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01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T:\Website\Website Updates\03 Reports\05 Annual Visitor Research\2015\"/>
    </mc:Choice>
  </mc:AlternateContent>
  <bookViews>
    <workbookView xWindow="0" yWindow="0" windowWidth="28800" windowHeight="12210" tabRatio="873" firstSheet="79" activeTab="96"/>
  </bookViews>
  <sheets>
    <sheet name="List of Tables" sheetId="219" r:id="rId1"/>
    <sheet name="FIG1-2003-08 VIS Expenditures" sheetId="207" state="hidden" r:id="rId2"/>
    <sheet name="FIG-2 2004-09 Visitor days MMA " sheetId="209" state="hidden" r:id="rId3"/>
    <sheet name="FIG-2 2004-09 Visitor days  (2" sheetId="243" state="hidden" r:id="rId4"/>
    <sheet name="FIG22--2008v2007 EXPENDITURES" sheetId="61" state="hidden" r:id="rId5"/>
    <sheet name="FIG23--2007v2006 PPPD by MMA" sheetId="63" state="hidden" r:id="rId6"/>
    <sheet name="TABLE 1" sheetId="315" r:id="rId7"/>
    <sheet name="TABLE 2" sheetId="118" r:id="rId8"/>
    <sheet name="TABLE 3" sheetId="119" r:id="rId9"/>
    <sheet name="Tables 4 &amp; 5" sheetId="120" r:id="rId10"/>
    <sheet name="Table 6 &amp; 7" sheetId="121" r:id="rId11"/>
    <sheet name="TABLE 8" sheetId="122" r:id="rId12"/>
    <sheet name="TABLE 9" sheetId="123" r:id="rId13"/>
    <sheet name="TABLE 10" sheetId="221" r:id="rId14"/>
    <sheet name="Table 11" sheetId="125" r:id="rId15"/>
    <sheet name="TABLE 12" sheetId="222" r:id="rId16"/>
    <sheet name="TABLE 13" sheetId="14" r:id="rId17"/>
    <sheet name="TABLE 14" sheetId="129" r:id="rId18"/>
    <sheet name="TABLE 15" sheetId="130" r:id="rId19"/>
    <sheet name="TABLE 16" sheetId="131" r:id="rId20"/>
    <sheet name="TABLE 17" sheetId="18" r:id="rId21"/>
    <sheet name="TABLE 18" sheetId="132" r:id="rId22"/>
    <sheet name="TABLE 19" sheetId="134" r:id="rId23"/>
    <sheet name="TABLE 20" sheetId="135" r:id="rId24"/>
    <sheet name="TABLE 21" sheetId="263" r:id="rId25"/>
    <sheet name="TABLE 22" sheetId="137" r:id="rId26"/>
    <sheet name="TABLE 23" sheetId="264" r:id="rId27"/>
    <sheet name="TABLE 24" sheetId="138" r:id="rId28"/>
    <sheet name="TABLE 25" sheetId="234" r:id="rId29"/>
    <sheet name="TABLE 26" sheetId="235" r:id="rId30"/>
    <sheet name=" TABLE 27" sheetId="139" r:id="rId31"/>
    <sheet name="TABLE 28" sheetId="236" r:id="rId32"/>
    <sheet name="TABLE 29" sheetId="237" r:id="rId33"/>
    <sheet name="TABLE 30" sheetId="140" r:id="rId34"/>
    <sheet name="TABLE 31" sheetId="232" r:id="rId35"/>
    <sheet name="TABLE 32" sheetId="233" r:id="rId36"/>
    <sheet name="TABLE 33" sheetId="274" r:id="rId37"/>
    <sheet name="TABLE 34" sheetId="141" r:id="rId38"/>
    <sheet name="TABLE 35" sheetId="142" r:id="rId39"/>
    <sheet name="TABLE 36" sheetId="143" r:id="rId40"/>
    <sheet name="TABLE 37" sheetId="147" r:id="rId41"/>
    <sheet name="TABLE 38" sheetId="148" r:id="rId42"/>
    <sheet name="TABLE 39" sheetId="149" r:id="rId43"/>
    <sheet name="TABLE 40" sheetId="33" r:id="rId44"/>
    <sheet name="TABLE 41" sheetId="265" r:id="rId45"/>
    <sheet name="TABLE 42" sheetId="151" r:id="rId46"/>
    <sheet name="TABLE 43" sheetId="152" r:id="rId47"/>
    <sheet name="TABLE 44" sheetId="153" r:id="rId48"/>
    <sheet name="TABLE 45" sheetId="266" r:id="rId49"/>
    <sheet name="TABLE 46" sheetId="267" r:id="rId50"/>
    <sheet name="TABLE 47" sheetId="154" r:id="rId51"/>
    <sheet name="TABLE 48" sheetId="155" r:id="rId52"/>
    <sheet name="TABLE 49" sheetId="156" r:id="rId53"/>
    <sheet name="TABLE 50" sheetId="157" r:id="rId54"/>
    <sheet name="TABLE 51" sheetId="159" r:id="rId55"/>
    <sheet name="TABLE 52" sheetId="214" r:id="rId56"/>
    <sheet name="TABLE 53" sheetId="160" r:id="rId57"/>
    <sheet name="TABLE 54" sheetId="215" r:id="rId58"/>
    <sheet name="TABLE 55" sheetId="164" r:id="rId59"/>
    <sheet name="TABLE 56" sheetId="165" r:id="rId60"/>
    <sheet name="TABLE 57" sheetId="166" r:id="rId61"/>
    <sheet name="TABLE 58" sheetId="167" r:id="rId62"/>
    <sheet name="TABLE 59" sheetId="168" r:id="rId63"/>
    <sheet name="TABLE 60" sheetId="169" r:id="rId64"/>
    <sheet name="TABLE 61" sheetId="53" r:id="rId65"/>
    <sheet name="TABLE 62" sheetId="171" r:id="rId66"/>
    <sheet name="TABLE 63" sheetId="172" r:id="rId67"/>
    <sheet name="TABLE 64" sheetId="173" r:id="rId68"/>
    <sheet name="TABLE 65" sheetId="174" r:id="rId69"/>
    <sheet name="TABLE 66" sheetId="223" r:id="rId70"/>
    <sheet name="TABLE 67" sheetId="176" r:id="rId71"/>
    <sheet name="TABLE 68" sheetId="225" r:id="rId72"/>
    <sheet name="TABLE 69" sheetId="177" r:id="rId73"/>
    <sheet name="TABLE 70" sheetId="290" r:id="rId74"/>
    <sheet name="TABLE 71" sheetId="178" r:id="rId75"/>
    <sheet name="TABLE 72" sheetId="180" r:id="rId76"/>
    <sheet name="TABLE 73" sheetId="181" r:id="rId77"/>
    <sheet name="TABLE 74" sheetId="182" r:id="rId78"/>
    <sheet name="TABLE 75" sheetId="183" r:id="rId79"/>
    <sheet name="TABLE 76" sheetId="291" r:id="rId80"/>
    <sheet name="TABLE 77" sheetId="292" r:id="rId81"/>
    <sheet name="TABLE 78" sheetId="293" r:id="rId82"/>
    <sheet name="TABLE 79" sheetId="294" r:id="rId83"/>
    <sheet name="TABLE 80" sheetId="258" r:id="rId84"/>
    <sheet name="TABLE 81" sheetId="259" r:id="rId85"/>
    <sheet name="TABLE 82" sheetId="289" r:id="rId86"/>
    <sheet name="TABLE 83" sheetId="260" r:id="rId87"/>
    <sheet name="TABLE 84" sheetId="247" r:id="rId88"/>
    <sheet name="TABLE 85" sheetId="185" r:id="rId89"/>
    <sheet name="TABLE 86" sheetId="187" r:id="rId90"/>
    <sheet name="2011 MCI Visitor Spending" sheetId="245" state="hidden" r:id="rId91"/>
    <sheet name="TABLE 87" sheetId="308" r:id="rId92"/>
    <sheet name="TABLE 88" sheetId="309" r:id="rId93"/>
    <sheet name="TABLE 89" sheetId="254" r:id="rId94"/>
    <sheet name="TABLE 90" sheetId="295" r:id="rId95"/>
    <sheet name="TABLE 91" sheetId="255" r:id="rId96"/>
    <sheet name="TABLE 92R" sheetId="218" r:id="rId97"/>
    <sheet name="Table 74-79 (2007)" sheetId="217" state="hidden" r:id="rId98"/>
    <sheet name="TABLE 93 &amp; 94" sheetId="268" r:id="rId99"/>
    <sheet name="TABLE 95" sheetId="307" r:id="rId100"/>
    <sheet name="TABLE 96 - 100" sheetId="252" r:id="rId101"/>
    <sheet name="TABLE 101" sheetId="269" r:id="rId102"/>
    <sheet name="TABLE 102" sheetId="270" r:id="rId103"/>
    <sheet name="TABLE 103" sheetId="271" r:id="rId104"/>
    <sheet name="TABLE 104" sheetId="272" r:id="rId105"/>
    <sheet name="TABLE 105" sheetId="310" r:id="rId106"/>
    <sheet name="TABLE 106" sheetId="311" r:id="rId107"/>
    <sheet name="TABLE 107" sheetId="312" r:id="rId108"/>
    <sheet name="TABLE 108" sheetId="313" r:id="rId109"/>
    <sheet name="ESRI_MAPINFO_SHEET" sheetId="314" state="veryHidden" r:id="rId110"/>
  </sheets>
  <definedNames>
    <definedName name="_xlnm._FilterDatabase" localSheetId="22" hidden="1">'TABLE 19'!$A$4:$G$68</definedName>
    <definedName name="expByMMAs">#REF!</definedName>
    <definedName name="_xlnm.Print_Area" localSheetId="30">' TABLE 27'!$A$1:$S$75</definedName>
    <definedName name="_xlnm.Print_Area" localSheetId="90">'2011 MCI Visitor Spending'!$A$1:$J$43</definedName>
    <definedName name="_xlnm.Print_Area" localSheetId="6">'TABLE 1'!$A$92:$D$155</definedName>
    <definedName name="_xlnm.Print_Area" localSheetId="13">'TABLE 10'!$A$1:$AA$49</definedName>
    <definedName name="_xlnm.Print_Area" localSheetId="101">'TABLE 101'!$A$1:$G$69</definedName>
    <definedName name="_xlnm.Print_Area" localSheetId="103">'TABLE 103'!$A$1:$G$51</definedName>
    <definedName name="_xlnm.Print_Area" localSheetId="104">'TABLE 104'!$A$1:$K$59</definedName>
    <definedName name="_xlnm.Print_Area" localSheetId="14">'Table 11'!$A$1:$AA$102</definedName>
    <definedName name="_xlnm.Print_Area" localSheetId="15">'TABLE 12'!$A$1:$AA$49</definedName>
    <definedName name="_xlnm.Print_Area" localSheetId="16">'TABLE 13'!$A$1:$S$76</definedName>
    <definedName name="_xlnm.Print_Area" localSheetId="17">'TABLE 14'!$A$1:$N$51</definedName>
    <definedName name="_xlnm.Print_Area" localSheetId="18">'TABLE 15'!$A$1:$S$75</definedName>
    <definedName name="_xlnm.Print_Area" localSheetId="19">'TABLE 16'!$A$1:$N$122</definedName>
    <definedName name="_xlnm.Print_Area" localSheetId="20">'TABLE 17'!$A$1:$L$67</definedName>
    <definedName name="_xlnm.Print_Area" localSheetId="21">'TABLE 18'!$A$1:$N$139</definedName>
    <definedName name="_xlnm.Print_Area" localSheetId="22">'TABLE 19'!$A$1:$G$67</definedName>
    <definedName name="_xlnm.Print_Area" localSheetId="7">'TABLE 2'!$A$1:$S$75</definedName>
    <definedName name="_xlnm.Print_Area" localSheetId="23">'TABLE 20'!$A$1:$S$75</definedName>
    <definedName name="_xlnm.Print_Area" localSheetId="25">'TABLE 22'!$A$1:$S$75</definedName>
    <definedName name="_xlnm.Print_Area" localSheetId="27">'TABLE 24'!$A$1:$S$76</definedName>
    <definedName name="_xlnm.Print_Area" localSheetId="28">'TABLE 25'!$A$1:$S$72</definedName>
    <definedName name="_xlnm.Print_Area" localSheetId="29">'TABLE 26'!$A$1:$S$72</definedName>
    <definedName name="_xlnm.Print_Area" localSheetId="31">'TABLE 28'!$A$1:$S$71</definedName>
    <definedName name="_xlnm.Print_Area" localSheetId="32">'TABLE 29'!$A$1:$S$71</definedName>
    <definedName name="_xlnm.Print_Area" localSheetId="8">'TABLE 3'!$A$1:$M$59</definedName>
    <definedName name="_xlnm.Print_Area" localSheetId="33">'TABLE 30'!$A$1:$S$75</definedName>
    <definedName name="_xlnm.Print_Area" localSheetId="34">'TABLE 31'!$A$1:$S$71</definedName>
    <definedName name="_xlnm.Print_Area" localSheetId="35">'TABLE 32'!$A$1:$S$71</definedName>
    <definedName name="_xlnm.Print_Area" localSheetId="36">'TABLE 33'!$A$1:$S$72</definedName>
    <definedName name="_xlnm.Print_Area" localSheetId="37">'TABLE 34'!$A$1:$S$76</definedName>
    <definedName name="_xlnm.Print_Area" localSheetId="38">'TABLE 35'!$A$1:$S$75</definedName>
    <definedName name="_xlnm.Print_Area" localSheetId="40">'TABLE 37'!$A$1:$S$71</definedName>
    <definedName name="_xlnm.Print_Area" localSheetId="41">'TABLE 38'!$A$1:$S$71</definedName>
    <definedName name="_xlnm.Print_Area" localSheetId="42">'TABLE 39'!$A$1:$S$71</definedName>
    <definedName name="_xlnm.Print_Area" localSheetId="43">'TABLE 40'!$A$1:$S$71</definedName>
    <definedName name="_xlnm.Print_Area" localSheetId="44">'TABLE 41'!$A$1:$S$71</definedName>
    <definedName name="_xlnm.Print_Area" localSheetId="45">'TABLE 42'!$A$1:$S$61</definedName>
    <definedName name="_xlnm.Print_Area" localSheetId="46">'TABLE 43'!$A$1:$S$63</definedName>
    <definedName name="_xlnm.Print_Area" localSheetId="47">'TABLE 44'!$A$1:$S$61</definedName>
    <definedName name="_xlnm.Print_Area" localSheetId="48">'TABLE 45'!$A$1:$S$59</definedName>
    <definedName name="_xlnm.Print_Area" localSheetId="49">'TABLE 46'!$A$1:$S$61</definedName>
    <definedName name="_xlnm.Print_Area" localSheetId="50">'TABLE 47'!$A$1:$S$72</definedName>
    <definedName name="_xlnm.Print_Area" localSheetId="51">'TABLE 48'!$A$1:$S$72</definedName>
    <definedName name="_xlnm.Print_Area" localSheetId="52">'TABLE 49'!$A$1:$J$156</definedName>
    <definedName name="_xlnm.Print_Area" localSheetId="53">'TABLE 50'!$A$1:$N$79</definedName>
    <definedName name="_xlnm.Print_Area" localSheetId="54">'TABLE 51'!$A$1:$W$68</definedName>
    <definedName name="_xlnm.Print_Area" localSheetId="55">'TABLE 52'!$A$1:$K$68</definedName>
    <definedName name="_xlnm.Print_Area" localSheetId="56">'TABLE 53'!$A$1:$W$56</definedName>
    <definedName name="_xlnm.Print_Area" localSheetId="57">'TABLE 54'!$A$1:$K$56</definedName>
    <definedName name="_xlnm.Print_Area" localSheetId="58">'TABLE 55'!$A$1:$U$56</definedName>
    <definedName name="_xlnm.Print_Area" localSheetId="59">'TABLE 56'!$A$1:$S$74</definedName>
    <definedName name="_xlnm.Print_Area" localSheetId="60">'TABLE 57'!$A$1:$S$75</definedName>
    <definedName name="_xlnm.Print_Area" localSheetId="61">'TABLE 58'!$A$1:$S$74</definedName>
    <definedName name="_xlnm.Print_Area" localSheetId="62">'TABLE 59'!$A$1:$S$74</definedName>
    <definedName name="_xlnm.Print_Area" localSheetId="10">'Table 6 &amp; 7'!$A$1:$K$41</definedName>
    <definedName name="_xlnm.Print_Area" localSheetId="63">'TABLE 60'!$A$1:$S$74</definedName>
    <definedName name="_xlnm.Print_Area" localSheetId="64">'TABLE 61'!$A$1:$S$74</definedName>
    <definedName name="_xlnm.Print_Area" localSheetId="65">'TABLE 62'!$A$1:$S$74</definedName>
    <definedName name="_xlnm.Print_Area" localSheetId="66">'TABLE 63'!$A$1:$S$73</definedName>
    <definedName name="_xlnm.Print_Area" localSheetId="67">'TABLE 64'!$A$1:$R$73</definedName>
    <definedName name="_xlnm.Print_Area" localSheetId="68">'TABLE 65'!$A$1:$AA$76</definedName>
    <definedName name="_xlnm.Print_Area" localSheetId="69">'TABLE 66'!$A$1:$AA$38</definedName>
    <definedName name="_xlnm.Print_Area" localSheetId="70">'TABLE 67'!$A$1:$AA$77</definedName>
    <definedName name="_xlnm.Print_Area" localSheetId="71">'TABLE 68'!$A$1:$AA$38</definedName>
    <definedName name="_xlnm.Print_Area" localSheetId="72">'TABLE 69'!$A$1:$D$35</definedName>
    <definedName name="_xlnm.Print_Area" localSheetId="74">'TABLE 71'!$A$1:$D$37</definedName>
    <definedName name="_xlnm.Print_Area" localSheetId="75">'TABLE 72'!$A$1:$D$37</definedName>
    <definedName name="_xlnm.Print_Area" localSheetId="76">'TABLE 73'!$A$1:$D$37</definedName>
    <definedName name="_xlnm.Print_Area" localSheetId="77">'TABLE 74'!$A$1:$D$37</definedName>
    <definedName name="_xlnm.Print_Area" localSheetId="97">'Table 74-79 (2007)'!$A$159:$F$195</definedName>
    <definedName name="_xlnm.Print_Area" localSheetId="78">'TABLE 75'!$A$1:$D$37</definedName>
    <definedName name="_xlnm.Print_Area" localSheetId="79">'TABLE 76'!$A$1:$D$37</definedName>
    <definedName name="_xlnm.Print_Area" localSheetId="80">'TABLE 77'!$A$1:$D$37</definedName>
    <definedName name="_xlnm.Print_Area" localSheetId="81">'TABLE 78'!$A$1:$D$37</definedName>
    <definedName name="_xlnm.Print_Area" localSheetId="82">'TABLE 79'!$A$1:$D$37</definedName>
    <definedName name="_xlnm.Print_Area" localSheetId="11">'TABLE 8'!$A$1:$G$69</definedName>
    <definedName name="_xlnm.Print_Area" localSheetId="83">'TABLE 80'!$A$1:$D$37</definedName>
    <definedName name="_xlnm.Print_Area" localSheetId="84">'TABLE 81'!$A$1:$D$37</definedName>
    <definedName name="_xlnm.Print_Area" localSheetId="86">'TABLE 83'!$A$1:$D$37</definedName>
    <definedName name="_xlnm.Print_Area" localSheetId="87">'TABLE 84'!$A$1:$D$37</definedName>
    <definedName name="_xlnm.Print_Area" localSheetId="88">'TABLE 85'!$A$1:$O$34</definedName>
    <definedName name="_xlnm.Print_Area" localSheetId="91">'TABLE 87'!$A$1:$G$32</definedName>
    <definedName name="_xlnm.Print_Area" localSheetId="92">'TABLE 88'!$A$1:$I$24</definedName>
    <definedName name="_xlnm.Print_Area" localSheetId="12">'TABLE 9'!$A$1:$AA$103</definedName>
    <definedName name="_xlnm.Print_Area" localSheetId="95">'TABLE 91'!$A$1:$J$53</definedName>
    <definedName name="_xlnm.Print_Area" localSheetId="96">'TABLE 92R'!$A$1:$K$38</definedName>
    <definedName name="_xlnm.Print_Area" localSheetId="98">'TABLE 93 &amp; 94'!$A$1:$S$49</definedName>
    <definedName name="_xlnm.Print_Area" localSheetId="99">'TABLE 95'!$A$1:$S$42</definedName>
    <definedName name="_xlnm.Print_Area" localSheetId="100">'TABLE 96 - 100'!$A$1:$J$94</definedName>
    <definedName name="_xlnm.Print_Area" localSheetId="9">'Tables 4 &amp; 5'!$A$1:$K$42</definedName>
    <definedName name="_xlnm.Print_Titles" localSheetId="13">'TABLE 10'!$1:$2</definedName>
    <definedName name="_xlnm.Print_Titles" localSheetId="21">'TABLE 18'!$A:$B</definedName>
    <definedName name="SMS_print" localSheetId="6">#REF!</definedName>
    <definedName name="SMS_print" localSheetId="13">#REF!</definedName>
    <definedName name="SMS_print" localSheetId="15">#REF!</definedName>
    <definedName name="SMS_print" localSheetId="23">#REF!</definedName>
    <definedName name="SMS_print" localSheetId="26">#REF!</definedName>
    <definedName name="SMS_print" localSheetId="32">#REF!</definedName>
    <definedName name="SMS_print" localSheetId="58">#REF!</definedName>
    <definedName name="SMS_print" localSheetId="69">#REF!</definedName>
    <definedName name="SMS_print" localSheetId="71">#REF!</definedName>
    <definedName name="SMS_print" localSheetId="73">#REF!</definedName>
    <definedName name="SMS_print" localSheetId="79">#REF!</definedName>
    <definedName name="SMS_print" localSheetId="80">#REF!</definedName>
    <definedName name="SMS_print" localSheetId="81">#REF!</definedName>
    <definedName name="SMS_print" localSheetId="82">#REF!</definedName>
    <definedName name="SMS_print" localSheetId="93">#REF!</definedName>
    <definedName name="SMS_print" localSheetId="94">#REF!</definedName>
    <definedName name="SMS_print" localSheetId="98">#REF!</definedName>
    <definedName name="SMS_print" localSheetId="99">#REF!</definedName>
    <definedName name="SMS_print">#REF!</definedName>
  </definedNames>
  <calcPr calcId="171027"/>
</workbook>
</file>

<file path=xl/calcChain.xml><?xml version="1.0" encoding="utf-8"?>
<calcChain xmlns="http://schemas.openxmlformats.org/spreadsheetml/2006/main">
  <c r="A1" i="129" l="1"/>
  <c r="B114" i="315" l="1"/>
  <c r="B115" i="315"/>
  <c r="C92" i="315" l="1"/>
  <c r="B92" i="315"/>
  <c r="C11" i="315"/>
  <c r="B11" i="315"/>
  <c r="A1" i="315"/>
  <c r="A1" i="307" l="1"/>
  <c r="A77" i="252" l="1"/>
  <c r="A58" i="252"/>
  <c r="A39" i="252"/>
  <c r="A20" i="252"/>
  <c r="O2" i="222" l="1"/>
  <c r="O53" i="125"/>
  <c r="O2" i="221"/>
  <c r="O54" i="123"/>
  <c r="O57" i="123"/>
  <c r="H26" i="121"/>
  <c r="F26" i="121"/>
  <c r="I26" i="121" s="1"/>
  <c r="E26" i="121"/>
  <c r="H5" i="121"/>
  <c r="F5" i="121"/>
  <c r="I5" i="121" s="1"/>
  <c r="E5" i="121"/>
  <c r="I26" i="120"/>
  <c r="H26" i="120"/>
  <c r="F26" i="120"/>
  <c r="E26" i="120"/>
  <c r="C26" i="120"/>
  <c r="B26" i="120"/>
  <c r="I5" i="120"/>
  <c r="F5" i="120"/>
  <c r="E5" i="120"/>
  <c r="H5" i="120" s="1"/>
  <c r="L5" i="119"/>
  <c r="H5" i="119"/>
  <c r="F5" i="119"/>
  <c r="J5" i="119" s="1"/>
  <c r="N5" i="118"/>
  <c r="H5" i="118"/>
  <c r="P5" i="118"/>
  <c r="J5" i="118"/>
  <c r="M8" i="119" l="1"/>
  <c r="M9" i="119"/>
  <c r="M10" i="119"/>
  <c r="M11" i="119"/>
  <c r="A1" i="123" l="1"/>
  <c r="A22" i="121" l="1"/>
  <c r="A1" i="121"/>
  <c r="A1" i="173" l="1"/>
  <c r="A1" i="313" l="1"/>
  <c r="A1" i="312"/>
  <c r="A1" i="311"/>
  <c r="A1" i="310"/>
  <c r="A1" i="177"/>
  <c r="A1" i="272"/>
  <c r="A1" i="271"/>
  <c r="A1" i="270"/>
  <c r="A1" i="269"/>
  <c r="A1" i="252"/>
  <c r="A11" i="268"/>
  <c r="A1" i="268"/>
  <c r="A1" i="218"/>
  <c r="A1" i="255"/>
  <c r="A1" i="295"/>
  <c r="A1" i="254"/>
  <c r="A1" i="309"/>
  <c r="A1" i="308"/>
  <c r="A1" i="187"/>
  <c r="A1" i="185"/>
  <c r="A1" i="247"/>
  <c r="A1" i="260"/>
  <c r="A1" i="289"/>
  <c r="A1" i="259"/>
  <c r="A1" i="258"/>
  <c r="A1" i="293"/>
  <c r="A1" i="294"/>
  <c r="A1" i="292"/>
  <c r="A1" i="291"/>
  <c r="A1" i="183"/>
  <c r="A1" i="182"/>
  <c r="A1" i="181"/>
  <c r="A1" i="180"/>
  <c r="A1" i="178"/>
  <c r="A1" i="290"/>
  <c r="A1" i="225"/>
  <c r="O1" i="225" s="1"/>
  <c r="O2" i="225"/>
  <c r="A1" i="176"/>
  <c r="O1" i="176" s="1"/>
  <c r="O2" i="176"/>
  <c r="O2" i="223"/>
  <c r="A1" i="223"/>
  <c r="O1" i="223" s="1"/>
  <c r="O2" i="174"/>
  <c r="A1" i="174"/>
  <c r="O1" i="174" s="1"/>
  <c r="A1" i="172"/>
  <c r="A1" i="171"/>
  <c r="A1" i="53"/>
  <c r="A1" i="169"/>
  <c r="A1" i="168"/>
  <c r="A1" i="167"/>
  <c r="A1" i="166"/>
  <c r="A1" i="165"/>
  <c r="A1" i="215"/>
  <c r="A1" i="160"/>
  <c r="A1" i="214"/>
  <c r="A1" i="159"/>
  <c r="A1" i="157"/>
  <c r="A1" i="156"/>
  <c r="A1" i="155"/>
  <c r="A1" i="154"/>
  <c r="A1" i="267"/>
  <c r="A1" i="266"/>
  <c r="A1" i="153"/>
  <c r="A1" i="152"/>
  <c r="A1" i="151"/>
  <c r="A1" i="265"/>
  <c r="A1" i="33"/>
  <c r="A1" i="149"/>
  <c r="A1" i="148"/>
  <c r="A1" i="147"/>
  <c r="A1" i="143"/>
  <c r="A1" i="142"/>
  <c r="A1" i="141"/>
  <c r="A1" i="274"/>
  <c r="A1" i="233"/>
  <c r="A1" i="232"/>
  <c r="A1" i="140"/>
  <c r="A1" i="236"/>
  <c r="A1" i="139"/>
  <c r="A1" i="235"/>
  <c r="A1" i="234"/>
  <c r="A1" i="138"/>
  <c r="A1" i="264"/>
  <c r="A1" i="137"/>
  <c r="A1" i="263"/>
  <c r="A1" i="135"/>
  <c r="A1" i="134"/>
  <c r="A1" i="132"/>
  <c r="A1" i="18"/>
  <c r="A1" i="131"/>
  <c r="A1" i="130"/>
  <c r="A1" i="14"/>
  <c r="O1" i="222"/>
  <c r="A1" i="222"/>
  <c r="O1" i="125"/>
  <c r="A1" i="125"/>
  <c r="O1" i="221"/>
  <c r="A1" i="221"/>
  <c r="O1" i="123"/>
  <c r="A1" i="122"/>
  <c r="A22" i="120"/>
  <c r="A1" i="120"/>
  <c r="A1" i="119"/>
  <c r="A1" i="118"/>
  <c r="F35" i="245"/>
  <c r="E35" i="245"/>
  <c r="G29" i="245"/>
  <c r="F30" i="245"/>
  <c r="E30" i="245"/>
  <c r="C29" i="245"/>
  <c r="D29" i="245" s="1"/>
  <c r="C30" i="245"/>
  <c r="D30" i="245"/>
  <c r="G24" i="245"/>
  <c r="F25" i="245"/>
  <c r="E25" i="245"/>
  <c r="C24" i="245"/>
  <c r="D24" i="245" s="1"/>
  <c r="F17" i="245"/>
  <c r="E17" i="245"/>
  <c r="G11" i="245"/>
  <c r="F12" i="245"/>
  <c r="E12" i="245"/>
  <c r="C11" i="245"/>
  <c r="C12" i="245" s="1"/>
  <c r="D12" i="245" s="1"/>
  <c r="D11" i="245"/>
  <c r="G6" i="245"/>
  <c r="F7" i="245"/>
  <c r="C6" i="245"/>
  <c r="C7" i="245"/>
  <c r="E25" i="243"/>
  <c r="D25" i="243"/>
  <c r="G25" i="243" s="1"/>
  <c r="C25" i="243"/>
  <c r="B25" i="243"/>
  <c r="E24" i="243"/>
  <c r="D24" i="243"/>
  <c r="C24" i="243"/>
  <c r="B24" i="243"/>
  <c r="E23" i="243"/>
  <c r="D23" i="243"/>
  <c r="C23" i="243"/>
  <c r="B23" i="243"/>
  <c r="G23" i="243" s="1"/>
  <c r="E22" i="243"/>
  <c r="D22" i="243"/>
  <c r="C22" i="243"/>
  <c r="B22" i="243"/>
  <c r="G22" i="243" s="1"/>
  <c r="E21" i="243"/>
  <c r="D21" i="243"/>
  <c r="C21" i="243"/>
  <c r="G21" i="243" s="1"/>
  <c r="B21" i="243"/>
  <c r="E20" i="243"/>
  <c r="D20" i="243"/>
  <c r="C20" i="243"/>
  <c r="B20" i="243"/>
  <c r="E19" i="243"/>
  <c r="D19" i="243"/>
  <c r="C19" i="243"/>
  <c r="B19" i="243"/>
  <c r="E18" i="243"/>
  <c r="D18" i="243"/>
  <c r="C18" i="243"/>
  <c r="B18" i="243"/>
  <c r="G18" i="243" s="1"/>
  <c r="E17" i="243"/>
  <c r="D17" i="243"/>
  <c r="C17" i="243"/>
  <c r="B17" i="243"/>
  <c r="G17" i="243" s="1"/>
  <c r="E16" i="243"/>
  <c r="D16" i="243"/>
  <c r="C16" i="243"/>
  <c r="G16" i="243"/>
  <c r="B16" i="243"/>
  <c r="F13" i="243"/>
  <c r="F25" i="243"/>
  <c r="F12" i="243"/>
  <c r="F24" i="243" s="1"/>
  <c r="F11" i="243"/>
  <c r="F23" i="243"/>
  <c r="F10" i="243"/>
  <c r="F22" i="243" s="1"/>
  <c r="F9" i="243"/>
  <c r="F21" i="243"/>
  <c r="F8" i="243"/>
  <c r="F20" i="243" s="1"/>
  <c r="F7" i="243"/>
  <c r="F19" i="243"/>
  <c r="G19" i="243"/>
  <c r="F6" i="243"/>
  <c r="F18" i="243"/>
  <c r="F5" i="243"/>
  <c r="F17" i="243"/>
  <c r="F4" i="243"/>
  <c r="F16" i="243"/>
  <c r="F4" i="209"/>
  <c r="F15" i="209"/>
  <c r="F5" i="209"/>
  <c r="F16" i="209" s="1"/>
  <c r="F6" i="209"/>
  <c r="F17" i="209"/>
  <c r="F7" i="209"/>
  <c r="F18" i="209" s="1"/>
  <c r="F8" i="209"/>
  <c r="F19" i="209"/>
  <c r="F9" i="209"/>
  <c r="F20" i="209"/>
  <c r="F10" i="209"/>
  <c r="F21" i="209" s="1"/>
  <c r="G21" i="209" s="1"/>
  <c r="F11" i="209"/>
  <c r="F22" i="209"/>
  <c r="B15" i="209"/>
  <c r="G15" i="209" s="1"/>
  <c r="C15" i="209"/>
  <c r="D15" i="209"/>
  <c r="E15" i="209"/>
  <c r="B16" i="209"/>
  <c r="C16" i="209"/>
  <c r="D16" i="209"/>
  <c r="E16" i="209"/>
  <c r="B17" i="209"/>
  <c r="C17" i="209"/>
  <c r="G17" i="209" s="1"/>
  <c r="D17" i="209"/>
  <c r="E17" i="209"/>
  <c r="B18" i="209"/>
  <c r="C18" i="209"/>
  <c r="G18" i="209" s="1"/>
  <c r="D18" i="209"/>
  <c r="E18" i="209"/>
  <c r="B19" i="209"/>
  <c r="G19" i="209" s="1"/>
  <c r="C19" i="209"/>
  <c r="D19" i="209"/>
  <c r="E19" i="209"/>
  <c r="B20" i="209"/>
  <c r="G20" i="209" s="1"/>
  <c r="C20" i="209"/>
  <c r="D20" i="209"/>
  <c r="E20" i="209"/>
  <c r="B21" i="209"/>
  <c r="C21" i="209"/>
  <c r="D21" i="209"/>
  <c r="E21" i="209"/>
  <c r="B22" i="209"/>
  <c r="G22" i="209" s="1"/>
  <c r="C22" i="209"/>
  <c r="D22" i="209"/>
  <c r="E22" i="209"/>
  <c r="G4" i="207"/>
  <c r="G14" i="207" s="1"/>
  <c r="G5" i="207"/>
  <c r="G15" i="207"/>
  <c r="G6" i="207"/>
  <c r="G16" i="207" s="1"/>
  <c r="G7" i="207"/>
  <c r="G17" i="207"/>
  <c r="G8" i="207"/>
  <c r="G18" i="207" s="1"/>
  <c r="G9" i="207"/>
  <c r="G19" i="207"/>
  <c r="G10" i="207"/>
  <c r="G20" i="207" s="1"/>
  <c r="B14" i="207"/>
  <c r="C14" i="207"/>
  <c r="D14" i="207"/>
  <c r="E14" i="207"/>
  <c r="F14" i="207"/>
  <c r="B15" i="207"/>
  <c r="C15" i="207"/>
  <c r="D15" i="207"/>
  <c r="E15" i="207"/>
  <c r="F15" i="207"/>
  <c r="B16" i="207"/>
  <c r="C16" i="207"/>
  <c r="H16" i="207" s="1"/>
  <c r="D16" i="207"/>
  <c r="E16" i="207"/>
  <c r="F16" i="207"/>
  <c r="B17" i="207"/>
  <c r="H17" i="207" s="1"/>
  <c r="C17" i="207"/>
  <c r="D17" i="207"/>
  <c r="E17" i="207"/>
  <c r="F17" i="207"/>
  <c r="B18" i="207"/>
  <c r="C18" i="207"/>
  <c r="D18" i="207"/>
  <c r="H18" i="207" s="1"/>
  <c r="E18" i="207"/>
  <c r="F18" i="207"/>
  <c r="B19" i="207"/>
  <c r="C19" i="207"/>
  <c r="D19" i="207"/>
  <c r="E19" i="207"/>
  <c r="F19" i="207"/>
  <c r="H19" i="207" s="1"/>
  <c r="B20" i="207"/>
  <c r="C20" i="207"/>
  <c r="D20" i="207"/>
  <c r="E20" i="207"/>
  <c r="F20" i="207"/>
  <c r="C51" i="245"/>
  <c r="C55" i="245"/>
  <c r="C53" i="245"/>
  <c r="E7" i="245"/>
  <c r="C12" i="209"/>
  <c r="C23" i="209" s="1"/>
  <c r="C54" i="245"/>
  <c r="D54" i="245" s="1"/>
  <c r="B27" i="245"/>
  <c r="B29" i="245" s="1"/>
  <c r="E12" i="209"/>
  <c r="E23" i="209" s="1"/>
  <c r="B51" i="245"/>
  <c r="B55" i="245"/>
  <c r="D55" i="245" s="1"/>
  <c r="B12" i="209"/>
  <c r="B23" i="209" s="1"/>
  <c r="D12" i="209"/>
  <c r="D23" i="209" s="1"/>
  <c r="H15" i="207"/>
  <c r="B22" i="245"/>
  <c r="B24" i="245" s="1"/>
  <c r="B14" i="245"/>
  <c r="B16" i="245" s="1"/>
  <c r="B32" i="245"/>
  <c r="B34" i="245" s="1"/>
  <c r="C56" i="245"/>
  <c r="D7" i="245"/>
  <c r="C25" i="245"/>
  <c r="D25" i="245" s="1"/>
  <c r="B54" i="245"/>
  <c r="D6" i="245"/>
  <c r="B53" i="245"/>
  <c r="B4" i="245" s="1"/>
  <c r="B6" i="245" s="1"/>
  <c r="D53" i="245"/>
  <c r="B9" i="245"/>
  <c r="B11" i="245"/>
  <c r="B12" i="245" s="1"/>
  <c r="H12" i="245" s="1"/>
  <c r="J12" i="245" s="1"/>
  <c r="J38" i="245" l="1"/>
  <c r="I34" i="245"/>
  <c r="L33" i="245" s="1"/>
  <c r="H34" i="245"/>
  <c r="B35" i="245"/>
  <c r="H35" i="245" s="1"/>
  <c r="J35" i="245" s="1"/>
  <c r="G24" i="243"/>
  <c r="H16" i="245"/>
  <c r="J16" i="245" s="1"/>
  <c r="I16" i="245"/>
  <c r="B17" i="245"/>
  <c r="H17" i="245" s="1"/>
  <c r="J17" i="245" s="1"/>
  <c r="L35" i="245" s="1"/>
  <c r="H29" i="245"/>
  <c r="J29" i="245" s="1"/>
  <c r="B30" i="245"/>
  <c r="H30" i="245" s="1"/>
  <c r="J30" i="245" s="1"/>
  <c r="L30" i="245" s="1"/>
  <c r="I29" i="245"/>
  <c r="G20" i="243"/>
  <c r="I6" i="245"/>
  <c r="I18" i="245" s="1"/>
  <c r="B7" i="245"/>
  <c r="H7" i="245" s="1"/>
  <c r="J7" i="245" s="1"/>
  <c r="H6" i="245"/>
  <c r="I24" i="245"/>
  <c r="H24" i="245"/>
  <c r="B25" i="245"/>
  <c r="H25" i="245" s="1"/>
  <c r="J25" i="245" s="1"/>
  <c r="H20" i="207"/>
  <c r="H14" i="207"/>
  <c r="G16" i="209"/>
  <c r="B56" i="245"/>
  <c r="D56" i="245" s="1"/>
  <c r="I11" i="245"/>
  <c r="J37" i="245"/>
  <c r="H11" i="245"/>
  <c r="J11" i="245" s="1"/>
  <c r="L29" i="245" s="1"/>
  <c r="F12" i="209"/>
  <c r="F23" i="209" s="1"/>
  <c r="G23" i="209" s="1"/>
  <c r="H36" i="245" l="1"/>
  <c r="J24" i="245"/>
  <c r="J6" i="245"/>
  <c r="H18" i="245"/>
  <c r="L28" i="245"/>
  <c r="L27" i="245" s="1"/>
  <c r="J34" i="245"/>
  <c r="L34" i="245" s="1"/>
  <c r="L32" i="245" s="1"/>
  <c r="L25" i="245"/>
  <c r="J40" i="245"/>
  <c r="J41" i="245" s="1"/>
  <c r="I36" i="245"/>
  <c r="L23" i="245"/>
  <c r="L24" i="245" l="1"/>
  <c r="L22" i="245" s="1"/>
  <c r="L36" i="245" s="1"/>
  <c r="J18" i="245"/>
  <c r="J36" i="245"/>
  <c r="J39" i="245" s="1"/>
  <c r="J43" i="245" s="1"/>
  <c r="J42" i="245"/>
</calcChain>
</file>

<file path=xl/comments1.xml><?xml version="1.0" encoding="utf-8"?>
<comments xmlns="http://schemas.openxmlformats.org/spreadsheetml/2006/main">
  <authors>
    <author>Daniel Nahoopii</author>
  </authors>
  <commentList>
    <comment ref="C6" authorId="0" shapeId="0">
      <text>
        <r>
          <rPr>
            <b/>
            <sz val="8"/>
            <color indexed="81"/>
            <rFont val="Tahoma"/>
            <family val="2"/>
          </rPr>
          <t>Daniel Nahoopii:</t>
        </r>
        <r>
          <rPr>
            <sz val="8"/>
            <color indexed="81"/>
            <rFont val="Tahoma"/>
            <family val="2"/>
          </rPr>
          <t xml:space="preserve">
DMAI ExPact Report 2005. Events in Large Markets-US. Average length of stay 3.68 nights (delegates) so +1 for days.</t>
        </r>
      </text>
    </comment>
    <comment ref="G6" authorId="0" shapeId="0">
      <text>
        <r>
          <rPr>
            <b/>
            <sz val="8"/>
            <color indexed="81"/>
            <rFont val="Tahoma"/>
            <family val="2"/>
          </rPr>
          <t>Daniel Nahoopii:</t>
        </r>
        <r>
          <rPr>
            <sz val="8"/>
            <color indexed="81"/>
            <rFont val="Tahoma"/>
            <family val="2"/>
          </rPr>
          <t xml:space="preserve">
DMAI ExPact 2005 Update. Event Organizer Spending (per delegate) and Exhibiting Company Spending (per delegate) for Events in Large Markets - US. 2005$ inflated to 2011$ using Honolulu CPI-U Table 14.02 DBEDT Databook  2Q2012 Forecasted Honolulu CPI from DBEDT</t>
        </r>
      </text>
    </comment>
    <comment ref="C11" authorId="0" shapeId="0">
      <text>
        <r>
          <rPr>
            <b/>
            <sz val="8"/>
            <color indexed="81"/>
            <rFont val="Tahoma"/>
            <family val="2"/>
          </rPr>
          <t>Daniel Nahoopii:</t>
        </r>
        <r>
          <rPr>
            <sz val="8"/>
            <color indexed="81"/>
            <rFont val="Tahoma"/>
            <family val="2"/>
          </rPr>
          <t xml:space="preserve">
DMAI ExPact Report 2005. Events in Large Markets-US. Average length of stay 3.68 (delegates).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Daniel Nahoopii:</t>
        </r>
        <r>
          <rPr>
            <sz val="8"/>
            <color indexed="81"/>
            <rFont val="Tahoma"/>
            <family val="2"/>
          </rPr>
          <t xml:space="preserve">
DMAI ExPact 2005 Update. Event Organizer Spending (per delegate)  for Events in Large Markets - US. 2005$ inflated to 2011$ using Honolulu CPI-U Table 14.02 DBEDT Databook.
And  2Q2012 Forecasted Honolulu CPI from DBEDT</t>
        </r>
      </text>
    </comment>
    <comment ref="C24" authorId="0" shapeId="0">
      <text>
        <r>
          <rPr>
            <b/>
            <sz val="8"/>
            <color indexed="81"/>
            <rFont val="Tahoma"/>
            <family val="2"/>
          </rPr>
          <t>Daniel Nahoopii:</t>
        </r>
        <r>
          <rPr>
            <sz val="8"/>
            <color indexed="81"/>
            <rFont val="Tahoma"/>
            <family val="2"/>
          </rPr>
          <t xml:space="preserve">
DMAI ExPact Report 2005. Events in Large Markets-US. Average length of stay 3.68 (delegates).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Daniel Nahoopii:</t>
        </r>
        <r>
          <rPr>
            <sz val="8"/>
            <color indexed="81"/>
            <rFont val="Tahoma"/>
            <family val="2"/>
          </rPr>
          <t xml:space="preserve">
DMAI ExPact 2005 Update. Event Organizer Spending (per delegate) and Exhibiting Company Spending (per delegate) for Events in Large Markets - US. 2005$ inflated to 2011$ using Honolulu CPI-U Table 14.02 DBEDT Databook  2Q2012 Forecasted Honolulu CPI from DBEDT</t>
        </r>
      </text>
    </comment>
    <comment ref="C29" authorId="0" shapeId="0">
      <text>
        <r>
          <rPr>
            <b/>
            <sz val="8"/>
            <color indexed="81"/>
            <rFont val="Tahoma"/>
            <family val="2"/>
          </rPr>
          <t>Daniel Nahoopii:</t>
        </r>
        <r>
          <rPr>
            <sz val="8"/>
            <color indexed="81"/>
            <rFont val="Tahoma"/>
            <family val="2"/>
          </rPr>
          <t xml:space="preserve">
DMAI ExPact Report 2005. Events in Large Markets-US. Average length of stay 3.68 (delegates).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Daniel Nahoopii:</t>
        </r>
        <r>
          <rPr>
            <sz val="8"/>
            <color indexed="81"/>
            <rFont val="Tahoma"/>
            <family val="2"/>
          </rPr>
          <t xml:space="preserve">
DMAI ExPact 2005 Update. Event Organizer Spending (per delegate) and Exhibiting Company Spending (per delegate) for Events in Large Markets - US. 2005$ inflated to 2011$ using Honolulu CPI-U Table 14.02 DBEDT Databook  2Q2012 Forecasted Honolulu CPI from DBEDT</t>
        </r>
      </text>
    </comment>
    <comment ref="J43" authorId="0" shapeId="0">
      <text>
        <r>
          <rPr>
            <b/>
            <sz val="8"/>
            <color indexed="81"/>
            <rFont val="Tahoma"/>
            <family val="2"/>
          </rPr>
          <t>Daniel Nahoopii:</t>
        </r>
        <r>
          <rPr>
            <sz val="8"/>
            <color indexed="81"/>
            <rFont val="Tahoma"/>
            <family val="2"/>
          </rPr>
          <t xml:space="preserve">
Visitor Spending x State tax multiplier (2005 I/O model) 8/2011 DBEDT Event Economic impact calculator</t>
        </r>
      </text>
    </comment>
  </commentList>
</comments>
</file>

<file path=xl/sharedStrings.xml><?xml version="1.0" encoding="utf-8"?>
<sst xmlns="http://schemas.openxmlformats.org/spreadsheetml/2006/main" count="8602" uniqueCount="1130">
  <si>
    <t>Hawai'i Island</t>
  </si>
  <si>
    <t>Hawai'i Island (days)</t>
  </si>
  <si>
    <t xml:space="preserve">      HAWAI'I ISLAND</t>
  </si>
  <si>
    <t>HAWAI'I ISLAND</t>
  </si>
  <si>
    <r>
      <rPr>
        <vertAlign val="superscript"/>
        <sz val="10"/>
        <rFont val="Arial"/>
        <family val="2"/>
      </rPr>
      <t xml:space="preserve">1/ </t>
    </r>
    <r>
      <rPr>
        <sz val="10"/>
        <rFont val="Arial"/>
        <family val="2"/>
      </rPr>
      <t xml:space="preserve"> Includes cruise package and on-ship spending on U.S. Flagged Hawai'i home-ported ships.</t>
    </r>
  </si>
  <si>
    <t>Total Expenditures ($mil)</t>
  </si>
  <si>
    <t>From: 2007 Cruise PPPD FINAL rev2.xls</t>
  </si>
  <si>
    <t>Unallocated and on ship spending 1/</t>
  </si>
  <si>
    <t>State</t>
  </si>
  <si>
    <t>GET MARRIED</t>
  </si>
  <si>
    <t>Table 74: 2007 Cruise Visitor Per Person Per Day Spending: All Cruise Visitors (in dollars)</t>
  </si>
  <si>
    <t>Table 75: 2007 Cruise Visitor Per Person Per Day Spending: US West Visitors (in dollars)</t>
  </si>
  <si>
    <t>Table 76: 2007 Cruise Visitor Per Person Per Day Spending: US East Visitors (in dollars)</t>
  </si>
  <si>
    <t>Table 77: 2007 Cruise Visitor Per Person Per Day Spending: Canadian Visitors (in dollars)</t>
  </si>
  <si>
    <t>Table 79: 2007 Cruise Visitor Per Person Per Day Spending: Other Visitors (in dollars)</t>
  </si>
  <si>
    <t>Table 78: 2007 Cruise Visitor Per Person Per Day Spending: European Visitors (in dollars)</t>
  </si>
  <si>
    <t>HOTEL-ONLY</t>
  </si>
  <si>
    <t>CONDO-ONLY</t>
  </si>
  <si>
    <t>TIMESHARE-ONLY</t>
  </si>
  <si>
    <t>FIRST-TIME</t>
  </si>
  <si>
    <t>REPEAT</t>
  </si>
  <si>
    <t>HAWAI'I (BIG ISLAND)</t>
  </si>
  <si>
    <t>VISIT FRIENDS AND RELATIVES</t>
  </si>
  <si>
    <t>…Apia</t>
  </si>
  <si>
    <t>Source: Hawaii Tourism Authority</t>
  </si>
  <si>
    <t>Note: Sums may not add up to total due to rounding errors.</t>
  </si>
  <si>
    <t>TABLE 1</t>
  </si>
  <si>
    <t>TABLE 2</t>
  </si>
  <si>
    <t>TABLE 3</t>
  </si>
  <si>
    <t>TABLE 4</t>
  </si>
  <si>
    <t>TABLE 5</t>
  </si>
  <si>
    <t>TABLE 6</t>
  </si>
  <si>
    <t>TABLE 7</t>
  </si>
  <si>
    <t>TABLE 8</t>
  </si>
  <si>
    <t>TABLE 9</t>
  </si>
  <si>
    <t>TABLE 10</t>
  </si>
  <si>
    <t>TABLE 11</t>
  </si>
  <si>
    <t>TABLE 12</t>
  </si>
  <si>
    <t>TABLE 13</t>
  </si>
  <si>
    <t>TABLE 14</t>
  </si>
  <si>
    <t>TABLE 15</t>
  </si>
  <si>
    <t>TABLE 16</t>
  </si>
  <si>
    <t>TABLE 17</t>
  </si>
  <si>
    <t>TABLE 18</t>
  </si>
  <si>
    <t>TABLE 19</t>
  </si>
  <si>
    <t>TABLE 20</t>
  </si>
  <si>
    <t>TABLE 21</t>
  </si>
  <si>
    <t>TABLE 22</t>
  </si>
  <si>
    <t>TABLE 23</t>
  </si>
  <si>
    <t>TABLE 25</t>
  </si>
  <si>
    <t>TABLE 26</t>
  </si>
  <si>
    <t>TABLE 27</t>
  </si>
  <si>
    <t>TABLE 28</t>
  </si>
  <si>
    <t>AIR VISITOR CHARACTERISTICS BY PURPOSE OF TRIP</t>
  </si>
  <si>
    <t>TABLE 29</t>
  </si>
  <si>
    <t>TABLE 30</t>
  </si>
  <si>
    <t>TABLE 31</t>
  </si>
  <si>
    <t>TABLE 32</t>
  </si>
  <si>
    <t>TABLE 33</t>
  </si>
  <si>
    <t>AIR VISITOR CHARACTERISTICS BY ACCOMMODATION</t>
  </si>
  <si>
    <t>TABLE 34</t>
  </si>
  <si>
    <t>TABLE 35</t>
  </si>
  <si>
    <t>TABLE 36</t>
  </si>
  <si>
    <t>AIR VISITOR CHARACTERISTICS BY FIRST-TIME/REPEAT STATUS</t>
  </si>
  <si>
    <t>TABLE 37</t>
  </si>
  <si>
    <t>TABLE 38</t>
  </si>
  <si>
    <t>ISLAND SUPPLEMENT</t>
  </si>
  <si>
    <t>TABLE 39</t>
  </si>
  <si>
    <t>TABLE 40</t>
  </si>
  <si>
    <t>TABLE 41</t>
  </si>
  <si>
    <t>TABLE 42</t>
  </si>
  <si>
    <t>TABLE 43</t>
  </si>
  <si>
    <t>TABLE 44</t>
  </si>
  <si>
    <t>TABLE 45</t>
  </si>
  <si>
    <t>TABLE 46</t>
  </si>
  <si>
    <t>TABLE 47</t>
  </si>
  <si>
    <t>TABLE 48</t>
  </si>
  <si>
    <t>TABLE 49</t>
  </si>
  <si>
    <t>TABLE 50</t>
  </si>
  <si>
    <t>TABLE 51</t>
  </si>
  <si>
    <t>TABLE 52</t>
  </si>
  <si>
    <t>TABLE 53</t>
  </si>
  <si>
    <t>TABLE 54</t>
  </si>
  <si>
    <t>TABLE 55</t>
  </si>
  <si>
    <t>TABLE 56</t>
  </si>
  <si>
    <t>TABLE 57</t>
  </si>
  <si>
    <t>TABLE 58</t>
  </si>
  <si>
    <t>TABLE 59</t>
  </si>
  <si>
    <t>VISITOR EXPENDITURES</t>
  </si>
  <si>
    <t>TABLE 60</t>
  </si>
  <si>
    <t>TABLE 61</t>
  </si>
  <si>
    <t>TABLE 62</t>
  </si>
  <si>
    <t>TABLE 63</t>
  </si>
  <si>
    <t>TABLE 64</t>
  </si>
  <si>
    <t>TABLE 65</t>
  </si>
  <si>
    <t>TABLE 66</t>
  </si>
  <si>
    <t>TABLE 67</t>
  </si>
  <si>
    <t>TABLE 68</t>
  </si>
  <si>
    <t>TABLE 69</t>
  </si>
  <si>
    <t>TABLE 70</t>
  </si>
  <si>
    <t>TABLE 71</t>
  </si>
  <si>
    <t>TABLE 72</t>
  </si>
  <si>
    <t>TABLE 73</t>
  </si>
  <si>
    <t>CRUISE VISITORS</t>
  </si>
  <si>
    <t>TABLE 74</t>
  </si>
  <si>
    <t>TABLE 75</t>
  </si>
  <si>
    <t>TABLE 76</t>
  </si>
  <si>
    <t>TABLE 77</t>
  </si>
  <si>
    <t>TABLE 78</t>
  </si>
  <si>
    <t>TABLE 79</t>
  </si>
  <si>
    <t>TABLE 80</t>
  </si>
  <si>
    <t>TABLE 81</t>
  </si>
  <si>
    <t>TABLE 82</t>
  </si>
  <si>
    <t>HOTEL OCCUPANCY AND ROOM RATES</t>
  </si>
  <si>
    <t>TABLE 83</t>
  </si>
  <si>
    <t>TABLE 84</t>
  </si>
  <si>
    <t>TABLE 85</t>
  </si>
  <si>
    <t>TABLE 86</t>
  </si>
  <si>
    <t>TABLE 87</t>
  </si>
  <si>
    <t>VISITOR PLANT INVENTORY</t>
  </si>
  <si>
    <t>TABLE 88</t>
  </si>
  <si>
    <t>TOTAL AIR SEATS OPERATED TO HAWAI‘I</t>
  </si>
  <si>
    <t>NA: Not Available.</t>
  </si>
  <si>
    <t>Average Daily Rate ($)</t>
  </si>
  <si>
    <t>RevPAR ($)</t>
  </si>
  <si>
    <t>Delete this sheet after you hard code all numbers in "Table 72-78 (2008)" sheet</t>
  </si>
  <si>
    <t xml:space="preserve"> Hawai'i Island</t>
  </si>
  <si>
    <t xml:space="preserve">     Kaua‘i</t>
  </si>
  <si>
    <t>Done 7/24/2009</t>
  </si>
  <si>
    <t>AIR VISITOR CHARACTERISTICS BY MAJOR MARKET AREA (MMA)</t>
  </si>
  <si>
    <t>TABLE 89</t>
  </si>
  <si>
    <t>TABLE 90</t>
  </si>
  <si>
    <t>TABLE 91</t>
  </si>
  <si>
    <t>TABLE 92</t>
  </si>
  <si>
    <t>Total Visitor Expenditures</t>
  </si>
  <si>
    <t>Other accomodation</t>
  </si>
  <si>
    <t>Type of Visitors</t>
  </si>
  <si>
    <t>First Timers</t>
  </si>
  <si>
    <t>Repeat Visitors</t>
  </si>
  <si>
    <t xml:space="preserve">    Number of tours, visitors, and visitor days include all ships.  Some ships came multiple times.</t>
  </si>
  <si>
    <t>AVERAGE LENGTH OF STAY (days)</t>
  </si>
  <si>
    <t xml:space="preserve">LENGTH OF STAY </t>
  </si>
  <si>
    <t>...Hilo (days)</t>
  </si>
  <si>
    <t>...Kona (days)</t>
  </si>
  <si>
    <t>Average Length of Stay (days)</t>
  </si>
  <si>
    <t>Convention / Conference</t>
  </si>
  <si>
    <t>Visit Friends or Relatives</t>
  </si>
  <si>
    <t>STATEWIDE</t>
  </si>
  <si>
    <t>KAHULUI</t>
  </si>
  <si>
    <t>%Chge</t>
  </si>
  <si>
    <t>TOTAL SEATS</t>
  </si>
  <si>
    <t>DOMESTIC SEATS</t>
  </si>
  <si>
    <t>…Denver</t>
  </si>
  <si>
    <t>…Los Angeles</t>
  </si>
  <si>
    <t>…Oakland</t>
  </si>
  <si>
    <t>…Phoenix</t>
  </si>
  <si>
    <t>…Portland</t>
  </si>
  <si>
    <t>…Sacramento</t>
  </si>
  <si>
    <t>…Salt Lake City</t>
  </si>
  <si>
    <t>…San Diego</t>
  </si>
  <si>
    <t>…San Francisco</t>
  </si>
  <si>
    <t>…San Jose</t>
  </si>
  <si>
    <t>…Seattle</t>
  </si>
  <si>
    <t>…Atlanta</t>
  </si>
  <si>
    <t>…Chicago</t>
  </si>
  <si>
    <t>…Dallas</t>
  </si>
  <si>
    <t>…Houston</t>
  </si>
  <si>
    <t>…Newark</t>
  </si>
  <si>
    <t>INTERNATIONAL SEATS</t>
  </si>
  <si>
    <t>…Nagoya</t>
  </si>
  <si>
    <t>…Osaka</t>
  </si>
  <si>
    <t>…Tokyo-NRT</t>
  </si>
  <si>
    <t>…Calgary</t>
  </si>
  <si>
    <t>…Vancouver</t>
  </si>
  <si>
    <t>…Seoul</t>
  </si>
  <si>
    <t>...Auckland</t>
  </si>
  <si>
    <t>…Sydney</t>
  </si>
  <si>
    <t>…Guam</t>
  </si>
  <si>
    <t>…Majuro</t>
  </si>
  <si>
    <t>…Manila</t>
  </si>
  <si>
    <t>…Nadi</t>
  </si>
  <si>
    <t>…Pago Pago</t>
  </si>
  <si>
    <t>…Papeete</t>
  </si>
  <si>
    <t>…Las Vegas</t>
  </si>
  <si>
    <t>% Change</t>
  </si>
  <si>
    <t>Rental House</t>
  </si>
  <si>
    <t>HONEYMOON</t>
  </si>
  <si>
    <t xml:space="preserve">  North Carolina</t>
  </si>
  <si>
    <t xml:space="preserve">  North Dakota</t>
  </si>
  <si>
    <t xml:space="preserve">  South Carolina</t>
  </si>
  <si>
    <t xml:space="preserve">  South Dakota</t>
  </si>
  <si>
    <t xml:space="preserve">  Washington D.C.</t>
  </si>
  <si>
    <t xml:space="preserve">Entertainment &amp; Recreation </t>
  </si>
  <si>
    <t>Entertainment &amp; Recreation</t>
  </si>
  <si>
    <t>.....Vacation</t>
  </si>
  <si>
    <t>.....Honeymoon</t>
  </si>
  <si>
    <t>...Timeshare Only</t>
  </si>
  <si>
    <t xml:space="preserve">  TOTAL</t>
  </si>
  <si>
    <t>TOTAL INT'L</t>
  </si>
  <si>
    <t>....Moloka'i</t>
  </si>
  <si>
    <t>....Lāna'i</t>
  </si>
  <si>
    <t>MOLOKA'I</t>
  </si>
  <si>
    <t>O'ahu Only</t>
  </si>
  <si>
    <t>Lāna'i</t>
  </si>
  <si>
    <t xml:space="preserve">    Hawai'i food products</t>
  </si>
  <si>
    <t>LĪHU'E</t>
  </si>
  <si>
    <t>Total Length of Stay in Hawai'i</t>
  </si>
  <si>
    <t>Latin America</t>
  </si>
  <si>
    <t>TOTAL DOMESTIC</t>
  </si>
  <si>
    <t>UNITED KINGDOM</t>
  </si>
  <si>
    <t>NEW ZEALAND</t>
  </si>
  <si>
    <t>HONG KONG</t>
  </si>
  <si>
    <t>Canada</t>
  </si>
  <si>
    <t>Visitor Days</t>
  </si>
  <si>
    <t>Maui</t>
  </si>
  <si>
    <t>STATE</t>
  </si>
  <si>
    <t>JAN</t>
  </si>
  <si>
    <t>FEB</t>
  </si>
  <si>
    <t>MAR</t>
  </si>
  <si>
    <t>APR</t>
  </si>
  <si>
    <t>JUN</t>
  </si>
  <si>
    <t>JUL</t>
  </si>
  <si>
    <t>AUG</t>
  </si>
  <si>
    <t>SEPT</t>
  </si>
  <si>
    <t>OCT</t>
  </si>
  <si>
    <t>NOV</t>
  </si>
  <si>
    <t>DEC</t>
  </si>
  <si>
    <t>COUNTY</t>
  </si>
  <si>
    <t>KONA</t>
  </si>
  <si>
    <t>SIDE</t>
  </si>
  <si>
    <t>HILO</t>
  </si>
  <si>
    <t xml:space="preserve">JAN </t>
  </si>
  <si>
    <t xml:space="preserve">FEB </t>
  </si>
  <si>
    <t>SEP</t>
  </si>
  <si>
    <t>....Maui</t>
  </si>
  <si>
    <t>....Hilo</t>
  </si>
  <si>
    <t>Total</t>
  </si>
  <si>
    <t>Other Business</t>
  </si>
  <si>
    <t>Europe</t>
  </si>
  <si>
    <t xml:space="preserve">  INTERNATIONAL</t>
  </si>
  <si>
    <t xml:space="preserve">  DOMESTIC</t>
  </si>
  <si>
    <t>Japan</t>
  </si>
  <si>
    <t>Other</t>
  </si>
  <si>
    <t>MC&amp;I (Net)</t>
  </si>
  <si>
    <t>Moloka'i</t>
  </si>
  <si>
    <t>Lana'i</t>
  </si>
  <si>
    <t>Kaua'i</t>
  </si>
  <si>
    <t>Big Island - Kona</t>
  </si>
  <si>
    <t>Hawai'i (Big Island)</t>
  </si>
  <si>
    <t>Big Island - Hilo</t>
  </si>
  <si>
    <t>DOMESTIC</t>
  </si>
  <si>
    <t>INTERNATIONAL</t>
  </si>
  <si>
    <t>OTHER ASIA</t>
  </si>
  <si>
    <t>…Hilo</t>
  </si>
  <si>
    <t>BRAZIL</t>
  </si>
  <si>
    <t>Done by GL 7/15/10</t>
  </si>
  <si>
    <t>MEXICO</t>
  </si>
  <si>
    <t>EAST</t>
  </si>
  <si>
    <t>WEST</t>
  </si>
  <si>
    <t>Other Asia</t>
  </si>
  <si>
    <t>Visit Friends/Relatives</t>
  </si>
  <si>
    <t>Maui County Only</t>
  </si>
  <si>
    <t>…Kona</t>
  </si>
  <si>
    <t>.....Get Married</t>
  </si>
  <si>
    <t>TOTAL</t>
  </si>
  <si>
    <t>Total Visitors</t>
  </si>
  <si>
    <t>PARTY SIZE</t>
  </si>
  <si>
    <t>One</t>
  </si>
  <si>
    <t>Two</t>
  </si>
  <si>
    <t>Three or more</t>
  </si>
  <si>
    <t>Avg Party Size</t>
  </si>
  <si>
    <t>VISIT STATUS</t>
  </si>
  <si>
    <t>First-Time</t>
  </si>
  <si>
    <t>Repeat</t>
  </si>
  <si>
    <t>TRAVEL METHOD</t>
  </si>
  <si>
    <t>Group Tour</t>
  </si>
  <si>
    <t>Package</t>
  </si>
  <si>
    <t>Group Tour &amp; Pkg</t>
  </si>
  <si>
    <t>True Independent</t>
  </si>
  <si>
    <t>ISLANDS VISITED</t>
  </si>
  <si>
    <t>Maui County</t>
  </si>
  <si>
    <t xml:space="preserve">...Maui </t>
  </si>
  <si>
    <t xml:space="preserve">...Kona </t>
  </si>
  <si>
    <t xml:space="preserve">…Hilo </t>
  </si>
  <si>
    <t>Maui Only</t>
  </si>
  <si>
    <t>Maui (days)</t>
  </si>
  <si>
    <t>Statewide</t>
  </si>
  <si>
    <t>Total per person per day spending</t>
  </si>
  <si>
    <t>Food &amp; beverages</t>
  </si>
  <si>
    <t>Entertainment and Recreation</t>
  </si>
  <si>
    <t>Shore Tour</t>
  </si>
  <si>
    <t>All other spending outside ship</t>
  </si>
  <si>
    <t xml:space="preserve">    Restaurant</t>
  </si>
  <si>
    <t xml:space="preserve">    Dinner shows</t>
  </si>
  <si>
    <t xml:space="preserve">    Groceries/snacks</t>
  </si>
  <si>
    <t xml:space="preserve">    Inter-island airfare</t>
  </si>
  <si>
    <t xml:space="preserve">    Rental car/moped</t>
  </si>
  <si>
    <t xml:space="preserve">    Fashion&amp; clothing</t>
  </si>
  <si>
    <t xml:space="preserve">    Jewelry/watch</t>
  </si>
  <si>
    <t xml:space="preserve">    Cosmetics/perfumes</t>
  </si>
  <si>
    <t xml:space="preserve">    leather goods</t>
  </si>
  <si>
    <t>Statewide (days)</t>
  </si>
  <si>
    <t>ACCOMMODATIONS</t>
  </si>
  <si>
    <t>Hotel</t>
  </si>
  <si>
    <t>…Hotel Only</t>
  </si>
  <si>
    <t>Condo</t>
  </si>
  <si>
    <t>...Condo Only</t>
  </si>
  <si>
    <t>…Christmas</t>
  </si>
  <si>
    <t>Bed &amp; Breakfast</t>
  </si>
  <si>
    <t>Cruise Ship</t>
  </si>
  <si>
    <t>Friends or Relatives</t>
  </si>
  <si>
    <t>PURPOSE OF TRIP</t>
  </si>
  <si>
    <t>Pleasure (Net)</t>
  </si>
  <si>
    <t>.....Convention/Conf.</t>
  </si>
  <si>
    <t>.....Corp. Meetings</t>
  </si>
  <si>
    <t>.....Incentive</t>
  </si>
  <si>
    <t>Government/Military</t>
  </si>
  <si>
    <t>Attend School</t>
  </si>
  <si>
    <t>Female</t>
  </si>
  <si>
    <t>...Hotel Only</t>
  </si>
  <si>
    <t>YEAR</t>
  </si>
  <si>
    <t>OTHER</t>
  </si>
  <si>
    <t>CHINA</t>
  </si>
  <si>
    <t>KONG</t>
  </si>
  <si>
    <t>JAPAN</t>
  </si>
  <si>
    <t>KOREA</t>
  </si>
  <si>
    <t>PORE</t>
  </si>
  <si>
    <t>TAIWAN</t>
  </si>
  <si>
    <t>LAND</t>
  </si>
  <si>
    <t>KINGDOM</t>
  </si>
  <si>
    <t>GERMANY</t>
  </si>
  <si>
    <t>FRANCE</t>
  </si>
  <si>
    <t>ITALY</t>
  </si>
  <si>
    <t>ZEALAND</t>
  </si>
  <si>
    <t>CANADA</t>
  </si>
  <si>
    <t>VISITORS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</si>
  <si>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</si>
  <si>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</si>
  <si>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</si>
  <si>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</si>
  <si>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</si>
  <si>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</si>
  <si>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</si>
  <si>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</si>
  <si>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</si>
  <si>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</si>
  <si>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</si>
  <si>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</si>
  <si>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MAUI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</si>
  <si>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</si>
  <si>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</si>
  <si>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</si>
  <si>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</si>
  <si>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</si>
  <si>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</si>
  <si>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</si>
  <si>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</si>
  <si>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</si>
  <si>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</si>
  <si>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</si>
  <si>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</si>
  <si>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 </t>
  </si>
  <si>
    <t>%</t>
  </si>
  <si>
    <t>ISLAND</t>
  </si>
  <si>
    <t>MCI</t>
  </si>
  <si>
    <t>JAPAN MMA</t>
  </si>
  <si>
    <t>OTHER ASIA MMA</t>
  </si>
  <si>
    <t>EUROPE MMA</t>
  </si>
  <si>
    <t>OCEANIA MMA</t>
  </si>
  <si>
    <t>LATIN AMERICA MMA</t>
  </si>
  <si>
    <t>CANADA MMA</t>
  </si>
  <si>
    <t>OTHER MMA</t>
  </si>
  <si>
    <t>US WEST MMA</t>
  </si>
  <si>
    <t>US EAST MMA</t>
  </si>
  <si>
    <t>AMER. MMA</t>
  </si>
  <si>
    <t>US EAST</t>
  </si>
  <si>
    <t>SWITZER-LAND</t>
  </si>
  <si>
    <t>ARGEN-TINA</t>
  </si>
  <si>
    <t>SINGA-PORE</t>
  </si>
  <si>
    <t>TOTAL VISITORS</t>
  </si>
  <si>
    <t xml:space="preserve">TOTAL </t>
  </si>
  <si>
    <t>US   WEST</t>
  </si>
  <si>
    <t xml:space="preserve">      MAUI COUNTY</t>
  </si>
  <si>
    <t xml:space="preserve">          MAUI</t>
  </si>
  <si>
    <t xml:space="preserve">          HILO</t>
  </si>
  <si>
    <t xml:space="preserve">          KONA</t>
  </si>
  <si>
    <t>TOTAL VISITOR DAYS</t>
  </si>
  <si>
    <t>VISITOR ARRIVALS</t>
  </si>
  <si>
    <t>PER PERSON PER DAY SPENDING ($)</t>
  </si>
  <si>
    <t>PER PERSON PER TRIP SPENDING ($)</t>
  </si>
  <si>
    <t>TOTAL EXPENDITURES ($mil.)</t>
  </si>
  <si>
    <t>MOUNTAIN</t>
  </si>
  <si>
    <t>TOTAL ARRIVED</t>
  </si>
  <si>
    <t>Get Married</t>
  </si>
  <si>
    <t>Attend Wedding</t>
  </si>
  <si>
    <t>PPPD (On domestic ships, $)</t>
  </si>
  <si>
    <t>PPPD (On foreign ships, $)</t>
  </si>
  <si>
    <t xml:space="preserve">    Other transportation</t>
  </si>
  <si>
    <t>Supplement Bus</t>
  </si>
  <si>
    <t>Others</t>
  </si>
  <si>
    <t>IN</t>
  </si>
  <si>
    <t>Domestic Flights</t>
  </si>
  <si>
    <t>MAUI COUNTY</t>
  </si>
  <si>
    <t>New York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</si>
  <si>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</si>
  <si>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</si>
  <si>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</si>
  <si>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</si>
  <si>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</si>
  <si>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</si>
  <si>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</si>
  <si>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</si>
  <si>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Florida</t>
  </si>
  <si>
    <t>Georgia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</si>
  <si>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</si>
  <si>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</si>
  <si>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</si>
  <si>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</si>
  <si>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</si>
  <si>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</si>
  <si>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</si>
  <si>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</si>
  <si>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</si>
  <si>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</si>
  <si>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</si>
  <si>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</si>
  <si>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</si>
  <si>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</si>
  <si>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</si>
  <si>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</si>
  <si>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</si>
  <si>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</si>
  <si>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</si>
  <si>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</si>
  <si>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</si>
  <si>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</si>
  <si>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</si>
  <si>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</si>
  <si>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</si>
  <si>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</si>
  <si>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</si>
  <si>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</si>
  <si>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</si>
  <si>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</si>
  <si>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</si>
  <si>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</si>
  <si>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</si>
  <si>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</si>
  <si>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</si>
  <si>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Washington, D.C.</t>
  </si>
  <si>
    <t>West Virginia</t>
  </si>
  <si>
    <t>Wisconsin</t>
  </si>
  <si>
    <t>Wyoming</t>
  </si>
  <si>
    <t>%           Change</t>
  </si>
  <si>
    <t xml:space="preserve">      TOTAL</t>
  </si>
  <si>
    <t xml:space="preserve">  TOTAL STATE</t>
  </si>
  <si>
    <t>EXPENDITURES</t>
  </si>
  <si>
    <t>U.S. WEST</t>
  </si>
  <si>
    <t>U.S. WEST MMA</t>
  </si>
  <si>
    <t>U.S. EAST MMA</t>
  </si>
  <si>
    <t>GRAND TOTAL</t>
  </si>
  <si>
    <t>Total Transportation</t>
  </si>
  <si>
    <t>% change</t>
  </si>
  <si>
    <t>Expenditure Type</t>
  </si>
  <si>
    <t>CHUBU</t>
  </si>
  <si>
    <t>KINKI</t>
  </si>
  <si>
    <t>TOHOKU</t>
  </si>
  <si>
    <t>KANTO</t>
  </si>
  <si>
    <t>CHUGOKU</t>
  </si>
  <si>
    <t>SHIKOKU</t>
  </si>
  <si>
    <t>KYUSHU</t>
  </si>
  <si>
    <t>HOKKAIDO</t>
  </si>
  <si>
    <t>OKINAWA</t>
  </si>
  <si>
    <t>Visitor Counts</t>
  </si>
  <si>
    <t xml:space="preserve">...Hilo </t>
  </si>
  <si>
    <t>Total Visitor Days</t>
  </si>
  <si>
    <t xml:space="preserve">     Maui</t>
  </si>
  <si>
    <t xml:space="preserve">     …Hilo</t>
  </si>
  <si>
    <t xml:space="preserve">     …Kona</t>
  </si>
  <si>
    <t xml:space="preserve"> DOMESTIC</t>
  </si>
  <si>
    <t>PACIFIC COAST</t>
  </si>
  <si>
    <t xml:space="preserve">  Alaska</t>
  </si>
  <si>
    <t xml:space="preserve">  California</t>
  </si>
  <si>
    <t xml:space="preserve">  Oregon</t>
  </si>
  <si>
    <t xml:space="preserve">  Washington</t>
  </si>
  <si>
    <t xml:space="preserve">  Arizona</t>
  </si>
  <si>
    <t xml:space="preserve">  Colorado</t>
  </si>
  <si>
    <t xml:space="preserve">  Idaho</t>
  </si>
  <si>
    <t xml:space="preserve">  Montana</t>
  </si>
  <si>
    <t xml:space="preserve">  Nevada</t>
  </si>
  <si>
    <t xml:space="preserve">  New Mexico</t>
  </si>
  <si>
    <t xml:space="preserve">  Utah</t>
  </si>
  <si>
    <t xml:space="preserve">  Wyoming</t>
  </si>
  <si>
    <t>W.N. CENTRAL</t>
  </si>
  <si>
    <t xml:space="preserve">  Iowa</t>
  </si>
  <si>
    <t xml:space="preserve">  Kansas</t>
  </si>
  <si>
    <t xml:space="preserve">  Minnesota</t>
  </si>
  <si>
    <t xml:space="preserve">  Missouri</t>
  </si>
  <si>
    <t xml:space="preserve">  Nebraska</t>
  </si>
  <si>
    <t xml:space="preserve">  N. Dakota</t>
  </si>
  <si>
    <t xml:space="preserve">  S. Dakota</t>
  </si>
  <si>
    <t>W.S. CENTRAL</t>
  </si>
  <si>
    <t xml:space="preserve">  Arkansas</t>
  </si>
  <si>
    <t xml:space="preserve">  Louisiana</t>
  </si>
  <si>
    <t xml:space="preserve">  Oklahoma</t>
  </si>
  <si>
    <t xml:space="preserve">  Texas</t>
  </si>
  <si>
    <t>E.N. CENTRAL</t>
  </si>
  <si>
    <t xml:space="preserve">  Illinois</t>
  </si>
  <si>
    <t xml:space="preserve">  Indiana</t>
  </si>
  <si>
    <t xml:space="preserve">  Michigan</t>
  </si>
  <si>
    <t xml:space="preserve">  Ohio</t>
  </si>
  <si>
    <t xml:space="preserve">  Wisconsin</t>
  </si>
  <si>
    <t>E.S. CENTRAL</t>
  </si>
  <si>
    <t xml:space="preserve">  Alabama</t>
  </si>
  <si>
    <t xml:space="preserve">  Kentucky</t>
  </si>
  <si>
    <t xml:space="preserve">  Mississippi</t>
  </si>
  <si>
    <t xml:space="preserve">  Tennessee</t>
  </si>
  <si>
    <t>NEW ENGLAND</t>
  </si>
  <si>
    <t xml:space="preserve">  Connecticut</t>
  </si>
  <si>
    <t xml:space="preserve">  Maine</t>
  </si>
  <si>
    <t xml:space="preserve">  Massachusetts</t>
  </si>
  <si>
    <t xml:space="preserve">  New Hampshire</t>
  </si>
  <si>
    <t xml:space="preserve">  Rhode Island</t>
  </si>
  <si>
    <t xml:space="preserve">  Vermont</t>
  </si>
  <si>
    <t>MID ATLANTIC</t>
  </si>
  <si>
    <t xml:space="preserve">  New Jersey</t>
  </si>
  <si>
    <t xml:space="preserve">  New York</t>
  </si>
  <si>
    <t xml:space="preserve">  Pennsylvania</t>
  </si>
  <si>
    <t>S. ATLANTIC</t>
  </si>
  <si>
    <t xml:space="preserve">  Delaware</t>
  </si>
  <si>
    <t xml:space="preserve">  Washington,D.C.</t>
  </si>
  <si>
    <t xml:space="preserve">  Florida</t>
  </si>
  <si>
    <t xml:space="preserve">  Georgia</t>
  </si>
  <si>
    <t xml:space="preserve">  Maryland</t>
  </si>
  <si>
    <t xml:space="preserve">  N. Carolina</t>
  </si>
  <si>
    <t xml:space="preserve">  S. Carolina</t>
  </si>
  <si>
    <t xml:space="preserve">  Virginia</t>
  </si>
  <si>
    <t xml:space="preserve">  West Virginia</t>
  </si>
  <si>
    <t xml:space="preserve">     O'ahu</t>
  </si>
  <si>
    <t xml:space="preserve">     Moloka'i</t>
  </si>
  <si>
    <t xml:space="preserve">     Kaua'i</t>
  </si>
  <si>
    <t>O'ahu</t>
  </si>
  <si>
    <t xml:space="preserve">...Moloka'i </t>
  </si>
  <si>
    <t xml:space="preserve">...Lāna'i </t>
  </si>
  <si>
    <t>O'ahu (days)</t>
  </si>
  <si>
    <t>Moloka'i (days)</t>
  </si>
  <si>
    <t>Lāna'i (days)</t>
  </si>
  <si>
    <t>Kaua'i (days)</t>
  </si>
  <si>
    <t xml:space="preserve">      O'AHU</t>
  </si>
  <si>
    <t xml:space="preserve">          MOLOKA'I</t>
  </si>
  <si>
    <t xml:space="preserve">          LĀNA'I</t>
  </si>
  <si>
    <t xml:space="preserve">      KAUA'I</t>
  </si>
  <si>
    <t>total</t>
  </si>
  <si>
    <t>L.O.S. IN HAWAI'I</t>
  </si>
  <si>
    <t xml:space="preserve">     Lāna'i</t>
  </si>
  <si>
    <t>O'AHU</t>
  </si>
  <si>
    <t>KAUA'I</t>
  </si>
  <si>
    <t>KA'I</t>
  </si>
  <si>
    <t>LĀNA'I</t>
  </si>
  <si>
    <t>UNITED STATES</t>
  </si>
  <si>
    <t>% ONE</t>
  </si>
  <si>
    <t>N.I.</t>
  </si>
  <si>
    <t>FIRST-</t>
  </si>
  <si>
    <t>HOTEL</t>
  </si>
  <si>
    <t>CONDO</t>
  </si>
  <si>
    <t>HONEY-</t>
  </si>
  <si>
    <t>ISLES</t>
  </si>
  <si>
    <t># OF</t>
  </si>
  <si>
    <t>STATE &amp; REGION</t>
  </si>
  <si>
    <t>HAWAII</t>
  </si>
  <si>
    <t>ONLY</t>
  </si>
  <si>
    <t>TIME</t>
  </si>
  <si>
    <t>MOON</t>
  </si>
  <si>
    <t>VISITED</t>
  </si>
  <si>
    <t>TRIPS</t>
  </si>
  <si>
    <t>Honeymoon</t>
  </si>
  <si>
    <t>EAST NORTH CENTRAL</t>
  </si>
  <si>
    <t>WEST NORTH CENTRAL</t>
  </si>
  <si>
    <t>SOUTH ATLANTIC</t>
  </si>
  <si>
    <t>EAST SOUTH CENTRAL</t>
  </si>
  <si>
    <t>WEST SOUTH CENTRAL</t>
  </si>
  <si>
    <t>MIDDLE ATLANTIC</t>
  </si>
  <si>
    <t>RANK</t>
  </si>
  <si>
    <t>METRO AREA</t>
  </si>
  <si>
    <t>% CHNG</t>
  </si>
  <si>
    <t>Population (1000)¹</t>
  </si>
  <si>
    <t>All other expenses 1/</t>
  </si>
  <si>
    <t>EUROPE</t>
  </si>
  <si>
    <t>OCEANIA</t>
  </si>
  <si>
    <t>LATIN AMERICA</t>
  </si>
  <si>
    <t>Per Person Per Day ($)</t>
  </si>
  <si>
    <t>Per Person Per Trip ($)</t>
  </si>
  <si>
    <t>Total Expenditures ($ mil.)</t>
  </si>
  <si>
    <t>VISITOR DAYS</t>
  </si>
  <si>
    <t>% MCI</t>
  </si>
  <si>
    <t xml:space="preserve"> %       Change</t>
  </si>
  <si>
    <t>Change</t>
  </si>
  <si>
    <t>(%) Change</t>
  </si>
  <si>
    <t>TOTAL U.S. WEST</t>
  </si>
  <si>
    <t>REGION/STATE</t>
  </si>
  <si>
    <t>TOTAL DOM and INT'L</t>
  </si>
  <si>
    <t>Timeshare</t>
  </si>
  <si>
    <t>Occupancy (%)</t>
  </si>
  <si>
    <t>TOTAL U.S. EAST</t>
  </si>
  <si>
    <t>AUSTRA-LIA</t>
  </si>
  <si>
    <t>TYPE</t>
  </si>
  <si>
    <t>CLASS</t>
  </si>
  <si>
    <t>…Victoria</t>
  </si>
  <si>
    <t>BOTH DIRECTIONS</t>
  </si>
  <si>
    <t>Visitors</t>
  </si>
  <si>
    <t>% Change from</t>
  </si>
  <si>
    <t>Previous Year</t>
  </si>
  <si>
    <t>Age</t>
  </si>
  <si>
    <t>&gt;60</t>
  </si>
  <si>
    <t>All Visitors</t>
  </si>
  <si>
    <t>U.S. West</t>
  </si>
  <si>
    <t>U.S. East</t>
  </si>
  <si>
    <t>Oceania</t>
  </si>
  <si>
    <t>Lodging</t>
  </si>
  <si>
    <t>Average # of Trips</t>
  </si>
  <si>
    <t>NUMBER OF TOURS</t>
  </si>
  <si>
    <t>…Get Married</t>
  </si>
  <si>
    <t>Sport Events</t>
  </si>
  <si>
    <t>Visitor arrivals by air</t>
  </si>
  <si>
    <t>Visitor arrivals by cruise ships</t>
  </si>
  <si>
    <t>Total Food and beverage</t>
  </si>
  <si>
    <t>Total Shopping</t>
  </si>
  <si>
    <t xml:space="preserve">    Restaurant food</t>
  </si>
  <si>
    <t xml:space="preserve">    Dinner shows and cruises</t>
  </si>
  <si>
    <t xml:space="preserve">    Groceries and snacks</t>
  </si>
  <si>
    <t xml:space="preserve">    Interisland airfare</t>
  </si>
  <si>
    <t xml:space="preserve">    Ground transportation</t>
  </si>
  <si>
    <t xml:space="preserve">    Gasoline, parking, etc.</t>
  </si>
  <si>
    <t xml:space="preserve">    Fashion and clothing</t>
  </si>
  <si>
    <t xml:space="preserve">    Jewelry and watches</t>
  </si>
  <si>
    <t xml:space="preserve">    Cosmetics, perfume</t>
  </si>
  <si>
    <t xml:space="preserve">    Leather goods</t>
  </si>
  <si>
    <t xml:space="preserve">    Souvenirs</t>
  </si>
  <si>
    <t xml:space="preserve">    Rental vehicles</t>
  </si>
  <si>
    <t>Supplemental business</t>
  </si>
  <si>
    <t>&lt;=12</t>
  </si>
  <si>
    <t>13-17</t>
  </si>
  <si>
    <t>18-24</t>
  </si>
  <si>
    <t>25-40</t>
  </si>
  <si>
    <t>41-59</t>
  </si>
  <si>
    <t>SHIP ARRIVALS FROM OUT-OF-STATE  1/</t>
  </si>
  <si>
    <t>AVERAGE LENGTH OF STAY (DAYS)</t>
  </si>
  <si>
    <t>ARRIVED BY SHIPS</t>
  </si>
  <si>
    <t>ARRIVED BY AIR</t>
  </si>
  <si>
    <t>HONOLULU</t>
  </si>
  <si>
    <t>(Arrivals by air)</t>
  </si>
  <si>
    <t>Absolute Change</t>
  </si>
  <si>
    <t>US West</t>
  </si>
  <si>
    <t>US East</t>
  </si>
  <si>
    <t>Total Passengers</t>
  </si>
  <si>
    <t>Island Visitation (Number of Passengers)</t>
  </si>
  <si>
    <t>Purpose of Trip (Number of Passengers)</t>
  </si>
  <si>
    <t>Business</t>
  </si>
  <si>
    <t>Friends &amp; relatives</t>
  </si>
  <si>
    <t>Play Golf</t>
  </si>
  <si>
    <t>Leisure</t>
  </si>
  <si>
    <t>Hotel only</t>
  </si>
  <si>
    <t>Condo only</t>
  </si>
  <si>
    <t>Timeshare Only</t>
  </si>
  <si>
    <t>Cruise only</t>
  </si>
  <si>
    <t>Bed &amp; Breakfast only</t>
  </si>
  <si>
    <t>Rental house</t>
  </si>
  <si>
    <t>.....Getting Married</t>
  </si>
  <si>
    <t>* HVCB did not conduct an update survey in 1995</t>
  </si>
  <si>
    <t xml:space="preserve">     Hawai'i Island</t>
  </si>
  <si>
    <t>True independent</t>
  </si>
  <si>
    <t>...Anchorage</t>
  </si>
  <si>
    <t xml:space="preserve">   Scheduled Seats</t>
  </si>
  <si>
    <t>…Tokyo-HND</t>
  </si>
  <si>
    <t>…Edmonton</t>
  </si>
  <si>
    <t>Note: Sums may not add up to total due to rounding.</t>
  </si>
  <si>
    <t>HTA</t>
  </si>
  <si>
    <t>Source: Hawai‘i Tourism Authority</t>
  </si>
  <si>
    <t>Source: Hawai‘i Tourism Authority and Hawai'i State Department of Transportation, Harbors Division.</t>
  </si>
  <si>
    <t xml:space="preserve">   Charter seats</t>
  </si>
  <si>
    <t>…Bellingham</t>
  </si>
  <si>
    <t>…Fukuoka</t>
  </si>
  <si>
    <t>…Shanghai</t>
  </si>
  <si>
    <t>…Brisbane</t>
  </si>
  <si>
    <t>…Melbourne</t>
  </si>
  <si>
    <t>2010R</t>
  </si>
  <si>
    <t>AUSTRALIA</t>
  </si>
  <si>
    <t xml:space="preserve">Male </t>
  </si>
  <si>
    <t>Convention/Conference</t>
  </si>
  <si>
    <t>Party Size</t>
  </si>
  <si>
    <t>ALL VISITORS</t>
  </si>
  <si>
    <t xml:space="preserve">Group tour status: </t>
  </si>
  <si>
    <t xml:space="preserve">     Organized group tour</t>
  </si>
  <si>
    <t xml:space="preserve">     Individually arranged</t>
  </si>
  <si>
    <t xml:space="preserve">Arrived on package tour:  </t>
  </si>
  <si>
    <t xml:space="preserve">     Yes</t>
  </si>
  <si>
    <t xml:space="preserve">     No</t>
  </si>
  <si>
    <t>Accommodations:</t>
  </si>
  <si>
    <t xml:space="preserve">     Hotel</t>
  </si>
  <si>
    <t xml:space="preserve">     Condo</t>
  </si>
  <si>
    <t xml:space="preserve">     Guests of friends and relatives</t>
  </si>
  <si>
    <t xml:space="preserve">     Timeshare</t>
  </si>
  <si>
    <t xml:space="preserve">Previous visits:  </t>
  </si>
  <si>
    <t xml:space="preserve">     First trip</t>
  </si>
  <si>
    <t xml:space="preserve">     Repeat visitors</t>
  </si>
  <si>
    <t>Purpose of trip:</t>
  </si>
  <si>
    <t xml:space="preserve">     Pleasure</t>
  </si>
  <si>
    <t xml:space="preserve">     Business, meetings, </t>
  </si>
  <si>
    <t xml:space="preserve">     Conventions, incentive</t>
  </si>
  <si>
    <t xml:space="preserve">     Honeymoon</t>
  </si>
  <si>
    <t>2011 DOMESTIC</t>
  </si>
  <si>
    <t>LOS FOR EVENT</t>
  </si>
  <si>
    <t>LOS BEFORE OR AFTER EVENTS</t>
  </si>
  <si>
    <t>TOTAL LOS</t>
  </si>
  <si>
    <t xml:space="preserve">PER PERSON PER DAY PERSONAL SPENDING $ </t>
  </si>
  <si>
    <t>PER PERSON PER DAY SUPPLEMENTAL BUSINESS $</t>
  </si>
  <si>
    <t>TOTAL PERSONAL SPENDING $</t>
  </si>
  <si>
    <t>TOTAL BUSINESS PENDING  $</t>
  </si>
  <si>
    <t>TOTAL SPENDING $</t>
  </si>
  <si>
    <t xml:space="preserve">  Delegates</t>
  </si>
  <si>
    <t xml:space="preserve">  Companions</t>
  </si>
  <si>
    <t>Corporate Meeting</t>
  </si>
  <si>
    <t>Incentive</t>
  </si>
  <si>
    <t>MCI DOMESTIC TOTAL</t>
  </si>
  <si>
    <t>2011 INTERNATIONAL</t>
  </si>
  <si>
    <t>MCI INTERNATIONAL TOTAL</t>
  </si>
  <si>
    <t>TOTAL ATTENDEES:</t>
  </si>
  <si>
    <t>TOTAL DELEGATES:</t>
  </si>
  <si>
    <t>VISITOR SPENDING:</t>
  </si>
  <si>
    <t>TOTAL MC&amp;I SUPPL:</t>
  </si>
  <si>
    <t xml:space="preserve">    MC&amp;I SUPPL ($MIL):</t>
  </si>
  <si>
    <t>JUST PERSONAL</t>
  </si>
  <si>
    <t>STATE TAXES:</t>
  </si>
  <si>
    <t>D</t>
  </si>
  <si>
    <t>I</t>
  </si>
  <si>
    <t>LEGEND:</t>
  </si>
  <si>
    <t>red numbers  =</t>
  </si>
  <si>
    <t>input by user</t>
  </si>
  <si>
    <t>blue numbers =</t>
  </si>
  <si>
    <t>automatically calculated</t>
  </si>
  <si>
    <t>Adjusted</t>
  </si>
  <si>
    <t>Table ____: 2011 Meeting and Convention Visitor Spending</t>
  </si>
  <si>
    <t>…Eugene</t>
  </si>
  <si>
    <t>…Fresno</t>
  </si>
  <si>
    <t>…New York JFK</t>
  </si>
  <si>
    <t>…Washington D.C.</t>
  </si>
  <si>
    <t>…Sapporo</t>
  </si>
  <si>
    <t xml:space="preserve"> Hawaiʻi Residents</t>
  </si>
  <si>
    <t>Hawaiʻi Island</t>
  </si>
  <si>
    <t>LOS in Hawaiʻi Before Cruise</t>
  </si>
  <si>
    <t>LOS in Hawaiʻi During Cruise</t>
  </si>
  <si>
    <t>LOS in Hawaiʻi After Cruise</t>
  </si>
  <si>
    <t>Maui County (days)</t>
  </si>
  <si>
    <t>Alberta</t>
  </si>
  <si>
    <t>British Columbia</t>
  </si>
  <si>
    <t>Manitoba</t>
  </si>
  <si>
    <t>New Brunswick</t>
  </si>
  <si>
    <t>Newfoundland and Labrador</t>
  </si>
  <si>
    <t>Northwest Territories</t>
  </si>
  <si>
    <t>Nova Scotia</t>
  </si>
  <si>
    <t>Ontario</t>
  </si>
  <si>
    <t>Prince Edward Island</t>
  </si>
  <si>
    <t>Quebec</t>
  </si>
  <si>
    <t>Saskatchewan</t>
  </si>
  <si>
    <t>Yukon Territory</t>
  </si>
  <si>
    <t>Unknown Canada zip</t>
  </si>
  <si>
    <t>Source: HTA</t>
  </si>
  <si>
    <t>1/  Includes cruise package spending on U.S. Flagged Hawai'i home-ported ships.</t>
  </si>
  <si>
    <t>Does not include Supplemental business expenditures</t>
  </si>
  <si>
    <t>MCI TOTAL</t>
  </si>
  <si>
    <t>Sums may not add up to total due to rounding.</t>
  </si>
  <si>
    <t>Total by air</t>
  </si>
  <si>
    <t>AVERAGE LENGTH OF STAY</t>
  </si>
  <si>
    <t>Supplemental business (all MMAs)</t>
  </si>
  <si>
    <t>TOTAL EXPENDITURES ($mil, AIR + SHIP)</t>
  </si>
  <si>
    <t>Avg. of Age</t>
  </si>
  <si>
    <t>…Boise</t>
  </si>
  <si>
    <t>…Phoenix Mesa</t>
  </si>
  <si>
    <t>…Spokane</t>
  </si>
  <si>
    <t>…Taipei</t>
  </si>
  <si>
    <t>Source: Scheduled seats from Diio MI schedules, charter seats estimated based on reports from State of Hawai'i DOT Airports Division</t>
  </si>
  <si>
    <t>Cincinnati OH-KY-IN</t>
  </si>
  <si>
    <t>San Luis Obispo-Paso Robles-Arroyo Grande CA</t>
  </si>
  <si>
    <t>Salinas CA</t>
  </si>
  <si>
    <t>Modesto CA</t>
  </si>
  <si>
    <t>Pittsburgh PA</t>
  </si>
  <si>
    <t>Orlando-Kissimmee-Sanford FL</t>
  </si>
  <si>
    <t>Virginia Beach-Norfolk-Newport News VA-NC</t>
  </si>
  <si>
    <t>Bakersfield CA</t>
  </si>
  <si>
    <t>Charlotte-Concord-Gastonia NC-SC</t>
  </si>
  <si>
    <t>Source: Smith Travel Research, Hospitality Advisors, LLC</t>
  </si>
  <si>
    <t>Condominium Hotel</t>
  </si>
  <si>
    <t>Hostel</t>
  </si>
  <si>
    <t>* Cabins, Individual Condo Units, Vacation House/Villa/Cottage were combined.</t>
  </si>
  <si>
    <r>
      <t>PERCENT OF TOTAL UNITS</t>
    </r>
    <r>
      <rPr>
        <b/>
        <vertAlign val="superscript"/>
        <sz val="9"/>
        <color indexed="9"/>
        <rFont val="Arial"/>
        <family val="2"/>
      </rPr>
      <t>[1]</t>
    </r>
  </si>
  <si>
    <t>Budget (Up to $100)</t>
  </si>
  <si>
    <t>Standard ($101 to $250)</t>
  </si>
  <si>
    <t>Deluxe ($251 to $500)</t>
  </si>
  <si>
    <r>
      <rPr>
        <vertAlign val="superscript"/>
        <sz val="9"/>
        <rFont val="Arial"/>
        <family val="2"/>
      </rPr>
      <t xml:space="preserve">[1] </t>
    </r>
    <r>
      <rPr>
        <sz val="9"/>
        <rFont val="Arial"/>
        <family val="2"/>
      </rPr>
      <t>Totals may not sum to 100% due to rounding.</t>
    </r>
  </si>
  <si>
    <t>Anchorage AK</t>
  </si>
  <si>
    <t>Atlanta-Sandy Springs-Roswell GA</t>
  </si>
  <si>
    <t>Austin-Round Rock TX</t>
  </si>
  <si>
    <t>Baltimore-Columbia-Towson MD</t>
  </si>
  <si>
    <t>Bellingham WA</t>
  </si>
  <si>
    <t>Boise City ID</t>
  </si>
  <si>
    <t>Boston-Cambridge-Newton MA-NH</t>
  </si>
  <si>
    <t>Bremerton-Silverdale WA</t>
  </si>
  <si>
    <t>Chicago-Naperville-Elgin IL-IN-WI</t>
  </si>
  <si>
    <t>Colorado Springs CO</t>
  </si>
  <si>
    <t>Dallas-Fort Worth-Arlington TX</t>
  </si>
  <si>
    <t>Denver-Aurora-Lakewood CO</t>
  </si>
  <si>
    <t>Detroit-Warren-Dearborn MI</t>
  </si>
  <si>
    <t>Eugene OR</t>
  </si>
  <si>
    <t>Fresno CA</t>
  </si>
  <si>
    <t>Houston-The Woodlands-Sugar Land TX</t>
  </si>
  <si>
    <t>Indianapolis-Carmel-Anderson IN</t>
  </si>
  <si>
    <t>Kansas City MO-KS</t>
  </si>
  <si>
    <t>Las Vegas-Henderson-Paradise NV</t>
  </si>
  <si>
    <t>Los Angeles-Long Beach-Anaheim CA</t>
  </si>
  <si>
    <t>Miami-Fort Lauderdale-West Palm Beach FL</t>
  </si>
  <si>
    <t>Minneapolis-St. Paul-Bloomington MN-WI</t>
  </si>
  <si>
    <t>New York-Newark-Jersey City NY-NJ-PA</t>
  </si>
  <si>
    <t>Ogden-Clearfield UT</t>
  </si>
  <si>
    <t>Olympia-Tumwater WA</t>
  </si>
  <si>
    <t>Oxnard-Thousand Oaks-Ventura CA</t>
  </si>
  <si>
    <t>Philadelphia-Camden-Wilmington PA-NJ-DE-MD</t>
  </si>
  <si>
    <t>Phoenix-Mesa-Scottsdale AZ</t>
  </si>
  <si>
    <t>Portland-Vancouver-Hillsboro OR-WA</t>
  </si>
  <si>
    <t>Provo-Orem UT</t>
  </si>
  <si>
    <t>Reno NV</t>
  </si>
  <si>
    <t>Riverside-San Bernardino-Ontario CA</t>
  </si>
  <si>
    <t>Sacramento--Roseville--Arden-Arcade CA</t>
  </si>
  <si>
    <t>Salem OR</t>
  </si>
  <si>
    <t>Salt Lake City UT</t>
  </si>
  <si>
    <t>San Antonio-New Braunfels TX</t>
  </si>
  <si>
    <t>San Diego-Carlsbad CA</t>
  </si>
  <si>
    <t>San Francisco-Oakland-Hayward CA</t>
  </si>
  <si>
    <t>San Jose-Sunnyvale-Santa Clara CA</t>
  </si>
  <si>
    <t>Santa Cruz-Watsonville CA</t>
  </si>
  <si>
    <t>Santa Maria-Santa Barbara CA</t>
  </si>
  <si>
    <t>Santa Rosa CA</t>
  </si>
  <si>
    <t>Seattle-Tacoma-Bellevue WA</t>
  </si>
  <si>
    <t>Spokane-Spokane Valley WA</t>
  </si>
  <si>
    <t>St. Louis MO-IL</t>
  </si>
  <si>
    <t>Stockton-Lodi CA</t>
  </si>
  <si>
    <t>Tampa-St. Petersburg-Clearwater FL</t>
  </si>
  <si>
    <t>Tucson AZ</t>
  </si>
  <si>
    <t>Vallejo-Fairfield CA</t>
  </si>
  <si>
    <t>Washington-Arlington-Alexandria DC-VA-MD-WV</t>
  </si>
  <si>
    <t xml:space="preserve"> Washington D.C.</t>
  </si>
  <si>
    <t>2014 PROPERTIES</t>
  </si>
  <si>
    <t>2014 UNITS</t>
  </si>
  <si>
    <t>…Toronto</t>
  </si>
  <si>
    <t>…Beijing</t>
  </si>
  <si>
    <t/>
  </si>
  <si>
    <t>Cleveland-Elyria OH</t>
  </si>
  <si>
    <t>JAPAN BY REGION</t>
  </si>
  <si>
    <t xml:space="preserve"> % Change</t>
  </si>
  <si>
    <t>Note: Sums may not total to total MMA due to rounding.</t>
  </si>
  <si>
    <t>Visitor expenditure by air</t>
  </si>
  <si>
    <t>Visitor expenditure by cruise ships</t>
  </si>
  <si>
    <t>Visitor arrivals of stay by air</t>
  </si>
  <si>
    <t>Visitor arrivals of stay by cruise ships</t>
  </si>
  <si>
    <t>TABLE 24</t>
  </si>
  <si>
    <t>TABLE 93</t>
  </si>
  <si>
    <t>TABLE 94</t>
  </si>
  <si>
    <t>TABLE 95</t>
  </si>
  <si>
    <t>TABLE 96</t>
  </si>
  <si>
    <t>TABLE 97</t>
  </si>
  <si>
    <t>TABLE 98</t>
  </si>
  <si>
    <t>TABLE 99</t>
  </si>
  <si>
    <t>TABLE 100</t>
  </si>
  <si>
    <t>TABLE 101</t>
  </si>
  <si>
    <t>TABLE 102</t>
  </si>
  <si>
    <t>TABLE 55:  Domestic U.S. Visitor Length of Stay (in Days) by Island and State (Arrivals by air)</t>
  </si>
  <si>
    <t>MEETING, CONVENTION &amp; INCENTIVE</t>
  </si>
  <si>
    <t>ISLAND (Air &amp; Ship)</t>
  </si>
  <si>
    <t>TABLE 29:  New Zealand MMA Visitor Characteristics (Arrivals by air)</t>
  </si>
  <si>
    <t>TABLE 103</t>
  </si>
  <si>
    <t>TABLE 104</t>
  </si>
  <si>
    <t>VISITOR SATISFACTION</t>
  </si>
  <si>
    <t>LIST OF TABLES</t>
  </si>
  <si>
    <t>MMA (Air &amp; Ship)</t>
  </si>
  <si>
    <t>( Arrivals by Air)</t>
  </si>
  <si>
    <t>(Arrivals by Air)</t>
  </si>
  <si>
    <t xml:space="preserve">   (Arrivals by air)</t>
  </si>
  <si>
    <t xml:space="preserve">      (Arrivals by air)</t>
  </si>
  <si>
    <t xml:space="preserve">              (Arrivals by air)</t>
  </si>
  <si>
    <t xml:space="preserve">          (Arrivals by air)</t>
  </si>
  <si>
    <t xml:space="preserve">    (Arrivals by air)</t>
  </si>
  <si>
    <t xml:space="preserve"> (Arrivals by air)</t>
  </si>
  <si>
    <t xml:space="preserve">        (Arrivals by air)</t>
  </si>
  <si>
    <t>AVERAGE</t>
  </si>
  <si>
    <t>Average Age</t>
  </si>
  <si>
    <t>RENTAL HOUSE-ONLY</t>
  </si>
  <si>
    <t>B &amp; B-ONLY</t>
  </si>
  <si>
    <t>CBSA= A Core Based Statistics Area is a U.S. geographic area defined by the Office of Management and Budget based around an urban center</t>
  </si>
  <si>
    <t>of at least 10,000 people and adjacent areas that are socioeconomically tied to the urban center by commuting</t>
  </si>
  <si>
    <t>Source: Hawai‘i Tourism Authority and U.S. Bureau of the Census</t>
  </si>
  <si>
    <t>Total Visitor Days 1/</t>
  </si>
  <si>
    <t>ACCOMMODATIONS 2/</t>
  </si>
  <si>
    <t xml:space="preserve">1/ Total Visitor Days represent days on O‘ahu and not statewide </t>
  </si>
  <si>
    <t>2/ Accommodations here do not indicate the number of visitors who used a particular accommodation just on O'ahu but statewide.</t>
  </si>
  <si>
    <t>2/ Accommodations here do not indicate the number of visitors who used a particular accommodation just on Maui County but statewide.</t>
  </si>
  <si>
    <t>2/ Accommodations here do not indicate the number of visitors who used a particular accommodation just on Maui Island but statewide.</t>
  </si>
  <si>
    <t xml:space="preserve">1/ Total Visitor Days represent days on Moloka‘i and not statewide </t>
  </si>
  <si>
    <t>2/ Accommodations here do not indicate the number of visitors who used a particular accommodation just on Moloka'i but statewide.</t>
  </si>
  <si>
    <t xml:space="preserve">1/ Total Visitor Days represent days on Lāna‘i and not statewide </t>
  </si>
  <si>
    <t>2/ Accommodations here do not indicate the number of visitors who used a particular accommodation just on Lāna'i but statewide.</t>
  </si>
  <si>
    <t xml:space="preserve">1/ Total Visitor Days represent days on Kaua‘i and not statewide </t>
  </si>
  <si>
    <t>2/ Accommodations here do not indicate the number of visitors who used a particular accommodation just on Kaua'i but statewide.</t>
  </si>
  <si>
    <t xml:space="preserve">1/ Total Visitor Days represent days on Hawai‘i Island and not statewide </t>
  </si>
  <si>
    <t>2/ Accommodations here do not indicate the number of visitors who used a particular accommodation just on the Hawai'i Island but statewide.</t>
  </si>
  <si>
    <t>1/ Total Visitor Days represent days in Hilo and not statewide</t>
  </si>
  <si>
    <t>2/ Accommodations here do not indicate the number of visitors who used a particular accommodation just in Hilo but statewide.</t>
  </si>
  <si>
    <t>1/ Total Visitor Days represent days in Kona and not statewide</t>
  </si>
  <si>
    <t>2/ Accommodations here do not indicate the number of visitors who used a particular accommodation just in Kona but statewide.</t>
  </si>
  <si>
    <t>(Total Air and Cruise Visitor Spending in millions of dollars)</t>
  </si>
  <si>
    <r>
      <rPr>
        <vertAlign val="superscript"/>
        <sz val="9"/>
        <rFont val="Arial"/>
        <family val="2"/>
        <scheme val="minor"/>
      </rPr>
      <t xml:space="preserve">1/ </t>
    </r>
    <r>
      <rPr>
        <sz val="9"/>
        <rFont val="Arial"/>
        <family val="2"/>
        <scheme val="minor"/>
      </rPr>
      <t xml:space="preserve"> Includes cruise package and on-ship spending on U.S. Flagged Hawai'i home-ported ships.</t>
    </r>
  </si>
  <si>
    <t>(Arrivals by air, in dollars)</t>
  </si>
  <si>
    <r>
      <rPr>
        <vertAlign val="superscript"/>
        <sz val="9"/>
        <rFont val="Arial"/>
        <family val="2"/>
      </rPr>
      <t xml:space="preserve">1/ </t>
    </r>
    <r>
      <rPr>
        <sz val="9"/>
        <rFont val="Arial"/>
        <family val="2"/>
      </rPr>
      <t xml:space="preserve"> Includes cruise package and on-ship spending on U.S. Flagged Hawai'i home-ported ships.</t>
    </r>
  </si>
  <si>
    <t>1/  Does not include cruise package and on-ship spending on U.S. Flagged Hawai'i home-ported ships.</t>
  </si>
  <si>
    <t>(% change 2014 vs. 2013)</t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</si>
  <si>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Ship arrivals excluded the U.S. Flagged Hawai'i home-ported ships Pride of America.  </t>
    </r>
  </si>
  <si>
    <r>
      <rPr>
        <vertAlign val="superscript"/>
        <sz val="9"/>
        <rFont val="Arial"/>
        <family val="2"/>
        <scheme val="minor"/>
      </rPr>
      <t>1/</t>
    </r>
    <r>
      <rPr>
        <sz val="9"/>
        <rFont val="Arial"/>
        <family val="2"/>
        <scheme val="minor"/>
      </rPr>
      <t xml:space="preserve"> Ship arrivals excluded the U.S. Flagged Hawai'i home-ported ships Pride of America.  </t>
    </r>
  </si>
  <si>
    <t>Type of Accomodation Before or After Cruise (Number of Passengers)</t>
  </si>
  <si>
    <t>PPPD ( All visitors, $)</t>
  </si>
  <si>
    <r>
      <t xml:space="preserve">% </t>
    </r>
    <r>
      <rPr>
        <b/>
        <sz val="9"/>
        <color indexed="9"/>
        <rFont val="Arial"/>
        <family val="2"/>
        <scheme val="minor"/>
      </rPr>
      <t>Change</t>
    </r>
  </si>
  <si>
    <t>TABLE 106</t>
  </si>
  <si>
    <t>TABLE 105</t>
  </si>
  <si>
    <t>TABLE 107</t>
  </si>
  <si>
    <t>TABLE 108</t>
  </si>
  <si>
    <t>1/ Includes cruise package spending on U.S. Flagged Hawai‘i home-ported ships.</t>
  </si>
  <si>
    <t>Excellent</t>
  </si>
  <si>
    <t>Above Average</t>
  </si>
  <si>
    <t>Below Average</t>
  </si>
  <si>
    <t>Poor</t>
  </si>
  <si>
    <t>Exceeded your expectations</t>
  </si>
  <si>
    <t>Met your expectations</t>
  </si>
  <si>
    <t>Did not meet your expectations</t>
  </si>
  <si>
    <t>Very likely</t>
  </si>
  <si>
    <t>Somewhat likely</t>
  </si>
  <si>
    <t>Not too likely</t>
  </si>
  <si>
    <t>Not at all likely</t>
  </si>
  <si>
    <t xml:space="preserve">Overall Rating of Most Recent Vacation to Hawaiʻi </t>
  </si>
  <si>
    <t xml:space="preserve">Expectations of Vacation </t>
  </si>
  <si>
    <t xml:space="preserve">Likelihood to Recommend Hawaiʻi  </t>
  </si>
  <si>
    <t>Likelihood to Revisit  Hawaiʻi in the Next 5 Years</t>
  </si>
  <si>
    <t>MOLOKA‘I</t>
  </si>
  <si>
    <t>NA = Not Applicable</t>
  </si>
  <si>
    <t>TOTAL EUROPE</t>
  </si>
  <si>
    <t>TOTAL OCEANIA</t>
  </si>
  <si>
    <t>TOTAL OTHER ASIA</t>
  </si>
  <si>
    <t>TOTAL LATIN AMERICA</t>
  </si>
  <si>
    <t xml:space="preserve">U.S. EAST            </t>
  </si>
  <si>
    <t>FAMILY</t>
  </si>
  <si>
    <t>TOTAL SUPPLEMENTAL BUSINESS SPENDING  $</t>
  </si>
  <si>
    <t>Camp Site</t>
  </si>
  <si>
    <t>Visitor Plant Inventory - Available Units by County 1965 - 2015</t>
  </si>
  <si>
    <t>Cruise Visitor Per Person Per Day Spending – All Cruise Visitors 2015</t>
  </si>
  <si>
    <t>Total Cruise Ship Passengers by MMA 2015</t>
  </si>
  <si>
    <t>Cruise Ship Visitors 2015</t>
  </si>
  <si>
    <t>Meeting, Convention and Incentive (MCI) Visitor Characteristics and Spending 2015</t>
  </si>
  <si>
    <t>Air Visitor Personal Daily Spending by Category and Island 2015</t>
  </si>
  <si>
    <t>Visitor Arrivals by Island and MMA 2015</t>
  </si>
  <si>
    <t>Visitor Days by Island and MMA 2015</t>
  </si>
  <si>
    <t>Domestic U.S. Visitor Length of Stay (in days) by Island and State 2015</t>
  </si>
  <si>
    <t>Domestic U.S. Visitor Arrivals by Island and State of Residence 2015</t>
  </si>
  <si>
    <t>Average Daily Census by Island and Month 2015</t>
  </si>
  <si>
    <t>Visitors Staying Overnight or Longer: 1955 - 2015</t>
  </si>
  <si>
    <t>2015 Visitor Days by Month and MMA</t>
  </si>
  <si>
    <t>2015 Visitor Days Growth by Month and MMA</t>
  </si>
  <si>
    <t>2015 Visitor Arrivals by Month and MMA</t>
  </si>
  <si>
    <t>2015 Visitor Arrivals Growth by Month and MMA</t>
  </si>
  <si>
    <t>2015 Domestic U.S. West MMA Visitor Arrivals by Month and State</t>
  </si>
  <si>
    <t>2015 Domestic U.S. East MMA Visitor Arrivals by Month and State</t>
  </si>
  <si>
    <t>2015 Domestic U.S. Visitor Characteristics by State</t>
  </si>
  <si>
    <t>2015 Market Penetration for Top U.S. CBSAs</t>
  </si>
  <si>
    <t>2015 International Japan MMA Visitor Characteristics by Region</t>
  </si>
  <si>
    <t>2015 Visitor Age Distribution by MMA (Percentage of MMA Total)</t>
  </si>
  <si>
    <t xml:space="preserve">2015 Total Air Seats Operated to Hawai‘i </t>
  </si>
  <si>
    <t xml:space="preserve">2015 Domestic Air Seats Operated to Hawai‘i </t>
  </si>
  <si>
    <t>2015 International Air Seats Operated to Hawai‘i</t>
  </si>
  <si>
    <t>0</t>
  </si>
  <si>
    <t>2014R</t>
  </si>
  <si>
    <t>SUMMARY OF 2014R VISITORS TO HAWAI‘I</t>
  </si>
  <si>
    <t>Summary of Visitor Statistics: 2015 vs. 2014R</t>
  </si>
  <si>
    <t>Summary of Visitor Characteristics: 2015 vs. 2014R</t>
  </si>
  <si>
    <t>Summary of Visitor Characteristics (Percentage of Total): 2015 vs. 2014R</t>
  </si>
  <si>
    <t>Visitor Days by Island: 2015 vs. 2014R</t>
  </si>
  <si>
    <t>Visitor Days by Month: 2015 vs. 2014R</t>
  </si>
  <si>
    <t>Average Daily Census by Island: 2015 vs. 2014R</t>
  </si>
  <si>
    <t>Average Daily Census by Month: 2015 vs. 2014R</t>
  </si>
  <si>
    <t>U.S. West MMA Visitor Characteristics: 2015 vs. 2014R</t>
  </si>
  <si>
    <t>U.S. East MMA Visitor Characteristics: 2015 vs. 2014R</t>
  </si>
  <si>
    <t>Japan MMA Visitor Characteristics: 2015 vs. 2014R</t>
  </si>
  <si>
    <t>Canada MMA Visitor Characteristics: 2015 vs. 2014R</t>
  </si>
  <si>
    <t>Europe MMA Visitor Characteristics: 2015 vs. 2014R</t>
  </si>
  <si>
    <t>United Kingdom Visitor Characteristics 2015 vs. 2014R</t>
  </si>
  <si>
    <t>Germany Visitor Characteristics 2015 vs. 2014R</t>
  </si>
  <si>
    <t>Oceania MMA Visitor Characteristics: 2015 vs. 2014R</t>
  </si>
  <si>
    <t>Australia Visitor Characteristics 2015 vs. 2014R</t>
  </si>
  <si>
    <t>New Zealand Visitor Characteristics 2015 vs. 2014R</t>
  </si>
  <si>
    <t>Other Asia MMA Visitor Characteristics: 2015 vs. 2014R</t>
  </si>
  <si>
    <t>Korea Visitor Characteristics 2015 vs. 2014R</t>
  </si>
  <si>
    <t>China Visitor Characteristics 2015 vs. 2014R</t>
  </si>
  <si>
    <t>Taiwan Visitor Characteristics 2015 vs. 2014R</t>
  </si>
  <si>
    <t>Latin American MMA Visitor Characteristics: 2015 vs. 2014R</t>
  </si>
  <si>
    <t>Other MMA Visitor Characteristics: 2015 vs. 2014R</t>
  </si>
  <si>
    <t>Honeymoon Visitor Characteristics: 2015 vs. 2014R</t>
  </si>
  <si>
    <t>Get Married Visitor Characteristics: 2015 vs. 2014R</t>
  </si>
  <si>
    <t>Meetings, Conventions and Incentives Visitor Characteristics: 2015 vs. 2014R</t>
  </si>
  <si>
    <t>Visiting Friends or Relatives Visitor Characteristics: 2015 vs. 2014R</t>
  </si>
  <si>
    <t>Family Visitor Characteristics:  2015 vs. 2014R</t>
  </si>
  <si>
    <t>Hotel-Only Visitor Characteristics: 2015 vs. 2014R</t>
  </si>
  <si>
    <t>Condo-Only Visitor Characteristics: 2015 vs. 2014R</t>
  </si>
  <si>
    <t>Timeshare-Only Visitor Characteristics: 2015 vs. 2014R</t>
  </si>
  <si>
    <t>Rental House-Only Visitor Characteristics: 2015 vs. 2014R</t>
  </si>
  <si>
    <t>Bed and Breakfast-Only Visitor Characteristics: 2015 vs. 2014R</t>
  </si>
  <si>
    <t>First-Time Visitor Characteristics: 2015 vs. 2014R</t>
  </si>
  <si>
    <t>Repeat Visitor Characteristics: 2015 vs. 2014R</t>
  </si>
  <si>
    <t>Visitor Arrivals by Island and Month 2015 vs. 2014R</t>
  </si>
  <si>
    <t>Domestic U.S. Visitor Arrival Growth by Island and Top CBSA 2015 vs. 2014R</t>
  </si>
  <si>
    <t>Domestic U.S. Visitor Arrival Growth by Island and State of Residence 2015 vs. 2014R</t>
  </si>
  <si>
    <t>O‘ahu Visitor Characteristics 2015 vs. 2014R</t>
  </si>
  <si>
    <t>Maui County Visitor Characteristics 2015 vs. 2014R</t>
  </si>
  <si>
    <t>Maui Island Visitor Characteristics 2015 vs. 2014R</t>
  </si>
  <si>
    <t>Moloka'i Visitor Characteristics 2015 vs. 2014R</t>
  </si>
  <si>
    <t>Lāna'i Visitor Characteristics 2015 vs. 2014R</t>
  </si>
  <si>
    <t>Kaua'i Visitor Characteristics 2015 vs. 2014R</t>
  </si>
  <si>
    <t>Hawai'i Island Visitor Characteristics 2015 vs. 2014R</t>
  </si>
  <si>
    <t>Hilo Visitor Characteristics 2015 vs. 2014R</t>
  </si>
  <si>
    <t>Kona Visitor Characteristics 2015 vs. 2014R</t>
  </si>
  <si>
    <t>Visitor Days Growth by Island and MMA 2015 vs. 2014R</t>
  </si>
  <si>
    <t>Visitor Arrival Growth by Island and MMA 2015 vs. 2014R</t>
  </si>
  <si>
    <t>Total Visitor Expenditures by Category 2015 vs. 2014R</t>
  </si>
  <si>
    <t>Total Air Visitor Personal Daily Spending 2015 vs. 2014R</t>
  </si>
  <si>
    <t>U.S. West MMA Air Visitor Personal Daily Spending 2015 vs. 2014R</t>
  </si>
  <si>
    <t>U.S. East MMA Air Visitor Personal Daily Spending 2015 vs. 2014R</t>
  </si>
  <si>
    <t>Japan MMA Air Visitor Personal Daily Spending 2015 vs. 2014R</t>
  </si>
  <si>
    <t>Canada MMA Air Visitor Personal Daily Spending 2015 vs. 2014R</t>
  </si>
  <si>
    <t>Europe MMA Air Visitor Personal Daily Spending 2015 vs. 2014R</t>
  </si>
  <si>
    <t>Oceania MMA Air Visitor Personal Daily Spending 2015 vs. 2014R</t>
  </si>
  <si>
    <t>Other Asia MMA Air Visitor Personal Daily Spending 2015 vs. 2014R</t>
  </si>
  <si>
    <t>Latin America MMA Air Visitor Personal Daily Spending 2015 vs. 2014R</t>
  </si>
  <si>
    <t>Other MMA Air Visitor Personal Daily Spending 2015 vs. 2014R</t>
  </si>
  <si>
    <t>China Air Visitor Personal Daily Spending 2015 vs. 2014R</t>
  </si>
  <si>
    <t>Korea Air Visitor Personal Daily Spending 2015 vs. 2014R</t>
  </si>
  <si>
    <t>Taiwan Air Visitor Personal Daily Spending 2015 vs. 2014R</t>
  </si>
  <si>
    <t>Australia Air Visitor Personal Daily Spending 2015 vs. 2014R</t>
  </si>
  <si>
    <t>New Zealand Air Visitor Personal Daily Spending 2015 vs. 2014R</t>
  </si>
  <si>
    <t>Air Visitor Personal Daily Spending by Category and Island Growth 2015 vs. 2014R</t>
  </si>
  <si>
    <t>Cruise Ship Visitor Growth 2015 vs. 2014R</t>
  </si>
  <si>
    <t>TABLE 9:  2014R Visitor Days by Month and MMA</t>
  </si>
  <si>
    <t>% change 2015 vs. 2014R</t>
  </si>
  <si>
    <t>TABLE 11:  2014R Visitor Arrivals by Month and MMA</t>
  </si>
  <si>
    <t>Visitor Plant Inventory – Existing Inventory by Island and Property 2015 vs. 2014</t>
  </si>
  <si>
    <t>Visitor Plant Inventory – Existing Inventory by Island and Unit 2015 vs. 2014</t>
  </si>
  <si>
    <t>Visitor Plant Inventory - Class of Units by Island 2015 vs. 2014</t>
  </si>
  <si>
    <t>2015 PROPERTIES</t>
  </si>
  <si>
    <t xml:space="preserve"> CHANGE FROM 2014</t>
  </si>
  <si>
    <t xml:space="preserve">HAWAI‘I </t>
  </si>
  <si>
    <t>Apartment/ Hotel</t>
  </si>
  <si>
    <t>Vacation Rental Unit</t>
  </si>
  <si>
    <t>KAUA‘I</t>
  </si>
  <si>
    <t>LĀNA‘I</t>
  </si>
  <si>
    <t>O‘AHU</t>
  </si>
  <si>
    <t>State Total</t>
  </si>
  <si>
    <t>2015 UNITS</t>
  </si>
  <si>
    <t>Luxury (Over $500/Night)</t>
  </si>
  <si>
    <r>
      <t>2015</t>
    </r>
    <r>
      <rPr>
        <b/>
        <vertAlign val="superscript"/>
        <sz val="9"/>
        <color indexed="9"/>
        <rFont val="Arial"/>
        <family val="2"/>
      </rPr>
      <t>[2]</t>
    </r>
  </si>
  <si>
    <t>2014[3]</t>
  </si>
  <si>
    <t>% CHANGE FROM 2014</t>
  </si>
  <si>
    <r>
      <rPr>
        <vertAlign val="superscript"/>
        <sz val="9"/>
        <rFont val="Arial"/>
        <family val="2"/>
      </rPr>
      <t xml:space="preserve">[2] </t>
    </r>
    <r>
      <rPr>
        <sz val="9"/>
        <rFont val="Arial"/>
        <family val="2"/>
      </rPr>
      <t>Based on 44,519 units (57.7 percent of the total units in 2015) for which information on the class of units was available.</t>
    </r>
  </si>
  <si>
    <r>
      <rPr>
        <vertAlign val="superscript"/>
        <sz val="9"/>
        <rFont val="Arial"/>
        <family val="2"/>
      </rPr>
      <t xml:space="preserve">[3] </t>
    </r>
    <r>
      <rPr>
        <sz val="9"/>
        <rFont val="Arial"/>
        <family val="2"/>
      </rPr>
      <t xml:space="preserve">Based on 59,995 units (81.4 percent of the total units in 2014) for which information on the class of units was available. </t>
    </r>
  </si>
  <si>
    <t>TABLE 16:  2014R Domestic U.S. East MMA Visitor Arrivals by Month and State</t>
  </si>
  <si>
    <t>Domestic U.S. Visitors by State: 2005 - 2015</t>
  </si>
  <si>
    <t>TABLE 18:  2014R Domestic U.S. Visitor Characteristics by State</t>
  </si>
  <si>
    <t>Est. 2015 Penetration per 1,000</t>
  </si>
  <si>
    <t>TABLE 21:  2014R International Japan MMA Visitor Characteristics by Region</t>
  </si>
  <si>
    <t xml:space="preserve">TABLE 23:  2014R Canada MMA Visitor Characteristics by Region </t>
  </si>
  <si>
    <t xml:space="preserve">Canada MMA Visitor Characteristics by Region: 2015 vs. 2014R </t>
  </si>
  <si>
    <t>TABLE 36:  2014R Visitor Age Distribution by MMA (Percentage of MMA Total)</t>
  </si>
  <si>
    <t>TABLE 50:  Average Daily Census by Island and Month 2014R</t>
  </si>
  <si>
    <t>TABLE 51:  Domestic U.S. Visitor Arrivals by Island and Top CBSA 2014R</t>
  </si>
  <si>
    <t>Domestic U.S. Visitor Arrivals by Island and Top CBSA 2015 vs. 2014R</t>
  </si>
  <si>
    <t>Avg of Age</t>
  </si>
  <si>
    <t>TABLE 53:  Domestic U.S. Visitor Arrivals by Island and State of Residence 2014R</t>
  </si>
  <si>
    <t>Moloka‘i Only</t>
  </si>
  <si>
    <t>Lāna‘i only</t>
  </si>
  <si>
    <t>Kaua‘i only</t>
  </si>
  <si>
    <t>Hawai‘i Island only</t>
  </si>
  <si>
    <t>TABLE 85:  Air Visitor Personal Daily Spending by Category and Island 2014R</t>
  </si>
  <si>
    <t>Air Visitor Personal Daily Spending by Visitor and Trip Characteristics 2015 vs. 2014</t>
  </si>
  <si>
    <t>2015 vs 2014</t>
  </si>
  <si>
    <t>STATE TOTAL</t>
  </si>
  <si>
    <t>% CHANGE</t>
  </si>
  <si>
    <t>HAWAI‘I ISLAND</t>
  </si>
  <si>
    <t xml:space="preserve">KAUA‘I </t>
  </si>
  <si>
    <t>(Percentage of  2015 Air Visitors by MMA)</t>
  </si>
  <si>
    <t>NA = Not applicable</t>
  </si>
  <si>
    <t>NA</t>
  </si>
  <si>
    <t xml:space="preserve">1/ Total Visitor Days represent days on Maui and not statewide </t>
  </si>
  <si>
    <t xml:space="preserve">1/ Total Visitor Days represent days in Maui County and not statewide </t>
  </si>
  <si>
    <t>TABLE 65:  Visitor Days by Island and MMA 2014R</t>
  </si>
  <si>
    <t>TABLE 65:  Visitor Days by Island and MMA 2014R (continued)</t>
  </si>
  <si>
    <t>TABLE 67:  Visitor Arrivals by Island and MMA 2014R</t>
  </si>
  <si>
    <t>TABLE 67:  Visitor Arrivals by Island and MMA 2014R (continued)</t>
  </si>
  <si>
    <t xml:space="preserve">   Attractions/entertainment</t>
  </si>
  <si>
    <t xml:space="preserve">   Recreation</t>
  </si>
  <si>
    <t xml:space="preserve">   Other activities &amp; tours</t>
  </si>
  <si>
    <t>All other expenses  1/</t>
  </si>
  <si>
    <t>State Hotel Performance: 2015 vs. 2014</t>
  </si>
  <si>
    <t>O‘ahu Hotel Performance: 2015 vs. 2014</t>
  </si>
  <si>
    <t>Maui Hotel Performance: 2015 vs. 2014</t>
  </si>
  <si>
    <t>Kaua‘i Hotel Performance: 2015 vs. 2014</t>
  </si>
  <si>
    <t>Hawai‘i Island Performance: 2015 vs. 2014</t>
  </si>
  <si>
    <t>… Minneapolis</t>
  </si>
  <si>
    <t>N/A</t>
  </si>
  <si>
    <t>Technical notes:</t>
  </si>
  <si>
    <t>Tables with revised statistics are indicated as 2014R.</t>
  </si>
  <si>
    <t xml:space="preserve">Figures were revised with updated statistics from the Federal Office of Travel and Tourism Industries (OTTI) and updated reports </t>
  </si>
  <si>
    <t>from airlines and cruise ships.</t>
  </si>
  <si>
    <t>2014 data in this report were revised from 2014 data published in The Hawai‘i Tourism Authority 2014 Annual Visitor Research Report.</t>
  </si>
  <si>
    <t>from airlines. Cruise visitor statistics, air seats, Visitor Plant Inventory, Visitor Satisfaction and hotel performance data were not affected.</t>
  </si>
  <si>
    <t xml:space="preserve">2015 statistics presented in this report are the final numbers and reflect data from OTTI, actual air fares and updated reports </t>
  </si>
  <si>
    <t>TABLE 14:  2014R Domestic U.S. West MMA Visitor Arrivals by Month and State</t>
  </si>
  <si>
    <t>¹ Based on 2015 population estimates</t>
  </si>
  <si>
    <t>Source: Hawai‘i Tourism Authority, Department of Business, Economic Development and Tourism, and U.S. Bureau of the Census</t>
  </si>
  <si>
    <t>2015 statistics were corrected from what was published in the 2015 Annual Visitor Research Report.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</si>
</sst>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8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0.0"/>
    <numFmt numFmtId="167" formatCode="_(* #,##0.0_);_(* \(#,##0.0\);_(* &quot;-&quot;??_);_(@_)"/>
    <numFmt numFmtId="168" formatCode="#,##0.0"/>
    <numFmt numFmtId="169" formatCode="0.0%__"/>
    <numFmt numFmtId="170" formatCode="0.0______"/>
    <numFmt numFmtId="171" formatCode="#."/>
    <numFmt numFmtId="172" formatCode="#,##0.0_);\(#,##0.0\)"/>
    <numFmt numFmtId="173" formatCode="#,##0____"/>
    <numFmt numFmtId="174" formatCode="_(* #,##0____"/>
    <numFmt numFmtId="175" formatCode="#,##0______"/>
    <numFmt numFmtId="176" formatCode="\ \ \ \ \ @"/>
    <numFmt numFmtId="177" formatCode="\ \ \ \ \ \ \ \ \ \ \ \ @"/>
    <numFmt numFmtId="178" formatCode="\ \ \ \ \ \ \ \ \ @"/>
    <numFmt numFmtId="179" formatCode="\ \ \ \ \ \ @"/>
    <numFmt numFmtId="180" formatCode="\ \ \ @"/>
    <numFmt numFmtId="181" formatCode="\ \ \ \ \ \ \ \ \ \ \ \ \ \ \ @"/>
    <numFmt numFmtId="182" formatCode="\ \ \ \ \ \ \ \ \ \ \ \ \ \ \ \ \ \ @"/>
    <numFmt numFmtId="183" formatCode="0.0%______"/>
    <numFmt numFmtId="184" formatCode="#,##0.0____"/>
    <numFmt numFmtId="185" formatCode="0.0____"/>
    <numFmt numFmtId="186" formatCode="#,##0.00____"/>
    <numFmt numFmtId="187" formatCode="0.0__"/>
    <numFmt numFmtId="188" formatCode="&quot;$&quot;#,##0"/>
    <numFmt numFmtId="189" formatCode="0.000"/>
    <numFmt numFmtId="190" formatCode="@__"/>
    <numFmt numFmtId="191" formatCode="_(* #,##0_);_(* \(#,##0\);_(* &quot;0&quot;_);_(@_)"/>
    <numFmt numFmtId="192" formatCode="&quot;$&quot;#,##0.0_);\(&quot;$&quot;#,##0.0\)"/>
    <numFmt numFmtId="193" formatCode="0.000000000000000%"/>
    <numFmt numFmtId="194" formatCode="_(* #,##0.0_);_(* \(#,##0.0\);_(* &quot;-&quot;?_);_(@_)"/>
    <numFmt numFmtId="195" formatCode="&quot;$&quot;#,##0.0"/>
    <numFmt numFmtId="196" formatCode="_(* #,##0.00_);_(* \(#,##0.00\);_(* &quot;0&quot;_);_(@_)"/>
    <numFmt numFmtId="197" formatCode="#,##0.0%"/>
  </numFmts>
  <fonts count="148" x14ac:knownFonts="1">
    <font>
      <sz val="10"/>
      <name val="Arial"/>
    </font>
    <font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9"/>
      <name val="Arial"/>
      <family val="2"/>
    </font>
    <font>
      <sz val="8"/>
      <color indexed="8"/>
      <name val="Arial"/>
      <family val="2"/>
    </font>
    <font>
      <sz val="10"/>
      <color indexed="22"/>
      <name val="Courier"/>
      <family val="3"/>
    </font>
    <font>
      <b/>
      <sz val="8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sz val="10"/>
      <color indexed="24"/>
      <name val="Courier"/>
      <family val="3"/>
    </font>
    <font>
      <b/>
      <sz val="10"/>
      <name val="Arial"/>
      <family val="2"/>
    </font>
    <font>
      <sz val="10"/>
      <color indexed="48"/>
      <name val="Arial"/>
      <family val="2"/>
    </font>
    <font>
      <sz val="10"/>
      <color indexed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9"/>
      <color indexed="48"/>
      <name val="Arial"/>
      <family val="2"/>
    </font>
    <font>
      <sz val="11"/>
      <color indexed="10"/>
      <name val="Arial"/>
      <family val="2"/>
    </font>
    <font>
      <sz val="8"/>
      <color indexed="12"/>
      <name val="Arial"/>
      <family val="2"/>
    </font>
    <font>
      <sz val="9"/>
      <color indexed="12"/>
      <name val="Arial"/>
      <family val="2"/>
    </font>
    <font>
      <sz val="11"/>
      <color indexed="12"/>
      <name val="Arial"/>
      <family val="2"/>
    </font>
    <font>
      <sz val="10"/>
      <color indexed="12"/>
      <name val="Arial"/>
      <family val="2"/>
    </font>
    <font>
      <sz val="9"/>
      <color indexed="10"/>
      <name val="Arial"/>
      <family val="2"/>
    </font>
    <font>
      <b/>
      <sz val="12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u/>
      <sz val="12"/>
      <color indexed="12"/>
      <name val="Courier"/>
      <family val="3"/>
    </font>
    <font>
      <b/>
      <sz val="11"/>
      <color indexed="12"/>
      <name val="Arial"/>
      <family val="2"/>
    </font>
    <font>
      <b/>
      <sz val="9"/>
      <color indexed="10"/>
      <name val="Arial"/>
      <family val="2"/>
    </font>
    <font>
      <b/>
      <sz val="10"/>
      <color indexed="10"/>
      <name val="Arial"/>
      <family val="2"/>
    </font>
    <font>
      <sz val="12"/>
      <color indexed="12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vertAlign val="superscript"/>
      <sz val="10"/>
      <name val="Arial"/>
      <family val="2"/>
    </font>
    <font>
      <sz val="8"/>
      <color indexed="10"/>
      <name val="Arial"/>
      <family val="2"/>
    </font>
    <font>
      <b/>
      <sz val="12"/>
      <color indexed="8"/>
      <name val="Garamond"/>
      <family val="1"/>
    </font>
    <font>
      <b/>
      <sz val="12"/>
      <name val="Garamond"/>
      <family val="1"/>
    </font>
    <font>
      <b/>
      <sz val="11"/>
      <color indexed="10"/>
      <name val="Arial"/>
      <family val="2"/>
    </font>
    <font>
      <sz val="9"/>
      <color indexed="17"/>
      <name val="Arial"/>
      <family val="2"/>
    </font>
    <font>
      <b/>
      <vertAlign val="superscript"/>
      <sz val="9"/>
      <color indexed="9"/>
      <name val="Arial"/>
      <family val="2"/>
    </font>
    <font>
      <vertAlign val="superscript"/>
      <sz val="9"/>
      <name val="Arial"/>
      <family val="2"/>
    </font>
    <font>
      <sz val="10"/>
      <name val="Arial"/>
      <family val="2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4"/>
      <name val="Garamond"/>
      <family val="1"/>
    </font>
    <font>
      <sz val="10"/>
      <name val="Arial"/>
      <family val="2"/>
    </font>
    <font>
      <sz val="12"/>
      <name val="Garamond"/>
      <family val="1"/>
    </font>
    <font>
      <sz val="10"/>
      <color indexed="30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2"/>
      <name val="Courier"/>
      <family val="3"/>
    </font>
    <font>
      <sz val="10"/>
      <name val="Arial"/>
      <family val="2"/>
    </font>
    <font>
      <sz val="10"/>
      <name val="Arial"/>
      <family val="2"/>
    </font>
    <font>
      <b/>
      <sz val="11"/>
      <color indexed="17"/>
      <name val="Arial"/>
      <family val="2"/>
    </font>
    <font>
      <b/>
      <u/>
      <sz val="11"/>
      <color indexed="12"/>
      <name val="Arial"/>
      <family val="2"/>
    </font>
    <font>
      <b/>
      <sz val="12"/>
      <color indexed="10"/>
      <name val="Garamond"/>
      <family val="1"/>
    </font>
    <font>
      <sz val="10"/>
      <name val="Arial"/>
      <family val="2"/>
    </font>
    <font>
      <b/>
      <sz val="10"/>
      <color indexed="10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b/>
      <i/>
      <sz val="9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9"/>
      <color indexed="12"/>
      <name val="Arial"/>
      <family val="2"/>
    </font>
    <font>
      <sz val="9"/>
      <color indexed="10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9"/>
      <color indexed="9"/>
      <name val="Arial"/>
      <family val="2"/>
    </font>
    <font>
      <sz val="9"/>
      <color indexed="8"/>
      <name val="Calibri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8"/>
      <color indexed="10"/>
      <name val="Arial"/>
      <family val="2"/>
    </font>
    <font>
      <sz val="10"/>
      <color indexed="30"/>
      <name val="Arial"/>
      <family val="2"/>
    </font>
    <font>
      <sz val="11"/>
      <color theme="1"/>
      <name val="Arial"/>
      <family val="2"/>
      <scheme val="minor"/>
    </font>
    <font>
      <sz val="10"/>
      <color rgb="FFFF0000"/>
      <name val="Arial"/>
      <family val="2"/>
    </font>
    <font>
      <sz val="12"/>
      <name val="Arial"/>
      <family val="2"/>
    </font>
    <font>
      <b/>
      <sz val="9"/>
      <color theme="0"/>
      <name val="Arial"/>
      <family val="2"/>
    </font>
    <font>
      <sz val="9"/>
      <name val="Calibri"/>
      <family val="2"/>
    </font>
    <font>
      <b/>
      <sz val="12"/>
      <color indexed="10"/>
      <name val="Arial"/>
      <family val="2"/>
    </font>
    <font>
      <sz val="9"/>
      <color theme="1"/>
      <name val="Arial"/>
      <family val="2"/>
      <scheme val="minor"/>
    </font>
    <font>
      <sz val="10"/>
      <name val="Garamond"/>
      <family val="1"/>
    </font>
    <font>
      <sz val="12"/>
      <color indexed="8"/>
      <name val="Arial"/>
      <family val="2"/>
    </font>
    <font>
      <sz val="12"/>
      <color indexed="10"/>
      <name val="Arial"/>
      <family val="2"/>
    </font>
    <font>
      <b/>
      <sz val="12"/>
      <color theme="1"/>
      <name val="Garamond"/>
      <family val="1"/>
    </font>
    <font>
      <sz val="12"/>
      <color theme="1"/>
      <name val="Arial"/>
      <family val="2"/>
    </font>
    <font>
      <b/>
      <sz val="9"/>
      <color theme="1"/>
      <name val="Arial"/>
      <family val="2"/>
    </font>
    <font>
      <b/>
      <sz val="9"/>
      <name val="Garamond"/>
      <family val="1"/>
    </font>
    <font>
      <sz val="9"/>
      <name val="Arial"/>
      <family val="2"/>
      <scheme val="minor"/>
    </font>
    <font>
      <sz val="9"/>
      <color indexed="10"/>
      <name val="Arial"/>
      <family val="2"/>
      <scheme val="minor"/>
    </font>
    <font>
      <sz val="9"/>
      <color indexed="48"/>
      <name val="Arial"/>
      <family val="2"/>
      <scheme val="minor"/>
    </font>
    <font>
      <b/>
      <sz val="9"/>
      <color indexed="10"/>
      <name val="Arial"/>
      <family val="2"/>
      <scheme val="minor"/>
    </font>
    <font>
      <b/>
      <sz val="9"/>
      <name val="Arial"/>
      <family val="2"/>
      <scheme val="minor"/>
    </font>
    <font>
      <b/>
      <sz val="9"/>
      <color theme="0"/>
      <name val="Arial"/>
      <family val="2"/>
      <scheme val="minor"/>
    </font>
    <font>
      <sz val="9"/>
      <color indexed="8"/>
      <name val="Arial"/>
      <family val="2"/>
      <scheme val="minor"/>
    </font>
    <font>
      <b/>
      <sz val="9"/>
      <color indexed="8"/>
      <name val="Arial"/>
      <family val="2"/>
      <scheme val="minor"/>
    </font>
    <font>
      <sz val="9"/>
      <color indexed="17"/>
      <name val="Arial"/>
      <family val="2"/>
      <scheme val="minor"/>
    </font>
    <font>
      <sz val="9"/>
      <color indexed="12"/>
      <name val="Arial"/>
      <family val="2"/>
      <scheme val="minor"/>
    </font>
    <font>
      <sz val="9"/>
      <color rgb="FFFF0000"/>
      <name val="Arial"/>
      <family val="2"/>
      <scheme val="minor"/>
    </font>
    <font>
      <b/>
      <sz val="9"/>
      <color rgb="FFFF0000"/>
      <name val="Arial"/>
      <family val="2"/>
      <scheme val="minor"/>
    </font>
    <font>
      <sz val="9"/>
      <color rgb="FFFF0000"/>
      <name val="Arial"/>
      <family val="2"/>
    </font>
    <font>
      <vertAlign val="superscript"/>
      <sz val="9"/>
      <name val="Arial"/>
      <family val="2"/>
      <scheme val="minor"/>
    </font>
    <font>
      <sz val="12"/>
      <color indexed="12"/>
      <name val="Garamond"/>
      <family val="1"/>
    </font>
    <font>
      <b/>
      <sz val="9"/>
      <color indexed="9"/>
      <name val="Arial"/>
      <family val="2"/>
      <scheme val="minor"/>
    </font>
    <font>
      <sz val="9"/>
      <color indexed="10"/>
      <name val="Calibri"/>
      <family val="2"/>
    </font>
    <font>
      <b/>
      <sz val="12"/>
      <name val="Garamond"/>
      <family val="1"/>
      <scheme val="major"/>
    </font>
    <font>
      <sz val="12"/>
      <name val="Garamond"/>
      <family val="1"/>
      <scheme val="major"/>
    </font>
    <font>
      <b/>
      <sz val="9"/>
      <color theme="8"/>
      <name val="Arial"/>
      <family val="2"/>
    </font>
    <font>
      <sz val="9"/>
      <color theme="8"/>
      <name val="Arial"/>
      <family val="2"/>
    </font>
    <font>
      <sz val="10"/>
      <color theme="8"/>
      <name val="Arial"/>
      <family val="2"/>
    </font>
    <font>
      <b/>
      <sz val="12"/>
      <color theme="8"/>
      <name val="Arial"/>
      <family val="2"/>
    </font>
    <font>
      <b/>
      <sz val="12"/>
      <color theme="8"/>
      <name val="Arial"/>
      <family val="2"/>
      <scheme val="minor"/>
    </font>
    <font>
      <b/>
      <sz val="10"/>
      <color theme="8"/>
      <name val="Arial"/>
      <family val="2"/>
    </font>
    <font>
      <sz val="9"/>
      <color rgb="FF000000"/>
      <name val="Arial"/>
      <family val="2"/>
      <scheme val="minor"/>
    </font>
    <font>
      <sz val="8"/>
      <color rgb="FFFF00FF"/>
      <name val="Arial"/>
      <family val="2"/>
    </font>
    <font>
      <sz val="9"/>
      <color rgb="FFFF00FF"/>
      <name val="Arial"/>
      <family val="2"/>
    </font>
    <font>
      <sz val="8"/>
      <color rgb="FFFF00FF"/>
      <name val="Arial"/>
      <family val="2"/>
      <scheme val="minor"/>
    </font>
    <font>
      <sz val="8"/>
      <color theme="8"/>
      <name val="Arial"/>
      <family val="2"/>
      <scheme val="minor"/>
    </font>
    <font>
      <sz val="9"/>
      <color rgb="FFFF00FF"/>
      <name val="Calibri"/>
      <family val="2"/>
    </font>
    <font>
      <b/>
      <sz val="9"/>
      <color indexed="12"/>
      <name val="Arial"/>
      <family val="2"/>
      <scheme val="minor"/>
    </font>
    <font>
      <sz val="10"/>
      <color theme="1"/>
      <name val="Arial"/>
      <family val="2"/>
    </font>
    <font>
      <u/>
      <sz val="12"/>
      <name val="Garamond"/>
      <family val="1"/>
    </font>
    <font>
      <b/>
      <sz val="12"/>
      <color rgb="FF0000FF"/>
      <name val="Garamond"/>
      <family val="1"/>
    </font>
    <font>
      <sz val="12"/>
      <color rgb="FF0000FF"/>
      <name val="Garamond"/>
      <family val="1"/>
    </font>
  </fonts>
  <fills count="11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gray0625">
        <fgColor indexed="6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gray0625">
        <fgColor indexed="65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FF"/>
        <bgColor indexed="64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77">
    <xf numFmtId="0" fontId="0" fillId="0" borderId="0"/>
    <xf numFmtId="180" fontId="15" fillId="0" borderId="1" applyBorder="0"/>
    <xf numFmtId="180" fontId="27" fillId="0" borderId="1" applyBorder="0"/>
    <xf numFmtId="180" fontId="27" fillId="0" borderId="1" applyBorder="0"/>
    <xf numFmtId="180" fontId="61" fillId="0" borderId="1" applyBorder="0"/>
    <xf numFmtId="180" fontId="27" fillId="0" borderId="1" applyBorder="0"/>
    <xf numFmtId="180" fontId="61" fillId="0" borderId="1" applyBorder="0"/>
    <xf numFmtId="180" fontId="27" fillId="0" borderId="1" applyBorder="0"/>
    <xf numFmtId="180" fontId="27" fillId="0" borderId="1" applyBorder="0"/>
    <xf numFmtId="180" fontId="86" fillId="0" borderId="1" applyBorder="0"/>
    <xf numFmtId="179" fontId="15" fillId="0" borderId="1" applyBorder="0"/>
    <xf numFmtId="179" fontId="27" fillId="0" borderId="1" applyBorder="0"/>
    <xf numFmtId="179" fontId="27" fillId="0" borderId="1" applyBorder="0"/>
    <xf numFmtId="179" fontId="61" fillId="0" borderId="1" applyBorder="0"/>
    <xf numFmtId="179" fontId="27" fillId="0" borderId="1" applyBorder="0"/>
    <xf numFmtId="179" fontId="61" fillId="0" borderId="1" applyBorder="0"/>
    <xf numFmtId="179" fontId="27" fillId="0" borderId="1" applyBorder="0"/>
    <xf numFmtId="179" fontId="27" fillId="0" borderId="1" applyBorder="0"/>
    <xf numFmtId="179" fontId="86" fillId="0" borderId="1" applyBorder="0"/>
    <xf numFmtId="178" fontId="15" fillId="0" borderId="1"/>
    <xf numFmtId="178" fontId="27" fillId="0" borderId="1"/>
    <xf numFmtId="178" fontId="27" fillId="0" borderId="1"/>
    <xf numFmtId="178" fontId="61" fillId="0" borderId="1"/>
    <xf numFmtId="178" fontId="27" fillId="0" borderId="1"/>
    <xf numFmtId="178" fontId="61" fillId="0" borderId="1"/>
    <xf numFmtId="178" fontId="27" fillId="0" borderId="1"/>
    <xf numFmtId="178" fontId="27" fillId="0" borderId="1"/>
    <xf numFmtId="178" fontId="86" fillId="0" borderId="1"/>
    <xf numFmtId="177" fontId="15" fillId="0" borderId="1"/>
    <xf numFmtId="177" fontId="27" fillId="0" borderId="1"/>
    <xf numFmtId="177" fontId="27" fillId="0" borderId="1"/>
    <xf numFmtId="177" fontId="61" fillId="0" borderId="1"/>
    <xf numFmtId="177" fontId="27" fillId="0" borderId="1"/>
    <xf numFmtId="177" fontId="61" fillId="0" borderId="1"/>
    <xf numFmtId="177" fontId="27" fillId="0" borderId="1"/>
    <xf numFmtId="177" fontId="27" fillId="0" borderId="1"/>
    <xf numFmtId="177" fontId="86" fillId="0" borderId="1"/>
    <xf numFmtId="181" fontId="15" fillId="0" borderId="1"/>
    <xf numFmtId="181" fontId="27" fillId="0" borderId="1"/>
    <xf numFmtId="181" fontId="27" fillId="0" borderId="1"/>
    <xf numFmtId="181" fontId="61" fillId="0" borderId="1"/>
    <xf numFmtId="181" fontId="27" fillId="0" borderId="1"/>
    <xf numFmtId="181" fontId="61" fillId="0" borderId="1"/>
    <xf numFmtId="181" fontId="27" fillId="0" borderId="1"/>
    <xf numFmtId="181" fontId="27" fillId="0" borderId="1"/>
    <xf numFmtId="181" fontId="86" fillId="0" borderId="1"/>
    <xf numFmtId="182" fontId="15" fillId="0" borderId="1"/>
    <xf numFmtId="182" fontId="27" fillId="0" borderId="1"/>
    <xf numFmtId="182" fontId="27" fillId="0" borderId="1"/>
    <xf numFmtId="182" fontId="61" fillId="0" borderId="1"/>
    <xf numFmtId="182" fontId="27" fillId="0" borderId="1"/>
    <xf numFmtId="182" fontId="61" fillId="0" borderId="1"/>
    <xf numFmtId="182" fontId="27" fillId="0" borderId="1"/>
    <xf numFmtId="182" fontId="27" fillId="0" borderId="1"/>
    <xf numFmtId="182" fontId="86" fillId="0" borderId="1"/>
    <xf numFmtId="43" fontId="1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1" fontId="44" fillId="0" borderId="0">
      <protection locked="0"/>
    </xf>
    <xf numFmtId="171" fontId="62" fillId="0" borderId="0">
      <protection locked="0"/>
    </xf>
    <xf numFmtId="171" fontId="44" fillId="0" borderId="0">
      <protection locked="0"/>
    </xf>
    <xf numFmtId="171" fontId="62" fillId="0" borderId="0">
      <protection locked="0"/>
    </xf>
    <xf numFmtId="171" fontId="44" fillId="0" borderId="0">
      <protection locked="0"/>
    </xf>
    <xf numFmtId="171" fontId="44" fillId="0" borderId="0">
      <protection locked="0"/>
    </xf>
    <xf numFmtId="44" fontId="15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86" fillId="0" borderId="0" applyFont="0" applyFill="0" applyBorder="0" applyAlignment="0" applyProtection="0"/>
    <xf numFmtId="171" fontId="44" fillId="0" borderId="0">
      <protection locked="0"/>
    </xf>
    <xf numFmtId="171" fontId="62" fillId="0" borderId="0">
      <protection locked="0"/>
    </xf>
    <xf numFmtId="171" fontId="44" fillId="0" borderId="0">
      <protection locked="0"/>
    </xf>
    <xf numFmtId="171" fontId="62" fillId="0" borderId="0">
      <protection locked="0"/>
    </xf>
    <xf numFmtId="171" fontId="44" fillId="0" borderId="0">
      <protection locked="0"/>
    </xf>
    <xf numFmtId="171" fontId="44" fillId="0" borderId="0">
      <protection locked="0"/>
    </xf>
    <xf numFmtId="171" fontId="44" fillId="0" borderId="0">
      <protection locked="0"/>
    </xf>
    <xf numFmtId="171" fontId="62" fillId="0" borderId="0">
      <protection locked="0"/>
    </xf>
    <xf numFmtId="171" fontId="44" fillId="0" borderId="0">
      <protection locked="0"/>
    </xf>
    <xf numFmtId="171" fontId="62" fillId="0" borderId="0">
      <protection locked="0"/>
    </xf>
    <xf numFmtId="171" fontId="44" fillId="0" borderId="0">
      <protection locked="0"/>
    </xf>
    <xf numFmtId="171" fontId="44" fillId="0" borderId="0">
      <protection locked="0"/>
    </xf>
    <xf numFmtId="171" fontId="44" fillId="0" borderId="0">
      <protection locked="0"/>
    </xf>
    <xf numFmtId="171" fontId="62" fillId="0" borderId="0">
      <protection locked="0"/>
    </xf>
    <xf numFmtId="171" fontId="44" fillId="0" borderId="0">
      <protection locked="0"/>
    </xf>
    <xf numFmtId="171" fontId="62" fillId="0" borderId="0">
      <protection locked="0"/>
    </xf>
    <xf numFmtId="171" fontId="44" fillId="0" borderId="0">
      <protection locked="0"/>
    </xf>
    <xf numFmtId="171" fontId="44" fillId="0" borderId="0">
      <protection locked="0"/>
    </xf>
    <xf numFmtId="176" fontId="52" fillId="0" borderId="0"/>
    <xf numFmtId="0" fontId="56" fillId="0" borderId="0">
      <alignment horizontal="center" wrapText="1"/>
    </xf>
    <xf numFmtId="171" fontId="44" fillId="0" borderId="0">
      <protection locked="0"/>
    </xf>
    <xf numFmtId="171" fontId="44" fillId="0" borderId="0">
      <protection locked="0"/>
    </xf>
    <xf numFmtId="171" fontId="44" fillId="0" borderId="0">
      <protection locked="0"/>
    </xf>
    <xf numFmtId="171" fontId="62" fillId="0" borderId="0">
      <protection locked="0"/>
    </xf>
    <xf numFmtId="171" fontId="44" fillId="0" borderId="0">
      <protection locked="0"/>
    </xf>
    <xf numFmtId="171" fontId="62" fillId="0" borderId="0">
      <protection locked="0"/>
    </xf>
    <xf numFmtId="171" fontId="44" fillId="0" borderId="0">
      <protection locked="0"/>
    </xf>
    <xf numFmtId="171" fontId="44" fillId="0" borderId="0">
      <protection locked="0"/>
    </xf>
    <xf numFmtId="171" fontId="45" fillId="0" borderId="0">
      <protection locked="0"/>
    </xf>
    <xf numFmtId="171" fontId="45" fillId="0" borderId="0">
      <protection locked="0"/>
    </xf>
    <xf numFmtId="171" fontId="45" fillId="0" borderId="0">
      <protection locked="0"/>
    </xf>
    <xf numFmtId="171" fontId="63" fillId="0" borderId="0">
      <protection locked="0"/>
    </xf>
    <xf numFmtId="171" fontId="45" fillId="0" borderId="0">
      <protection locked="0"/>
    </xf>
    <xf numFmtId="171" fontId="63" fillId="0" borderId="0">
      <protection locked="0"/>
    </xf>
    <xf numFmtId="171" fontId="45" fillId="0" borderId="0">
      <protection locked="0"/>
    </xf>
    <xf numFmtId="171" fontId="45" fillId="0" borderId="0"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15" fillId="0" borderId="0"/>
    <xf numFmtId="0" fontId="27" fillId="0" borderId="0"/>
    <xf numFmtId="0" fontId="27" fillId="0" borderId="0"/>
    <xf numFmtId="0" fontId="15" fillId="0" borderId="0"/>
    <xf numFmtId="0" fontId="64" fillId="0" borderId="0"/>
    <xf numFmtId="0" fontId="64" fillId="0" borderId="0"/>
    <xf numFmtId="37" fontId="75" fillId="0" borderId="0"/>
    <xf numFmtId="0" fontId="98" fillId="0" borderId="0"/>
    <xf numFmtId="0" fontId="27" fillId="0" borderId="0"/>
    <xf numFmtId="0" fontId="15" fillId="0" borderId="0"/>
    <xf numFmtId="0" fontId="23" fillId="0" borderId="0"/>
    <xf numFmtId="0" fontId="28" fillId="0" borderId="0"/>
    <xf numFmtId="9" fontId="15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41" fillId="0" borderId="0">
      <alignment wrapText="1"/>
    </xf>
    <xf numFmtId="0" fontId="41" fillId="0" borderId="0">
      <alignment wrapText="1"/>
    </xf>
    <xf numFmtId="0" fontId="41" fillId="0" borderId="0">
      <alignment wrapText="1"/>
    </xf>
    <xf numFmtId="171" fontId="44" fillId="0" borderId="2">
      <protection locked="0"/>
    </xf>
    <xf numFmtId="171" fontId="44" fillId="0" borderId="2">
      <protection locked="0"/>
    </xf>
    <xf numFmtId="171" fontId="44" fillId="0" borderId="2">
      <protection locked="0"/>
    </xf>
    <xf numFmtId="171" fontId="62" fillId="0" borderId="2">
      <protection locked="0"/>
    </xf>
    <xf numFmtId="171" fontId="44" fillId="0" borderId="2">
      <protection locked="0"/>
    </xf>
    <xf numFmtId="171" fontId="62" fillId="0" borderId="2">
      <protection locked="0"/>
    </xf>
    <xf numFmtId="171" fontId="44" fillId="0" borderId="2">
      <protection locked="0"/>
    </xf>
    <xf numFmtId="171" fontId="44" fillId="0" borderId="2">
      <protection locked="0"/>
    </xf>
    <xf numFmtId="168" fontId="101" fillId="9" borderId="8" applyNumberFormat="0" applyBorder="0" applyAlignment="0" applyProtection="0"/>
    <xf numFmtId="0" fontId="15" fillId="0" borderId="0" applyNumberFormat="0" applyFill="0" applyBorder="0" applyAlignment="0" applyProtection="0"/>
    <xf numFmtId="43" fontId="15" fillId="0" borderId="0" applyFont="0" applyFill="0" applyBorder="0" applyAlignment="0" applyProtection="0"/>
  </cellStyleXfs>
  <cellXfs count="2009">
    <xf numFmtId="0" fontId="0" fillId="0" borderId="0" xfId="0"/>
    <xf numFmtId="0" fontId="16" fillId="0" borderId="0" xfId="0" applyFont="1"/>
    <xf numFmtId="0" fontId="17" fillId="0" borderId="0" xfId="0" applyFont="1"/>
    <xf numFmtId="0" fontId="16" fillId="0" borderId="0" xfId="0" applyFont="1" applyFill="1" applyBorder="1"/>
    <xf numFmtId="0" fontId="19" fillId="0" borderId="0" xfId="0" applyFont="1"/>
    <xf numFmtId="0" fontId="19" fillId="0" borderId="6" xfId="0" applyFont="1" applyBorder="1" applyAlignment="1">
      <alignment horizontal="center" wrapText="1"/>
    </xf>
    <xf numFmtId="0" fontId="19" fillId="0" borderId="0" xfId="0" applyFont="1" applyBorder="1" applyAlignment="1">
      <alignment horizontal="right" wrapText="1"/>
    </xf>
    <xf numFmtId="164" fontId="19" fillId="0" borderId="1" xfId="0" applyNumberFormat="1" applyFont="1" applyBorder="1" applyAlignment="1">
      <alignment horizontal="right" wrapText="1"/>
    </xf>
    <xf numFmtId="0" fontId="19" fillId="0" borderId="7" xfId="0" applyFont="1" applyBorder="1"/>
    <xf numFmtId="0" fontId="19" fillId="0" borderId="7" xfId="0" applyFont="1" applyFill="1" applyBorder="1" applyAlignment="1">
      <alignment horizontal="left"/>
    </xf>
    <xf numFmtId="0" fontId="19" fillId="0" borderId="0" xfId="0" applyFont="1" applyBorder="1"/>
    <xf numFmtId="0" fontId="19" fillId="0" borderId="8" xfId="0" applyFont="1" applyBorder="1"/>
    <xf numFmtId="0" fontId="19" fillId="0" borderId="8" xfId="0" applyFont="1" applyFill="1" applyBorder="1" applyAlignment="1">
      <alignment horizontal="left"/>
    </xf>
    <xf numFmtId="3" fontId="22" fillId="3" borderId="0" xfId="141" applyNumberFormat="1" applyFont="1" applyFill="1" applyAlignment="1">
      <alignment vertical="center"/>
    </xf>
    <xf numFmtId="0" fontId="19" fillId="0" borderId="0" xfId="0" applyFont="1" applyAlignment="1">
      <alignment horizontal="center" wrapText="1"/>
    </xf>
    <xf numFmtId="165" fontId="19" fillId="0" borderId="0" xfId="55" applyNumberFormat="1" applyFont="1" applyBorder="1"/>
    <xf numFmtId="3" fontId="0" fillId="0" borderId="0" xfId="0" applyNumberFormat="1"/>
    <xf numFmtId="0" fontId="17" fillId="0" borderId="0" xfId="0" applyFont="1" applyBorder="1"/>
    <xf numFmtId="0" fontId="0" fillId="0" borderId="0" xfId="0" applyBorder="1"/>
    <xf numFmtId="0" fontId="27" fillId="0" borderId="0" xfId="0" applyFont="1"/>
    <xf numFmtId="38" fontId="19" fillId="0" borderId="0" xfId="0" applyNumberFormat="1" applyFont="1" applyFill="1" applyBorder="1" applyAlignment="1">
      <alignment horizontal="right" wrapText="1"/>
    </xf>
    <xf numFmtId="164" fontId="19" fillId="0" borderId="0" xfId="0" applyNumberFormat="1" applyFont="1" applyBorder="1" applyAlignment="1">
      <alignment horizontal="right" wrapText="1"/>
    </xf>
    <xf numFmtId="164" fontId="19" fillId="0" borderId="10" xfId="0" applyNumberFormat="1" applyFont="1" applyFill="1" applyBorder="1" applyAlignment="1">
      <alignment horizontal="right" wrapText="1"/>
    </xf>
    <xf numFmtId="0" fontId="19" fillId="0" borderId="0" xfId="0" applyFont="1" applyBorder="1" applyAlignment="1">
      <alignment horizontal="center" wrapText="1"/>
    </xf>
    <xf numFmtId="0" fontId="19" fillId="0" borderId="0" xfId="0" applyFont="1" applyAlignment="1"/>
    <xf numFmtId="0" fontId="19" fillId="0" borderId="0" xfId="0" applyFont="1" applyFill="1" applyBorder="1"/>
    <xf numFmtId="0" fontId="24" fillId="0" borderId="0" xfId="0" applyFont="1" applyFill="1" applyBorder="1"/>
    <xf numFmtId="0" fontId="19" fillId="0" borderId="0" xfId="0" applyFont="1" applyBorder="1" applyAlignment="1">
      <alignment horizontal="left" wrapText="1"/>
    </xf>
    <xf numFmtId="3" fontId="25" fillId="3" borderId="0" xfId="141" applyNumberFormat="1" applyFont="1" applyFill="1" applyAlignment="1">
      <alignment vertical="center"/>
    </xf>
    <xf numFmtId="0" fontId="19" fillId="0" borderId="0" xfId="0" applyFont="1" applyBorder="1" applyAlignment="1"/>
    <xf numFmtId="0" fontId="19" fillId="0" borderId="7" xfId="0" applyFont="1" applyFill="1" applyBorder="1" applyAlignment="1"/>
    <xf numFmtId="0" fontId="19" fillId="0" borderId="7" xfId="0" applyFont="1" applyBorder="1" applyAlignment="1"/>
    <xf numFmtId="0" fontId="19" fillId="0" borderId="8" xfId="0" applyFont="1" applyBorder="1" applyAlignment="1"/>
    <xf numFmtId="0" fontId="19" fillId="0" borderId="8" xfId="0" applyFont="1" applyFill="1" applyBorder="1" applyAlignment="1"/>
    <xf numFmtId="0" fontId="34" fillId="0" borderId="0" xfId="0" applyFont="1"/>
    <xf numFmtId="0" fontId="34" fillId="0" borderId="0" xfId="0" applyFont="1" applyBorder="1"/>
    <xf numFmtId="0" fontId="34" fillId="0" borderId="0" xfId="0" applyFont="1" applyAlignment="1"/>
    <xf numFmtId="0" fontId="19" fillId="0" borderId="1" xfId="0" applyFont="1" applyBorder="1" applyAlignment="1"/>
    <xf numFmtId="165" fontId="0" fillId="0" borderId="0" xfId="0" applyNumberFormat="1"/>
    <xf numFmtId="38" fontId="37" fillId="0" borderId="0" xfId="0" applyNumberFormat="1" applyFont="1" applyBorder="1" applyAlignment="1">
      <alignment horizontal="right" wrapText="1"/>
    </xf>
    <xf numFmtId="0" fontId="39" fillId="0" borderId="0" xfId="0" applyFont="1"/>
    <xf numFmtId="165" fontId="15" fillId="0" borderId="0" xfId="55" applyNumberFormat="1" applyFont="1"/>
    <xf numFmtId="3" fontId="19" fillId="0" borderId="0" xfId="0" applyNumberFormat="1" applyFont="1" applyFill="1" applyBorder="1"/>
    <xf numFmtId="3" fontId="42" fillId="3" borderId="0" xfId="141" applyNumberFormat="1" applyFont="1" applyFill="1" applyAlignment="1">
      <alignment vertical="center"/>
    </xf>
    <xf numFmtId="0" fontId="42" fillId="0" borderId="10" xfId="0" applyFont="1" applyBorder="1" applyAlignment="1">
      <alignment horizontal="center" wrapText="1"/>
    </xf>
    <xf numFmtId="0" fontId="42" fillId="0" borderId="0" xfId="0" applyFont="1" applyBorder="1"/>
    <xf numFmtId="3" fontId="42" fillId="3" borderId="0" xfId="141" applyNumberFormat="1" applyFont="1" applyFill="1" applyBorder="1" applyAlignment="1">
      <alignment vertical="center"/>
    </xf>
    <xf numFmtId="0" fontId="0" fillId="0" borderId="8" xfId="0" applyBorder="1"/>
    <xf numFmtId="0" fontId="29" fillId="0" borderId="8" xfId="0" applyFont="1" applyBorder="1"/>
    <xf numFmtId="0" fontId="0" fillId="0" borderId="11" xfId="0" applyBorder="1"/>
    <xf numFmtId="0" fontId="19" fillId="0" borderId="0" xfId="0" applyNumberFormat="1" applyFont="1" applyAlignment="1">
      <alignment horizontal="center"/>
    </xf>
    <xf numFmtId="0" fontId="19" fillId="0" borderId="0" xfId="0" applyNumberFormat="1" applyFont="1"/>
    <xf numFmtId="0" fontId="18" fillId="0" borderId="0" xfId="0" applyFont="1"/>
    <xf numFmtId="0" fontId="18" fillId="0" borderId="0" xfId="0" applyFont="1" applyAlignment="1">
      <alignment horizontal="center"/>
    </xf>
    <xf numFmtId="0" fontId="20" fillId="0" borderId="0" xfId="0" applyFont="1"/>
    <xf numFmtId="164" fontId="19" fillId="0" borderId="0" xfId="0" applyNumberFormat="1" applyFont="1" applyFill="1" applyBorder="1" applyAlignment="1">
      <alignment horizontal="right" wrapText="1"/>
    </xf>
    <xf numFmtId="0" fontId="19" fillId="0" borderId="0" xfId="0" applyFont="1" applyFill="1" applyBorder="1" applyAlignment="1">
      <alignment horizontal="right" wrapText="1"/>
    </xf>
    <xf numFmtId="164" fontId="19" fillId="0" borderId="1" xfId="0" applyNumberFormat="1" applyFont="1" applyFill="1" applyBorder="1" applyAlignment="1">
      <alignment horizontal="right" wrapText="1"/>
    </xf>
    <xf numFmtId="166" fontId="0" fillId="0" borderId="0" xfId="0" applyNumberFormat="1"/>
    <xf numFmtId="0" fontId="27" fillId="0" borderId="0" xfId="0" applyFont="1" applyBorder="1"/>
    <xf numFmtId="38" fontId="30" fillId="0" borderId="0" xfId="0" applyNumberFormat="1" applyFont="1" applyFill="1" applyBorder="1" applyAlignment="1">
      <alignment horizontal="right" wrapText="1"/>
    </xf>
    <xf numFmtId="0" fontId="0" fillId="0" borderId="0" xfId="0" applyFill="1"/>
    <xf numFmtId="3" fontId="37" fillId="0" borderId="0" xfId="0" applyNumberFormat="1" applyFont="1" applyBorder="1"/>
    <xf numFmtId="3" fontId="19" fillId="0" borderId="4" xfId="0" applyNumberFormat="1" applyFont="1" applyFill="1" applyBorder="1"/>
    <xf numFmtId="3" fontId="19" fillId="0" borderId="7" xfId="0" applyNumberFormat="1" applyFont="1" applyFill="1" applyBorder="1"/>
    <xf numFmtId="0" fontId="19" fillId="0" borderId="10" xfId="0" applyFont="1" applyBorder="1" applyAlignment="1">
      <alignment horizontal="center" vertical="center" wrapText="1"/>
    </xf>
    <xf numFmtId="0" fontId="42" fillId="0" borderId="12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27" fillId="0" borderId="0" xfId="0" applyFont="1" applyAlignment="1"/>
    <xf numFmtId="0" fontId="19" fillId="0" borderId="0" xfId="0" applyFont="1" applyBorder="1" applyAlignment="1">
      <alignment wrapText="1"/>
    </xf>
    <xf numFmtId="0" fontId="37" fillId="0" borderId="0" xfId="0" applyFont="1" applyBorder="1"/>
    <xf numFmtId="0" fontId="37" fillId="0" borderId="0" xfId="0" applyFont="1"/>
    <xf numFmtId="1" fontId="36" fillId="3" borderId="0" xfId="141" applyNumberFormat="1" applyFont="1" applyFill="1" applyAlignment="1">
      <alignment horizontal="center" vertical="center"/>
    </xf>
    <xf numFmtId="0" fontId="37" fillId="0" borderId="0" xfId="0" applyFont="1" applyAlignment="1"/>
    <xf numFmtId="0" fontId="37" fillId="0" borderId="0" xfId="0" applyNumberFormat="1" applyFont="1" applyAlignment="1">
      <alignment horizontal="center"/>
    </xf>
    <xf numFmtId="165" fontId="19" fillId="0" borderId="0" xfId="55" applyNumberFormat="1" applyFont="1"/>
    <xf numFmtId="0" fontId="40" fillId="0" borderId="0" xfId="0" applyFont="1" applyBorder="1"/>
    <xf numFmtId="164" fontId="27" fillId="0" borderId="0" xfId="0" applyNumberFormat="1" applyFont="1" applyAlignment="1"/>
    <xf numFmtId="0" fontId="21" fillId="0" borderId="0" xfId="0" applyFont="1" applyBorder="1"/>
    <xf numFmtId="0" fontId="27" fillId="4" borderId="0" xfId="0" applyFont="1" applyFill="1" applyAlignment="1"/>
    <xf numFmtId="0" fontId="27" fillId="4" borderId="0" xfId="0" applyFont="1" applyFill="1" applyBorder="1" applyAlignment="1"/>
    <xf numFmtId="0" fontId="37" fillId="0" borderId="0" xfId="0" applyFont="1" applyBorder="1" applyAlignment="1"/>
    <xf numFmtId="164" fontId="37" fillId="0" borderId="0" xfId="0" applyNumberFormat="1" applyFont="1" applyBorder="1" applyAlignment="1">
      <alignment horizontal="right" wrapText="1"/>
    </xf>
    <xf numFmtId="0" fontId="56" fillId="0" borderId="0" xfId="0" applyFont="1" applyAlignment="1">
      <alignment horizontal="centerContinuous"/>
    </xf>
    <xf numFmtId="0" fontId="0" fillId="0" borderId="1" xfId="0" applyBorder="1"/>
    <xf numFmtId="0" fontId="27" fillId="4" borderId="0" xfId="0" applyFont="1" applyFill="1"/>
    <xf numFmtId="0" fontId="49" fillId="0" borderId="0" xfId="0" applyFont="1"/>
    <xf numFmtId="0" fontId="31" fillId="0" borderId="0" xfId="0" applyFont="1"/>
    <xf numFmtId="0" fontId="42" fillId="0" borderId="0" xfId="0" applyFont="1"/>
    <xf numFmtId="0" fontId="27" fillId="0" borderId="0" xfId="142" applyFont="1" applyFill="1" applyAlignment="1">
      <alignment vertical="center"/>
    </xf>
    <xf numFmtId="164" fontId="19" fillId="0" borderId="6" xfId="0" applyNumberFormat="1" applyFont="1" applyFill="1" applyBorder="1" applyAlignment="1">
      <alignment horizontal="right" wrapText="1"/>
    </xf>
    <xf numFmtId="3" fontId="37" fillId="0" borderId="0" xfId="0" applyNumberFormat="1" applyFont="1" applyFill="1" applyBorder="1"/>
    <xf numFmtId="38" fontId="34" fillId="0" borderId="0" xfId="0" applyNumberFormat="1" applyFont="1"/>
    <xf numFmtId="0" fontId="0" fillId="0" borderId="0" xfId="0" applyAlignment="1">
      <alignment horizontal="left"/>
    </xf>
    <xf numFmtId="164" fontId="15" fillId="0" borderId="0" xfId="143" applyNumberFormat="1"/>
    <xf numFmtId="0" fontId="56" fillId="0" borderId="0" xfId="0" applyFont="1"/>
    <xf numFmtId="165" fontId="15" fillId="0" borderId="0" xfId="55" applyNumberFormat="1"/>
    <xf numFmtId="0" fontId="19" fillId="0" borderId="0" xfId="0" applyFont="1" applyFill="1"/>
    <xf numFmtId="0" fontId="27" fillId="0" borderId="0" xfId="0" applyFont="1" applyFill="1"/>
    <xf numFmtId="164" fontId="19" fillId="0" borderId="4" xfId="0" applyNumberFormat="1" applyFont="1" applyFill="1" applyBorder="1" applyAlignment="1">
      <alignment horizontal="right" wrapText="1"/>
    </xf>
    <xf numFmtId="3" fontId="19" fillId="0" borderId="8" xfId="0" applyNumberFormat="1" applyFont="1" applyFill="1" applyBorder="1"/>
    <xf numFmtId="0" fontId="27" fillId="0" borderId="11" xfId="0" applyFont="1" applyBorder="1"/>
    <xf numFmtId="2" fontId="19" fillId="0" borderId="0" xfId="0" applyNumberFormat="1" applyFont="1" applyFill="1" applyBorder="1"/>
    <xf numFmtId="38" fontId="42" fillId="0" borderId="0" xfId="0" applyNumberFormat="1" applyFont="1" applyFill="1" applyBorder="1" applyAlignment="1">
      <alignment horizontal="right" wrapText="1"/>
    </xf>
    <xf numFmtId="0" fontId="42" fillId="0" borderId="0" xfId="0" applyFont="1" applyFill="1" applyBorder="1" applyAlignment="1">
      <alignment horizontal="right" wrapText="1"/>
    </xf>
    <xf numFmtId="164" fontId="42" fillId="0" borderId="0" xfId="0" applyNumberFormat="1" applyFont="1" applyFill="1" applyBorder="1" applyAlignment="1">
      <alignment horizontal="right" wrapText="1"/>
    </xf>
    <xf numFmtId="168" fontId="19" fillId="0" borderId="0" xfId="0" applyNumberFormat="1" applyFont="1" applyFill="1" applyBorder="1" applyAlignment="1">
      <alignment horizontal="right" wrapText="1"/>
    </xf>
    <xf numFmtId="168" fontId="19" fillId="0" borderId="10" xfId="0" applyNumberFormat="1" applyFont="1" applyFill="1" applyBorder="1" applyAlignment="1">
      <alignment horizontal="right" wrapText="1"/>
    </xf>
    <xf numFmtId="38" fontId="34" fillId="0" borderId="0" xfId="0" applyNumberFormat="1" applyFont="1" applyBorder="1" applyAlignment="1">
      <alignment horizontal="right" wrapText="1"/>
    </xf>
    <xf numFmtId="38" fontId="58" fillId="0" borderId="0" xfId="0" applyNumberFormat="1" applyFont="1" applyBorder="1" applyAlignment="1">
      <alignment horizontal="right" wrapText="1"/>
    </xf>
    <xf numFmtId="3" fontId="19" fillId="0" borderId="0" xfId="0" applyNumberFormat="1" applyFont="1" applyFill="1" applyBorder="1" applyAlignment="1">
      <alignment wrapText="1"/>
    </xf>
    <xf numFmtId="3" fontId="19" fillId="0" borderId="12" xfId="0" applyNumberFormat="1" applyFont="1" applyFill="1" applyBorder="1"/>
    <xf numFmtId="3" fontId="19" fillId="0" borderId="10" xfId="0" applyNumberFormat="1" applyFont="1" applyFill="1" applyBorder="1"/>
    <xf numFmtId="0" fontId="26" fillId="2" borderId="4" xfId="0" applyFont="1" applyFill="1" applyBorder="1" applyAlignment="1">
      <alignment horizontal="center"/>
    </xf>
    <xf numFmtId="0" fontId="26" fillId="2" borderId="5" xfId="0" applyFont="1" applyFill="1" applyBorder="1" applyAlignment="1">
      <alignment horizontal="center"/>
    </xf>
    <xf numFmtId="166" fontId="0" fillId="0" borderId="10" xfId="0" applyNumberFormat="1" applyBorder="1"/>
    <xf numFmtId="166" fontId="0" fillId="0" borderId="6" xfId="0" applyNumberFormat="1" applyBorder="1"/>
    <xf numFmtId="0" fontId="26" fillId="2" borderId="9" xfId="0" applyFont="1" applyFill="1" applyBorder="1"/>
    <xf numFmtId="165" fontId="19" fillId="0" borderId="0" xfId="0" applyNumberFormat="1" applyFont="1" applyFill="1" applyBorder="1" applyAlignment="1">
      <alignment horizontal="right" wrapText="1"/>
    </xf>
    <xf numFmtId="167" fontId="15" fillId="0" borderId="0" xfId="55" applyNumberFormat="1"/>
    <xf numFmtId="164" fontId="15" fillId="0" borderId="0" xfId="143" applyNumberFormat="1" applyFont="1"/>
    <xf numFmtId="165" fontId="15" fillId="0" borderId="0" xfId="55" applyNumberFormat="1" applyFill="1"/>
    <xf numFmtId="0" fontId="19" fillId="0" borderId="0" xfId="0" applyFont="1" applyFill="1" applyBorder="1" applyAlignment="1"/>
    <xf numFmtId="165" fontId="0" fillId="0" borderId="0" xfId="55" applyNumberFormat="1" applyFont="1"/>
    <xf numFmtId="0" fontId="65" fillId="0" borderId="0" xfId="0" applyFont="1"/>
    <xf numFmtId="0" fontId="27" fillId="0" borderId="0" xfId="132"/>
    <xf numFmtId="166" fontId="34" fillId="0" borderId="0" xfId="0" applyNumberFormat="1" applyFont="1" applyBorder="1" applyAlignment="1">
      <alignment horizontal="right" wrapText="1"/>
    </xf>
    <xf numFmtId="166" fontId="19" fillId="0" borderId="0" xfId="0" applyNumberFormat="1" applyFont="1" applyBorder="1"/>
    <xf numFmtId="166" fontId="19" fillId="0" borderId="0" xfId="0" applyNumberFormat="1" applyFont="1" applyBorder="1" applyAlignment="1">
      <alignment horizontal="right" wrapText="1"/>
    </xf>
    <xf numFmtId="166" fontId="58" fillId="0" borderId="0" xfId="0" applyNumberFormat="1" applyFont="1" applyBorder="1" applyAlignment="1">
      <alignment horizontal="right" wrapText="1"/>
    </xf>
    <xf numFmtId="164" fontId="19" fillId="0" borderId="0" xfId="0" applyNumberFormat="1" applyFont="1" applyFill="1" applyBorder="1"/>
    <xf numFmtId="3" fontId="25" fillId="0" borderId="0" xfId="141" applyNumberFormat="1" applyFont="1" applyFill="1" applyAlignment="1">
      <alignment vertical="center"/>
    </xf>
    <xf numFmtId="0" fontId="69" fillId="0" borderId="0" xfId="0" applyFont="1"/>
    <xf numFmtId="166" fontId="29" fillId="0" borderId="0" xfId="88" applyNumberFormat="1" applyFont="1" applyBorder="1"/>
    <xf numFmtId="166" fontId="29" fillId="0" borderId="1" xfId="88" applyNumberFormat="1" applyFont="1" applyBorder="1"/>
    <xf numFmtId="166" fontId="67" fillId="0" borderId="0" xfId="88" applyNumberFormat="1" applyBorder="1"/>
    <xf numFmtId="166" fontId="67" fillId="0" borderId="1" xfId="88" applyNumberFormat="1" applyBorder="1"/>
    <xf numFmtId="166" fontId="29" fillId="0" borderId="0" xfId="88" applyNumberFormat="1" applyFont="1" applyFill="1" applyBorder="1"/>
    <xf numFmtId="166" fontId="29" fillId="0" borderId="1" xfId="88" applyNumberFormat="1" applyFont="1" applyFill="1" applyBorder="1"/>
    <xf numFmtId="166" fontId="67" fillId="0" borderId="0" xfId="88" applyNumberFormat="1" applyFill="1" applyBorder="1"/>
    <xf numFmtId="166" fontId="34" fillId="0" borderId="0" xfId="0" applyNumberFormat="1" applyFont="1" applyBorder="1"/>
    <xf numFmtId="166" fontId="37" fillId="0" borderId="0" xfId="0" applyNumberFormat="1" applyFont="1" applyBorder="1"/>
    <xf numFmtId="0" fontId="71" fillId="0" borderId="0" xfId="0" applyFont="1"/>
    <xf numFmtId="0" fontId="49" fillId="0" borderId="0" xfId="0" applyFont="1" applyAlignment="1"/>
    <xf numFmtId="166" fontId="67" fillId="0" borderId="1" xfId="88" applyNumberFormat="1" applyFill="1" applyBorder="1"/>
    <xf numFmtId="3" fontId="19" fillId="0" borderId="1" xfId="0" applyNumberFormat="1" applyFont="1" applyFill="1" applyBorder="1"/>
    <xf numFmtId="3" fontId="19" fillId="0" borderId="11" xfId="0" applyNumberFormat="1" applyFont="1" applyFill="1" applyBorder="1"/>
    <xf numFmtId="3" fontId="19" fillId="0" borderId="9" xfId="0" applyNumberFormat="1" applyFont="1" applyFill="1" applyBorder="1"/>
    <xf numFmtId="0" fontId="19" fillId="0" borderId="4" xfId="0" applyFont="1" applyFill="1" applyBorder="1" applyAlignment="1">
      <alignment horizontal="right" wrapText="1"/>
    </xf>
    <xf numFmtId="0" fontId="29" fillId="0" borderId="0" xfId="0" applyFont="1" applyFill="1"/>
    <xf numFmtId="3" fontId="22" fillId="0" borderId="0" xfId="141" applyNumberFormat="1" applyFont="1" applyFill="1" applyAlignment="1">
      <alignment vertical="center"/>
    </xf>
    <xf numFmtId="3" fontId="19" fillId="0" borderId="3" xfId="0" applyNumberFormat="1" applyFont="1" applyFill="1" applyBorder="1"/>
    <xf numFmtId="0" fontId="42" fillId="0" borderId="10" xfId="0" applyFont="1" applyFill="1" applyBorder="1" applyAlignment="1">
      <alignment horizontal="right" wrapText="1"/>
    </xf>
    <xf numFmtId="2" fontId="19" fillId="0" borderId="10" xfId="0" applyNumberFormat="1" applyFont="1" applyFill="1" applyBorder="1"/>
    <xf numFmtId="2" fontId="19" fillId="0" borderId="5" xfId="0" applyNumberFormat="1" applyFont="1" applyFill="1" applyBorder="1"/>
    <xf numFmtId="3" fontId="19" fillId="0" borderId="5" xfId="0" applyNumberFormat="1" applyFont="1" applyFill="1" applyBorder="1"/>
    <xf numFmtId="3" fontId="19" fillId="0" borderId="14" xfId="0" applyNumberFormat="1" applyFont="1" applyFill="1" applyBorder="1"/>
    <xf numFmtId="0" fontId="19" fillId="0" borderId="7" xfId="0" applyFont="1" applyBorder="1" applyAlignment="1">
      <alignment horizontal="left" indent="2"/>
    </xf>
    <xf numFmtId="0" fontId="19" fillId="0" borderId="12" xfId="0" applyFont="1" applyBorder="1" applyAlignment="1">
      <alignment horizontal="left" indent="2"/>
    </xf>
    <xf numFmtId="3" fontId="19" fillId="0" borderId="6" xfId="0" applyNumberFormat="1" applyFont="1" applyFill="1" applyBorder="1"/>
    <xf numFmtId="0" fontId="19" fillId="0" borderId="3" xfId="0" applyFont="1" applyBorder="1" applyAlignment="1">
      <alignment horizontal="left" indent="2"/>
    </xf>
    <xf numFmtId="2" fontId="19" fillId="0" borderId="4" xfId="0" applyNumberFormat="1" applyFont="1" applyFill="1" applyBorder="1"/>
    <xf numFmtId="2" fontId="19" fillId="0" borderId="1" xfId="0" applyNumberFormat="1" applyFont="1" applyFill="1" applyBorder="1"/>
    <xf numFmtId="2" fontId="19" fillId="0" borderId="6" xfId="0" applyNumberFormat="1" applyFont="1" applyFill="1" applyBorder="1"/>
    <xf numFmtId="0" fontId="68" fillId="0" borderId="0" xfId="0" applyFont="1"/>
    <xf numFmtId="0" fontId="56" fillId="0" borderId="0" xfId="129" applyFont="1" applyAlignment="1" applyProtection="1"/>
    <xf numFmtId="167" fontId="15" fillId="0" borderId="0" xfId="55" applyNumberFormat="1" applyFill="1"/>
    <xf numFmtId="165" fontId="15" fillId="0" borderId="0" xfId="55" applyNumberFormat="1" applyFont="1" applyFill="1"/>
    <xf numFmtId="0" fontId="27" fillId="0" borderId="0" xfId="0" applyFont="1" applyAlignment="1" applyProtection="1"/>
    <xf numFmtId="165" fontId="39" fillId="0" borderId="0" xfId="68" applyNumberFormat="1" applyFont="1"/>
    <xf numFmtId="0" fontId="68" fillId="0" borderId="0" xfId="0" applyFont="1" applyFill="1"/>
    <xf numFmtId="167" fontId="74" fillId="0" borderId="0" xfId="55" applyNumberFormat="1" applyFont="1" applyFill="1"/>
    <xf numFmtId="183" fontId="42" fillId="0" borderId="0" xfId="0" applyNumberFormat="1" applyFont="1" applyFill="1" applyBorder="1" applyAlignment="1" applyProtection="1"/>
    <xf numFmtId="0" fontId="82" fillId="0" borderId="0" xfId="0" applyFont="1"/>
    <xf numFmtId="0" fontId="0" fillId="4" borderId="0" xfId="0" applyFill="1"/>
    <xf numFmtId="0" fontId="19" fillId="4" borderId="0" xfId="0" applyFont="1" applyFill="1"/>
    <xf numFmtId="2" fontId="19" fillId="4" borderId="0" xfId="0" applyNumberFormat="1" applyFont="1" applyFill="1"/>
    <xf numFmtId="0" fontId="84" fillId="0" borderId="0" xfId="0" applyFont="1"/>
    <xf numFmtId="0" fontId="84" fillId="0" borderId="0" xfId="0" applyFont="1" applyBorder="1"/>
    <xf numFmtId="165" fontId="76" fillId="0" borderId="0" xfId="55" applyNumberFormat="1" applyFont="1" applyFill="1"/>
    <xf numFmtId="0" fontId="19" fillId="0" borderId="0" xfId="132" applyFont="1"/>
    <xf numFmtId="0" fontId="19" fillId="0" borderId="0" xfId="132" applyFont="1" applyBorder="1"/>
    <xf numFmtId="0" fontId="19" fillId="0" borderId="0" xfId="132" applyFont="1" applyFill="1" applyBorder="1"/>
    <xf numFmtId="0" fontId="19" fillId="0" borderId="7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center" wrapText="1"/>
    </xf>
    <xf numFmtId="0" fontId="19" fillId="0" borderId="0" xfId="0" applyFont="1" applyFill="1" applyAlignment="1">
      <alignment horizontal="center" wrapText="1"/>
    </xf>
    <xf numFmtId="0" fontId="84" fillId="0" borderId="0" xfId="55" applyNumberFormat="1" applyFont="1" applyBorder="1"/>
    <xf numFmtId="0" fontId="19" fillId="0" borderId="0" xfId="143" applyNumberFormat="1" applyFont="1" applyBorder="1"/>
    <xf numFmtId="175" fontId="27" fillId="0" borderId="0" xfId="0" applyNumberFormat="1" applyFont="1" applyAlignment="1" applyProtection="1"/>
    <xf numFmtId="0" fontId="84" fillId="0" borderId="0" xfId="0" applyFont="1" applyAlignment="1"/>
    <xf numFmtId="0" fontId="84" fillId="0" borderId="0" xfId="143" applyNumberFormat="1" applyFont="1" applyBorder="1"/>
    <xf numFmtId="0" fontId="84" fillId="0" borderId="0" xfId="147" quotePrefix="1" applyNumberFormat="1" applyFont="1" applyBorder="1"/>
    <xf numFmtId="165" fontId="84" fillId="0" borderId="0" xfId="55" applyNumberFormat="1" applyFont="1"/>
    <xf numFmtId="0" fontId="19" fillId="0" borderId="11" xfId="0" applyFont="1" applyFill="1" applyBorder="1" applyAlignment="1"/>
    <xf numFmtId="165" fontId="77" fillId="0" borderId="0" xfId="77" applyNumberFormat="1"/>
    <xf numFmtId="165" fontId="77" fillId="0" borderId="0" xfId="77" applyNumberFormat="1" applyFont="1"/>
    <xf numFmtId="165" fontId="77" fillId="0" borderId="0" xfId="77" applyNumberFormat="1" applyFill="1"/>
    <xf numFmtId="165" fontId="77" fillId="0" borderId="0" xfId="77" applyNumberFormat="1" applyFont="1" applyFill="1"/>
    <xf numFmtId="165" fontId="27" fillId="0" borderId="0" xfId="77" applyNumberFormat="1" applyFont="1" applyFill="1"/>
    <xf numFmtId="164" fontId="77" fillId="0" borderId="0" xfId="157" applyNumberFormat="1"/>
    <xf numFmtId="164" fontId="77" fillId="0" borderId="0" xfId="157" applyNumberFormat="1" applyFont="1"/>
    <xf numFmtId="165" fontId="31" fillId="0" borderId="0" xfId="55" applyNumberFormat="1" applyFont="1"/>
    <xf numFmtId="0" fontId="17" fillId="0" borderId="0" xfId="132" applyFont="1"/>
    <xf numFmtId="0" fontId="18" fillId="5" borderId="14" xfId="132" applyNumberFormat="1" applyFont="1" applyFill="1" applyBorder="1" applyAlignment="1">
      <alignment wrapText="1"/>
    </xf>
    <xf numFmtId="0" fontId="18" fillId="5" borderId="15" xfId="132" applyNumberFormat="1" applyFont="1" applyFill="1" applyBorder="1" applyAlignment="1">
      <alignment horizontal="right" wrapText="1"/>
    </xf>
    <xf numFmtId="0" fontId="18" fillId="0" borderId="0" xfId="132" applyNumberFormat="1" applyFont="1"/>
    <xf numFmtId="0" fontId="18" fillId="0" borderId="14" xfId="132" applyNumberFormat="1" applyFont="1" applyBorder="1"/>
    <xf numFmtId="5" fontId="17" fillId="0" borderId="0" xfId="132" applyNumberFormat="1" applyFont="1"/>
    <xf numFmtId="168" fontId="17" fillId="0" borderId="0" xfId="132" applyNumberFormat="1" applyFont="1"/>
    <xf numFmtId="0" fontId="17" fillId="0" borderId="3" xfId="132" applyNumberFormat="1" applyFont="1" applyBorder="1"/>
    <xf numFmtId="0" fontId="17" fillId="0" borderId="4" xfId="132" applyFont="1" applyBorder="1"/>
    <xf numFmtId="3" fontId="47" fillId="0" borderId="4" xfId="132" applyNumberFormat="1" applyFont="1" applyBorder="1"/>
    <xf numFmtId="3" fontId="47" fillId="0" borderId="5" xfId="132" applyNumberFormat="1" applyFont="1" applyBorder="1"/>
    <xf numFmtId="0" fontId="17" fillId="0" borderId="7" xfId="132" applyNumberFormat="1" applyFont="1" applyBorder="1"/>
    <xf numFmtId="0" fontId="17" fillId="0" borderId="0" xfId="132" applyFont="1" applyBorder="1"/>
    <xf numFmtId="3" fontId="47" fillId="0" borderId="0" xfId="132" applyNumberFormat="1" applyFont="1" applyBorder="1"/>
    <xf numFmtId="3" fontId="47" fillId="0" borderId="1" xfId="132" applyNumberFormat="1" applyFont="1" applyBorder="1"/>
    <xf numFmtId="0" fontId="18" fillId="0" borderId="7" xfId="132" applyNumberFormat="1" applyFont="1" applyBorder="1"/>
    <xf numFmtId="5" fontId="78" fillId="0" borderId="0" xfId="132" applyNumberFormat="1" applyFont="1" applyBorder="1"/>
    <xf numFmtId="5" fontId="78" fillId="0" borderId="1" xfId="132" applyNumberFormat="1" applyFont="1" applyBorder="1"/>
    <xf numFmtId="5" fontId="79" fillId="0" borderId="0" xfId="132" applyNumberFormat="1" applyFont="1" applyBorder="1"/>
    <xf numFmtId="192" fontId="18" fillId="0" borderId="0" xfId="132" applyNumberFormat="1" applyFont="1" applyFill="1" applyBorder="1"/>
    <xf numFmtId="5" fontId="79" fillId="0" borderId="1" xfId="132" applyNumberFormat="1" applyFont="1" applyBorder="1"/>
    <xf numFmtId="192" fontId="79" fillId="0" borderId="1" xfId="132" applyNumberFormat="1" applyFont="1" applyBorder="1"/>
    <xf numFmtId="5" fontId="47" fillId="0" borderId="0" xfId="132" applyNumberFormat="1" applyFont="1" applyBorder="1"/>
    <xf numFmtId="5" fontId="47" fillId="0" borderId="1" xfId="132" applyNumberFormat="1" applyFont="1" applyBorder="1"/>
    <xf numFmtId="0" fontId="18" fillId="0" borderId="12" xfId="132" applyNumberFormat="1" applyFont="1" applyBorder="1"/>
    <xf numFmtId="0" fontId="17" fillId="0" borderId="10" xfId="132" applyFont="1" applyBorder="1"/>
    <xf numFmtId="5" fontId="78" fillId="0" borderId="10" xfId="132" applyNumberFormat="1" applyFont="1" applyBorder="1"/>
    <xf numFmtId="5" fontId="78" fillId="0" borderId="6" xfId="132" applyNumberFormat="1" applyFont="1" applyBorder="1"/>
    <xf numFmtId="0" fontId="17" fillId="0" borderId="7" xfId="132" applyFont="1" applyBorder="1" applyAlignment="1"/>
    <xf numFmtId="38" fontId="35" fillId="0" borderId="0" xfId="132" applyNumberFormat="1" applyFont="1" applyFill="1" applyBorder="1" applyAlignment="1">
      <alignment horizontal="right" wrapText="1"/>
    </xf>
    <xf numFmtId="0" fontId="18" fillId="0" borderId="17" xfId="132" applyFont="1" applyBorder="1"/>
    <xf numFmtId="0" fontId="17" fillId="0" borderId="18" xfId="132" applyFont="1" applyBorder="1"/>
    <xf numFmtId="0" fontId="17" fillId="0" borderId="19" xfId="132" applyFont="1" applyBorder="1"/>
    <xf numFmtId="0" fontId="57" fillId="0" borderId="20" xfId="132" applyFont="1" applyBorder="1"/>
    <xf numFmtId="49" fontId="17" fillId="0" borderId="0" xfId="132" applyNumberFormat="1" applyFont="1" applyBorder="1"/>
    <xf numFmtId="0" fontId="17" fillId="0" borderId="21" xfId="132" applyFont="1" applyBorder="1"/>
    <xf numFmtId="0" fontId="47" fillId="0" borderId="22" xfId="132" applyFont="1" applyBorder="1"/>
    <xf numFmtId="49" fontId="17" fillId="0" borderId="23" xfId="132" applyNumberFormat="1" applyFont="1" applyBorder="1"/>
    <xf numFmtId="0" fontId="17" fillId="0" borderId="24" xfId="132" applyFont="1" applyBorder="1"/>
    <xf numFmtId="38" fontId="17" fillId="0" borderId="0" xfId="132" applyNumberFormat="1" applyFont="1"/>
    <xf numFmtId="38" fontId="17" fillId="6" borderId="0" xfId="132" applyNumberFormat="1" applyFont="1" applyFill="1"/>
    <xf numFmtId="0" fontId="17" fillId="0" borderId="1" xfId="132" applyFont="1" applyBorder="1"/>
    <xf numFmtId="4" fontId="57" fillId="0" borderId="0" xfId="132" applyNumberFormat="1" applyFont="1" applyFill="1" applyBorder="1"/>
    <xf numFmtId="0" fontId="17" fillId="0" borderId="0" xfId="132" applyNumberFormat="1" applyFont="1" applyBorder="1"/>
    <xf numFmtId="3" fontId="47" fillId="0" borderId="0" xfId="132" applyNumberFormat="1" applyFont="1" applyBorder="1" applyProtection="1">
      <protection locked="0"/>
    </xf>
    <xf numFmtId="168" fontId="47" fillId="0" borderId="0" xfId="132" applyNumberFormat="1" applyFont="1" applyBorder="1"/>
    <xf numFmtId="168" fontId="47" fillId="0" borderId="0" xfId="132" applyNumberFormat="1" applyFont="1" applyBorder="1" applyProtection="1">
      <protection locked="0"/>
    </xf>
    <xf numFmtId="2" fontId="57" fillId="0" borderId="0" xfId="132" applyNumberFormat="1" applyFont="1" applyFill="1" applyBorder="1"/>
    <xf numFmtId="7" fontId="17" fillId="0" borderId="0" xfId="132" applyNumberFormat="1" applyFont="1" applyBorder="1"/>
    <xf numFmtId="7" fontId="17" fillId="0" borderId="0" xfId="132" applyNumberFormat="1" applyFont="1" applyFill="1" applyBorder="1"/>
    <xf numFmtId="5" fontId="17" fillId="0" borderId="0" xfId="132" applyNumberFormat="1" applyFont="1" applyBorder="1"/>
    <xf numFmtId="5" fontId="17" fillId="0" borderId="1" xfId="132" applyNumberFormat="1" applyFont="1" applyBorder="1"/>
    <xf numFmtId="2" fontId="38" fillId="0" borderId="0" xfId="132" applyNumberFormat="1" applyFont="1" applyBorder="1"/>
    <xf numFmtId="168" fontId="17" fillId="0" borderId="0" xfId="132" applyNumberFormat="1" applyFont="1" applyBorder="1"/>
    <xf numFmtId="0" fontId="38" fillId="0" borderId="0" xfId="132" applyFont="1" applyBorder="1"/>
    <xf numFmtId="0" fontId="38" fillId="0" borderId="0" xfId="132" applyNumberFormat="1" applyFont="1" applyBorder="1"/>
    <xf numFmtId="168" fontId="57" fillId="0" borderId="0" xfId="132" applyNumberFormat="1" applyFont="1" applyBorder="1" applyProtection="1">
      <protection locked="0"/>
    </xf>
    <xf numFmtId="0" fontId="18" fillId="5" borderId="12" xfId="132" applyNumberFormat="1" applyFont="1" applyFill="1" applyBorder="1"/>
    <xf numFmtId="3" fontId="17" fillId="5" borderId="10" xfId="132" applyNumberFormat="1" applyFont="1" applyFill="1" applyBorder="1"/>
    <xf numFmtId="168" fontId="17" fillId="5" borderId="10" xfId="132" applyNumberFormat="1" applyFont="1" applyFill="1" applyBorder="1"/>
    <xf numFmtId="0" fontId="17" fillId="5" borderId="10" xfId="132" applyNumberFormat="1" applyFont="1" applyFill="1" applyBorder="1"/>
    <xf numFmtId="5" fontId="18" fillId="5" borderId="10" xfId="132" applyNumberFormat="1" applyFont="1" applyFill="1" applyBorder="1"/>
    <xf numFmtId="5" fontId="18" fillId="5" borderId="6" xfId="132" applyNumberFormat="1" applyFont="1" applyFill="1" applyBorder="1"/>
    <xf numFmtId="0" fontId="18" fillId="5" borderId="13" xfId="132" applyNumberFormat="1" applyFont="1" applyFill="1" applyBorder="1" applyAlignment="1">
      <alignment horizontal="right" wrapText="1"/>
    </xf>
    <xf numFmtId="0" fontId="18" fillId="5" borderId="14" xfId="132" applyNumberFormat="1" applyFont="1" applyFill="1" applyBorder="1" applyAlignment="1">
      <alignment horizontal="right" wrapText="1"/>
    </xf>
    <xf numFmtId="168" fontId="17" fillId="0" borderId="8" xfId="132" applyNumberFormat="1" applyFont="1" applyBorder="1"/>
    <xf numFmtId="168" fontId="47" fillId="0" borderId="8" xfId="132" applyNumberFormat="1" applyFont="1" applyBorder="1"/>
    <xf numFmtId="168" fontId="57" fillId="0" borderId="8" xfId="132" applyNumberFormat="1" applyFont="1" applyBorder="1" applyProtection="1">
      <protection locked="0"/>
    </xf>
    <xf numFmtId="168" fontId="17" fillId="5" borderId="11" xfId="132" applyNumberFormat="1" applyFont="1" applyFill="1" applyBorder="1"/>
    <xf numFmtId="0" fontId="17" fillId="0" borderId="8" xfId="132" applyFont="1" applyBorder="1"/>
    <xf numFmtId="3" fontId="47" fillId="0" borderId="8" xfId="132" applyNumberFormat="1" applyFont="1" applyBorder="1"/>
    <xf numFmtId="0" fontId="17" fillId="0" borderId="8" xfId="132" applyNumberFormat="1" applyFont="1" applyBorder="1"/>
    <xf numFmtId="2" fontId="57" fillId="0" borderId="8" xfId="132" applyNumberFormat="1" applyFont="1" applyFill="1" applyBorder="1"/>
    <xf numFmtId="2" fontId="38" fillId="0" borderId="8" xfId="132" applyNumberFormat="1" applyFont="1" applyBorder="1"/>
    <xf numFmtId="0" fontId="38" fillId="0" borderId="8" xfId="132" applyFont="1" applyBorder="1"/>
    <xf numFmtId="0" fontId="38" fillId="0" borderId="8" xfId="132" applyNumberFormat="1" applyFont="1" applyBorder="1"/>
    <xf numFmtId="3" fontId="17" fillId="5" borderId="11" xfId="132" applyNumberFormat="1" applyFont="1" applyFill="1" applyBorder="1"/>
    <xf numFmtId="7" fontId="17" fillId="0" borderId="8" xfId="132" applyNumberFormat="1" applyFont="1" applyFill="1" applyBorder="1"/>
    <xf numFmtId="7" fontId="17" fillId="0" borderId="8" xfId="132" applyNumberFormat="1" applyFont="1" applyBorder="1"/>
    <xf numFmtId="0" fontId="17" fillId="5" borderId="11" xfId="132" applyNumberFormat="1" applyFont="1" applyFill="1" applyBorder="1"/>
    <xf numFmtId="5" fontId="17" fillId="0" borderId="8" xfId="132" applyNumberFormat="1" applyFont="1" applyBorder="1"/>
    <xf numFmtId="5" fontId="18" fillId="5" borderId="11" xfId="132" applyNumberFormat="1" applyFont="1" applyFill="1" applyBorder="1"/>
    <xf numFmtId="168" fontId="47" fillId="0" borderId="8" xfId="132" applyNumberFormat="1" applyFont="1" applyBorder="1" applyProtection="1">
      <protection locked="0"/>
    </xf>
    <xf numFmtId="175" fontId="82" fillId="0" borderId="0" xfId="0" applyNumberFormat="1" applyFont="1" applyAlignment="1" applyProtection="1"/>
    <xf numFmtId="165" fontId="84" fillId="0" borderId="0" xfId="55" applyNumberFormat="1" applyFont="1" applyBorder="1"/>
    <xf numFmtId="165" fontId="84" fillId="0" borderId="0" xfId="55" applyNumberFormat="1" applyFont="1" applyBorder="1" applyAlignment="1">
      <alignment wrapText="1"/>
    </xf>
    <xf numFmtId="165" fontId="84" fillId="0" borderId="0" xfId="55" applyNumberFormat="1" applyFont="1" applyAlignment="1"/>
    <xf numFmtId="165" fontId="84" fillId="0" borderId="0" xfId="55" quotePrefix="1" applyNumberFormat="1" applyFont="1" applyBorder="1"/>
    <xf numFmtId="165" fontId="83" fillId="0" borderId="0" xfId="55" applyNumberFormat="1" applyFont="1" applyAlignment="1"/>
    <xf numFmtId="165" fontId="83" fillId="0" borderId="0" xfId="55" applyNumberFormat="1" applyFont="1" applyBorder="1"/>
    <xf numFmtId="165" fontId="83" fillId="0" borderId="0" xfId="55" applyNumberFormat="1" applyFont="1"/>
    <xf numFmtId="165" fontId="84" fillId="4" borderId="0" xfId="55" applyNumberFormat="1" applyFont="1" applyFill="1" applyAlignment="1"/>
    <xf numFmtId="165" fontId="84" fillId="0" borderId="0" xfId="55" applyNumberFormat="1" applyFont="1" applyAlignment="1" applyProtection="1"/>
    <xf numFmtId="0" fontId="84" fillId="4" borderId="0" xfId="0" applyFont="1" applyFill="1" applyAlignment="1"/>
    <xf numFmtId="0" fontId="84" fillId="4" borderId="0" xfId="0" applyFont="1" applyFill="1" applyBorder="1" applyAlignment="1"/>
    <xf numFmtId="0" fontId="84" fillId="0" borderId="0" xfId="0" applyFont="1" applyAlignment="1" applyProtection="1"/>
    <xf numFmtId="175" fontId="84" fillId="0" borderId="0" xfId="0" applyNumberFormat="1" applyFont="1" applyAlignment="1" applyProtection="1"/>
    <xf numFmtId="37" fontId="84" fillId="0" borderId="0" xfId="55" applyNumberFormat="1" applyFont="1" applyAlignment="1"/>
    <xf numFmtId="37" fontId="84" fillId="0" borderId="0" xfId="55" applyNumberFormat="1" applyFont="1" applyFill="1" applyAlignment="1"/>
    <xf numFmtId="37" fontId="84" fillId="4" borderId="0" xfId="55" applyNumberFormat="1" applyFont="1" applyFill="1" applyAlignment="1"/>
    <xf numFmtId="37" fontId="84" fillId="0" borderId="0" xfId="55" applyNumberFormat="1" applyFont="1"/>
    <xf numFmtId="37" fontId="84" fillId="0" borderId="0" xfId="55" applyNumberFormat="1" applyFont="1" applyBorder="1" applyAlignment="1">
      <alignment wrapText="1"/>
    </xf>
    <xf numFmtId="37" fontId="84" fillId="0" borderId="0" xfId="55" applyNumberFormat="1" applyFont="1" applyAlignment="1">
      <alignment horizontal="center"/>
    </xf>
    <xf numFmtId="37" fontId="84" fillId="0" borderId="0" xfId="55" applyNumberFormat="1" applyFont="1" applyBorder="1" applyAlignment="1">
      <alignment horizontal="center"/>
    </xf>
    <xf numFmtId="37" fontId="84" fillId="4" borderId="0" xfId="55" applyNumberFormat="1" applyFont="1" applyFill="1" applyAlignment="1">
      <alignment horizontal="center"/>
    </xf>
    <xf numFmtId="37" fontId="84" fillId="0" borderId="0" xfId="55" applyNumberFormat="1" applyFont="1" applyAlignment="1" applyProtection="1">
      <alignment horizontal="center"/>
    </xf>
    <xf numFmtId="37" fontId="83" fillId="0" borderId="0" xfId="55" applyNumberFormat="1" applyFont="1" applyAlignment="1">
      <alignment horizontal="center"/>
    </xf>
    <xf numFmtId="164" fontId="19" fillId="4" borderId="0" xfId="0" applyNumberFormat="1" applyFont="1" applyFill="1" applyBorder="1" applyAlignment="1">
      <alignment horizontal="right" wrapText="1"/>
    </xf>
    <xf numFmtId="0" fontId="19" fillId="4" borderId="0" xfId="0" applyFont="1" applyFill="1" applyBorder="1" applyAlignment="1">
      <alignment horizontal="right" wrapText="1"/>
    </xf>
    <xf numFmtId="0" fontId="54" fillId="0" borderId="0" xfId="0" applyFont="1" applyBorder="1"/>
    <xf numFmtId="0" fontId="19" fillId="0" borderId="0" xfId="132" applyFont="1" applyBorder="1" applyAlignment="1">
      <alignment horizontal="center" wrapText="1"/>
    </xf>
    <xf numFmtId="168" fontId="19" fillId="0" borderId="0" xfId="87" applyNumberFormat="1" applyFont="1" applyFill="1" applyBorder="1"/>
    <xf numFmtId="168" fontId="19" fillId="0" borderId="10" xfId="87" applyNumberFormat="1" applyFont="1" applyFill="1" applyBorder="1"/>
    <xf numFmtId="165" fontId="58" fillId="0" borderId="0" xfId="56" applyNumberFormat="1" applyFont="1" applyBorder="1"/>
    <xf numFmtId="0" fontId="40" fillId="0" borderId="0" xfId="56" applyNumberFormat="1" applyFont="1" applyBorder="1"/>
    <xf numFmtId="0" fontId="40" fillId="0" borderId="0" xfId="147" quotePrefix="1" applyNumberFormat="1" applyFont="1" applyBorder="1"/>
    <xf numFmtId="0" fontId="40" fillId="0" borderId="0" xfId="147" applyNumberFormat="1" applyFont="1" applyBorder="1"/>
    <xf numFmtId="43" fontId="0" fillId="0" borderId="0" xfId="56" applyFont="1"/>
    <xf numFmtId="43" fontId="31" fillId="0" borderId="0" xfId="56" applyFont="1"/>
    <xf numFmtId="0" fontId="89" fillId="0" borderId="0" xfId="0" applyFont="1"/>
    <xf numFmtId="0" fontId="90" fillId="0" borderId="0" xfId="0" applyFont="1"/>
    <xf numFmtId="0" fontId="42" fillId="0" borderId="6" xfId="0" applyFont="1" applyBorder="1" applyAlignment="1">
      <alignment horizontal="center" wrapText="1"/>
    </xf>
    <xf numFmtId="165" fontId="50" fillId="0" borderId="0" xfId="0" applyNumberFormat="1" applyFont="1"/>
    <xf numFmtId="0" fontId="42" fillId="0" borderId="10" xfId="0" applyFont="1" applyFill="1" applyBorder="1" applyAlignment="1">
      <alignment horizontal="center" vertical="center" wrapText="1"/>
    </xf>
    <xf numFmtId="0" fontId="27" fillId="4" borderId="0" xfId="132" applyFont="1" applyFill="1"/>
    <xf numFmtId="1" fontId="27" fillId="4" borderId="0" xfId="132" applyNumberFormat="1" applyFont="1" applyFill="1"/>
    <xf numFmtId="1" fontId="27" fillId="4" borderId="0" xfId="132" applyNumberFormat="1" applyFont="1" applyFill="1" applyBorder="1"/>
    <xf numFmtId="49" fontId="27" fillId="4" borderId="0" xfId="132" applyNumberFormat="1" applyFont="1" applyFill="1" applyBorder="1"/>
    <xf numFmtId="3" fontId="27" fillId="4" borderId="0" xfId="132" applyNumberFormat="1" applyFont="1" applyFill="1" applyBorder="1" applyAlignment="1">
      <alignment horizontal="right"/>
    </xf>
    <xf numFmtId="164" fontId="27" fillId="4" borderId="0" xfId="132" applyNumberFormat="1" applyFont="1" applyFill="1" applyBorder="1" applyAlignment="1">
      <alignment horizontal="right"/>
    </xf>
    <xf numFmtId="0" fontId="27" fillId="4" borderId="0" xfId="132" applyFont="1" applyFill="1" applyBorder="1"/>
    <xf numFmtId="49" fontId="27" fillId="4" borderId="0" xfId="132" applyNumberFormat="1" applyFont="1" applyFill="1"/>
    <xf numFmtId="3" fontId="27" fillId="4" borderId="0" xfId="132" applyNumberFormat="1" applyFont="1" applyFill="1"/>
    <xf numFmtId="165" fontId="50" fillId="0" borderId="0" xfId="55" applyNumberFormat="1" applyFont="1"/>
    <xf numFmtId="165" fontId="19" fillId="0" borderId="0" xfId="55" applyNumberFormat="1" applyFont="1" applyAlignment="1">
      <alignment horizontal="center"/>
    </xf>
    <xf numFmtId="0" fontId="27" fillId="0" borderId="0" xfId="0" applyFont="1" applyAlignment="1">
      <alignment vertical="center"/>
    </xf>
    <xf numFmtId="0" fontId="27" fillId="0" borderId="0" xfId="0" applyFont="1" applyFill="1" applyAlignment="1">
      <alignment vertical="center"/>
    </xf>
    <xf numFmtId="0" fontId="93" fillId="0" borderId="0" xfId="0" applyFont="1" applyBorder="1"/>
    <xf numFmtId="0" fontId="92" fillId="0" borderId="0" xfId="0" applyFont="1" applyFill="1" applyBorder="1"/>
    <xf numFmtId="0" fontId="91" fillId="0" borderId="0" xfId="0" applyFont="1" applyBorder="1"/>
    <xf numFmtId="0" fontId="91" fillId="0" borderId="0" xfId="0" applyFont="1" applyFill="1" applyBorder="1"/>
    <xf numFmtId="0" fontId="88" fillId="0" borderId="0" xfId="0" applyFont="1"/>
    <xf numFmtId="0" fontId="19" fillId="4" borderId="0" xfId="0" applyFont="1" applyFill="1" applyBorder="1" applyAlignment="1">
      <alignment horizontal="left" wrapText="1"/>
    </xf>
    <xf numFmtId="0" fontId="19" fillId="4" borderId="0" xfId="0" applyFont="1" applyFill="1" applyBorder="1"/>
    <xf numFmtId="0" fontId="19" fillId="4" borderId="0" xfId="0" applyFont="1" applyFill="1" applyBorder="1" applyAlignment="1"/>
    <xf numFmtId="169" fontId="19" fillId="4" borderId="0" xfId="0" applyNumberFormat="1" applyFont="1" applyFill="1" applyBorder="1" applyAlignment="1">
      <alignment horizontal="right" wrapText="1"/>
    </xf>
    <xf numFmtId="164" fontId="37" fillId="4" borderId="0" xfId="0" applyNumberFormat="1" applyFont="1" applyFill="1" applyBorder="1" applyAlignment="1">
      <alignment horizontal="right" wrapText="1"/>
    </xf>
    <xf numFmtId="0" fontId="84" fillId="4" borderId="0" xfId="55" applyNumberFormat="1" applyFont="1" applyFill="1" applyBorder="1"/>
    <xf numFmtId="164" fontId="19" fillId="4" borderId="0" xfId="0" applyNumberFormat="1" applyFont="1" applyFill="1"/>
    <xf numFmtId="38" fontId="19" fillId="4" borderId="0" xfId="0" applyNumberFormat="1" applyFont="1" applyFill="1" applyBorder="1"/>
    <xf numFmtId="3" fontId="42" fillId="4" borderId="0" xfId="141" applyNumberFormat="1" applyFont="1" applyFill="1" applyAlignment="1">
      <alignment vertical="center"/>
    </xf>
    <xf numFmtId="3" fontId="42" fillId="4" borderId="0" xfId="141" applyNumberFormat="1" applyFont="1" applyFill="1" applyBorder="1" applyAlignment="1">
      <alignment vertical="center"/>
    </xf>
    <xf numFmtId="3" fontId="43" fillId="4" borderId="3" xfId="141" applyNumberFormat="1" applyFont="1" applyFill="1" applyBorder="1" applyAlignment="1">
      <alignment horizontal="centerContinuous" vertical="center"/>
    </xf>
    <xf numFmtId="3" fontId="43" fillId="4" borderId="4" xfId="141" applyNumberFormat="1" applyFont="1" applyFill="1" applyBorder="1" applyAlignment="1">
      <alignment horizontal="centerContinuous" vertical="center"/>
    </xf>
    <xf numFmtId="3" fontId="43" fillId="4" borderId="5" xfId="141" applyNumberFormat="1" applyFont="1" applyFill="1" applyBorder="1" applyAlignment="1">
      <alignment horizontal="centerContinuous" vertical="center"/>
    </xf>
    <xf numFmtId="3" fontId="42" fillId="7" borderId="0" xfId="141" applyNumberFormat="1" applyFont="1" applyFill="1" applyAlignment="1">
      <alignment vertical="center"/>
    </xf>
    <xf numFmtId="3" fontId="42" fillId="7" borderId="0" xfId="141" applyNumberFormat="1" applyFont="1" applyFill="1" applyBorder="1" applyAlignment="1">
      <alignment vertical="center"/>
    </xf>
    <xf numFmtId="3" fontId="37" fillId="4" borderId="0" xfId="141" applyNumberFormat="1" applyFont="1" applyFill="1" applyAlignment="1">
      <alignment vertical="center"/>
    </xf>
    <xf numFmtId="0" fontId="19" fillId="4" borderId="7" xfId="0" applyNumberFormat="1" applyFont="1" applyFill="1" applyBorder="1" applyAlignment="1">
      <alignment horizontal="left" wrapText="1"/>
    </xf>
    <xf numFmtId="3" fontId="19" fillId="4" borderId="0" xfId="0" applyNumberFormat="1" applyFont="1" applyFill="1" applyBorder="1" applyAlignment="1">
      <alignment horizontal="right" wrapText="1"/>
    </xf>
    <xf numFmtId="3" fontId="19" fillId="4" borderId="0" xfId="0" applyNumberFormat="1" applyFont="1" applyFill="1" applyBorder="1" applyAlignment="1">
      <alignment wrapText="1"/>
    </xf>
    <xf numFmtId="3" fontId="19" fillId="4" borderId="0" xfId="0" applyNumberFormat="1" applyFont="1" applyFill="1" applyBorder="1" applyAlignment="1">
      <alignment horizontal="right"/>
    </xf>
    <xf numFmtId="0" fontId="40" fillId="0" borderId="0" xfId="0" applyFont="1"/>
    <xf numFmtId="3" fontId="40" fillId="0" borderId="0" xfId="0" applyNumberFormat="1" applyFont="1" applyFill="1" applyBorder="1"/>
    <xf numFmtId="0" fontId="95" fillId="0" borderId="0" xfId="0" applyFont="1"/>
    <xf numFmtId="38" fontId="40" fillId="4" borderId="0" xfId="0" applyNumberFormat="1" applyFont="1" applyFill="1" applyBorder="1"/>
    <xf numFmtId="0" fontId="40" fillId="0" borderId="0" xfId="0" applyFont="1" applyFill="1" applyBorder="1"/>
    <xf numFmtId="0" fontId="96" fillId="0" borderId="0" xfId="0" applyFont="1"/>
    <xf numFmtId="0" fontId="97" fillId="0" borderId="0" xfId="0" applyFont="1"/>
    <xf numFmtId="0" fontId="97" fillId="0" borderId="0" xfId="0" applyFont="1" applyFill="1"/>
    <xf numFmtId="166" fontId="36" fillId="0" borderId="0" xfId="0" applyNumberFormat="1" applyFont="1"/>
    <xf numFmtId="0" fontId="0" fillId="0" borderId="0" xfId="0" applyFont="1"/>
    <xf numFmtId="0" fontId="15" fillId="0" borderId="0" xfId="131"/>
    <xf numFmtId="0" fontId="18" fillId="0" borderId="0" xfId="134" applyFont="1" applyAlignment="1"/>
    <xf numFmtId="0" fontId="31" fillId="0" borderId="0" xfId="131" applyFont="1"/>
    <xf numFmtId="3" fontId="27" fillId="4" borderId="0" xfId="132" applyNumberFormat="1" applyFont="1" applyFill="1" applyBorder="1"/>
    <xf numFmtId="168" fontId="27" fillId="4" borderId="0" xfId="132" applyNumberFormat="1" applyFont="1" applyFill="1" applyBorder="1"/>
    <xf numFmtId="3" fontId="43" fillId="0" borderId="0" xfId="141" applyNumberFormat="1" applyFont="1" applyFill="1" applyAlignment="1">
      <alignment vertical="center"/>
    </xf>
    <xf numFmtId="0" fontId="56" fillId="0" borderId="0" xfId="0" applyFont="1" applyFill="1" applyAlignment="1">
      <alignment horizontal="center"/>
    </xf>
    <xf numFmtId="0" fontId="56" fillId="0" borderId="0" xfId="129" applyFont="1" applyFill="1" applyAlignment="1" applyProtection="1"/>
    <xf numFmtId="0" fontId="21" fillId="0" borderId="0" xfId="0" applyFont="1"/>
    <xf numFmtId="0" fontId="19" fillId="0" borderId="0" xfId="132" applyFont="1" applyAlignment="1">
      <alignment horizontal="center" wrapText="1"/>
    </xf>
    <xf numFmtId="3" fontId="19" fillId="0" borderId="0" xfId="132" applyNumberFormat="1" applyFont="1"/>
    <xf numFmtId="0" fontId="19" fillId="0" borderId="0" xfId="132" applyFont="1" applyFill="1"/>
    <xf numFmtId="0" fontId="20" fillId="0" borderId="7" xfId="0" applyFont="1" applyBorder="1"/>
    <xf numFmtId="0" fontId="20" fillId="0" borderId="12" xfId="0" applyFont="1" applyBorder="1"/>
    <xf numFmtId="0" fontId="20" fillId="0" borderId="0" xfId="0" applyFont="1" applyBorder="1"/>
    <xf numFmtId="168" fontId="101" fillId="9" borderId="7" xfId="174" applyFont="1" applyBorder="1"/>
    <xf numFmtId="167" fontId="101" fillId="9" borderId="0" xfId="174" applyNumberFormat="1" applyFont="1" applyBorder="1" applyAlignment="1">
      <alignment horizontal="right"/>
    </xf>
    <xf numFmtId="37" fontId="101" fillId="9" borderId="0" xfId="174" applyNumberFormat="1" applyFont="1" applyBorder="1" applyAlignment="1">
      <alignment horizontal="right"/>
    </xf>
    <xf numFmtId="0" fontId="0" fillId="0" borderId="0" xfId="0" applyFont="1" applyBorder="1"/>
    <xf numFmtId="0" fontId="101" fillId="9" borderId="7" xfId="174" applyNumberFormat="1" applyFont="1" applyBorder="1"/>
    <xf numFmtId="0" fontId="101" fillId="9" borderId="3" xfId="174" applyNumberFormat="1" applyFont="1" applyBorder="1" applyAlignment="1">
      <alignment horizontal="centerContinuous"/>
    </xf>
    <xf numFmtId="0" fontId="101" fillId="9" borderId="4" xfId="174" applyNumberFormat="1" applyFont="1" applyBorder="1" applyAlignment="1">
      <alignment horizontal="centerContinuous"/>
    </xf>
    <xf numFmtId="0" fontId="101" fillId="9" borderId="5" xfId="174" applyNumberFormat="1" applyFont="1" applyBorder="1" applyAlignment="1">
      <alignment horizontal="centerContinuous"/>
    </xf>
    <xf numFmtId="0" fontId="42" fillId="0" borderId="6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wrapText="1"/>
    </xf>
    <xf numFmtId="0" fontId="0" fillId="0" borderId="8" xfId="0" applyFont="1" applyFill="1" applyBorder="1" applyAlignment="1"/>
    <xf numFmtId="164" fontId="0" fillId="0" borderId="0" xfId="0" applyNumberFormat="1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 wrapText="1"/>
    </xf>
    <xf numFmtId="164" fontId="0" fillId="0" borderId="1" xfId="0" applyNumberFormat="1" applyFont="1" applyFill="1" applyBorder="1" applyAlignment="1">
      <alignment horizontal="right" wrapText="1"/>
    </xf>
    <xf numFmtId="0" fontId="101" fillId="9" borderId="8" xfId="174" applyNumberFormat="1" applyFont="1" applyBorder="1" applyAlignment="1">
      <alignment horizontal="left" wrapText="1"/>
    </xf>
    <xf numFmtId="0" fontId="101" fillId="9" borderId="0" xfId="174" applyNumberFormat="1" applyFont="1" applyBorder="1" applyAlignment="1">
      <alignment horizontal="center" wrapText="1"/>
    </xf>
    <xf numFmtId="0" fontId="101" fillId="9" borderId="0" xfId="174" applyNumberFormat="1" applyFont="1" applyBorder="1"/>
    <xf numFmtId="0" fontId="101" fillId="9" borderId="1" xfId="174" applyNumberFormat="1" applyFont="1" applyBorder="1"/>
    <xf numFmtId="0" fontId="0" fillId="0" borderId="8" xfId="0" applyFont="1" applyFill="1" applyBorder="1" applyAlignment="1">
      <alignment horizontal="left" wrapText="1"/>
    </xf>
    <xf numFmtId="0" fontId="0" fillId="0" borderId="11" xfId="0" applyFont="1" applyFill="1" applyBorder="1" applyAlignment="1"/>
    <xf numFmtId="0" fontId="0" fillId="0" borderId="0" xfId="0" applyFont="1" applyFill="1" applyBorder="1" applyAlignment="1"/>
    <xf numFmtId="38" fontId="0" fillId="0" borderId="0" xfId="0" applyNumberFormat="1" applyFont="1" applyFill="1" applyBorder="1" applyAlignment="1">
      <alignment horizontal="right" wrapText="1"/>
    </xf>
    <xf numFmtId="0" fontId="0" fillId="0" borderId="0" xfId="0" applyFont="1" applyFill="1" applyBorder="1"/>
    <xf numFmtId="38" fontId="37" fillId="0" borderId="0" xfId="0" applyNumberFormat="1" applyFont="1" applyFill="1" applyBorder="1" applyAlignment="1">
      <alignment horizontal="right" wrapText="1"/>
    </xf>
    <xf numFmtId="169" fontId="0" fillId="0" borderId="0" xfId="0" applyNumberFormat="1" applyFont="1" applyFill="1" applyBorder="1" applyAlignment="1">
      <alignment horizontal="right" wrapText="1"/>
    </xf>
    <xf numFmtId="172" fontId="34" fillId="0" borderId="0" xfId="0" applyNumberFormat="1" applyFont="1" applyFill="1" applyBorder="1"/>
    <xf numFmtId="0" fontId="34" fillId="0" borderId="0" xfId="0" applyFont="1" applyFill="1" applyBorder="1"/>
    <xf numFmtId="0" fontId="37" fillId="0" borderId="0" xfId="0" applyFont="1" applyFill="1" applyBorder="1"/>
    <xf numFmtId="38" fontId="34" fillId="0" borderId="0" xfId="0" applyNumberFormat="1" applyFont="1" applyFill="1" applyBorder="1"/>
    <xf numFmtId="0" fontId="101" fillId="9" borderId="3" xfId="174" applyNumberFormat="1" applyFont="1" applyBorder="1" applyAlignment="1">
      <alignment horizontal="centerContinuous" vertical="center"/>
    </xf>
    <xf numFmtId="0" fontId="101" fillId="9" borderId="4" xfId="174" applyNumberFormat="1" applyFont="1" applyBorder="1" applyAlignment="1">
      <alignment horizontal="centerContinuous" vertical="center"/>
    </xf>
    <xf numFmtId="0" fontId="101" fillId="9" borderId="5" xfId="174" applyNumberFormat="1" applyFont="1" applyBorder="1" applyAlignment="1">
      <alignment horizontal="centerContinuous" vertical="center"/>
    </xf>
    <xf numFmtId="0" fontId="42" fillId="0" borderId="0" xfId="0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left"/>
    </xf>
    <xf numFmtId="0" fontId="101" fillId="9" borderId="1" xfId="174" applyNumberFormat="1" applyFont="1" applyBorder="1" applyAlignment="1"/>
    <xf numFmtId="0" fontId="0" fillId="0" borderId="0" xfId="0" applyFont="1" applyFill="1" applyBorder="1" applyAlignment="1">
      <alignment horizontal="left" wrapText="1"/>
    </xf>
    <xf numFmtId="2" fontId="0" fillId="0" borderId="1" xfId="0" applyNumberFormat="1" applyFont="1" applyFill="1" applyBorder="1" applyAlignment="1">
      <alignment horizontal="right" wrapText="1"/>
    </xf>
    <xf numFmtId="0" fontId="101" fillId="9" borderId="7" xfId="174" applyNumberFormat="1" applyFont="1" applyBorder="1" applyAlignment="1">
      <alignment horizontal="left" wrapText="1"/>
    </xf>
    <xf numFmtId="0" fontId="0" fillId="0" borderId="7" xfId="0" applyFont="1" applyFill="1" applyBorder="1" applyAlignment="1">
      <alignment horizontal="left"/>
    </xf>
    <xf numFmtId="0" fontId="0" fillId="0" borderId="7" xfId="0" applyFont="1" applyFill="1" applyBorder="1" applyAlignment="1"/>
    <xf numFmtId="0" fontId="0" fillId="0" borderId="12" xfId="0" applyFont="1" applyFill="1" applyBorder="1" applyAlignment="1"/>
    <xf numFmtId="164" fontId="0" fillId="0" borderId="6" xfId="0" applyNumberFormat="1" applyFont="1" applyFill="1" applyBorder="1" applyAlignment="1">
      <alignment horizontal="right" wrapText="1"/>
    </xf>
    <xf numFmtId="164" fontId="37" fillId="0" borderId="0" xfId="0" applyNumberFormat="1" applyFont="1" applyFill="1" applyBorder="1" applyAlignment="1">
      <alignment horizontal="right" wrapText="1"/>
    </xf>
    <xf numFmtId="0" fontId="56" fillId="0" borderId="0" xfId="0" applyFont="1" applyBorder="1" applyAlignment="1">
      <alignment horizontal="centerContinuous"/>
    </xf>
    <xf numFmtId="0" fontId="80" fillId="0" borderId="0" xfId="0" applyFont="1" applyBorder="1" applyAlignment="1">
      <alignment horizontal="left"/>
    </xf>
    <xf numFmtId="0" fontId="41" fillId="0" borderId="0" xfId="0" applyFont="1" applyAlignment="1">
      <alignment horizontal="center"/>
    </xf>
    <xf numFmtId="0" fontId="103" fillId="0" borderId="0" xfId="0" applyFont="1" applyAlignment="1">
      <alignment horizontal="left"/>
    </xf>
    <xf numFmtId="0" fontId="100" fillId="0" borderId="0" xfId="0" applyFont="1"/>
    <xf numFmtId="0" fontId="0" fillId="0" borderId="0" xfId="0" applyFont="1" applyAlignment="1"/>
    <xf numFmtId="0" fontId="0" fillId="0" borderId="0" xfId="0" applyFont="1" applyBorder="1" applyAlignment="1"/>
    <xf numFmtId="0" fontId="0" fillId="0" borderId="10" xfId="0" applyFont="1" applyBorder="1" applyAlignment="1"/>
    <xf numFmtId="0" fontId="48" fillId="0" borderId="0" xfId="0" applyFont="1" applyBorder="1"/>
    <xf numFmtId="0" fontId="48" fillId="0" borderId="0" xfId="0" applyFont="1" applyFill="1"/>
    <xf numFmtId="0" fontId="0" fillId="0" borderId="0" xfId="0" applyFont="1" applyFill="1"/>
    <xf numFmtId="0" fontId="41" fillId="0" borderId="0" xfId="163" applyFill="1" applyAlignment="1">
      <alignment horizontal="center"/>
    </xf>
    <xf numFmtId="0" fontId="20" fillId="0" borderId="0" xfId="0" applyFont="1" applyFill="1"/>
    <xf numFmtId="3" fontId="0" fillId="0" borderId="0" xfId="0" applyNumberFormat="1" applyFont="1" applyFill="1"/>
    <xf numFmtId="0" fontId="101" fillId="9" borderId="9" xfId="174" applyNumberFormat="1" applyFont="1" applyBorder="1" applyAlignment="1">
      <alignment horizontal="center"/>
    </xf>
    <xf numFmtId="0" fontId="0" fillId="0" borderId="11" xfId="0" applyFont="1" applyFill="1" applyBorder="1"/>
    <xf numFmtId="0" fontId="0" fillId="0" borderId="10" xfId="0" applyFont="1" applyFill="1" applyBorder="1" applyAlignment="1">
      <alignment horizontal="center" vertical="center"/>
    </xf>
    <xf numFmtId="164" fontId="42" fillId="0" borderId="5" xfId="143" applyNumberFormat="1" applyFont="1" applyFill="1" applyBorder="1"/>
    <xf numFmtId="3" fontId="0" fillId="0" borderId="0" xfId="0" applyNumberFormat="1" applyFont="1" applyFill="1" applyBorder="1"/>
    <xf numFmtId="164" fontId="42" fillId="0" borderId="1" xfId="143" applyNumberFormat="1" applyFont="1" applyFill="1" applyBorder="1"/>
    <xf numFmtId="164" fontId="42" fillId="0" borderId="6" xfId="143" applyNumberFormat="1" applyFont="1" applyFill="1" applyBorder="1"/>
    <xf numFmtId="3" fontId="42" fillId="0" borderId="0" xfId="0" applyNumberFormat="1" applyFont="1" applyFill="1" applyBorder="1"/>
    <xf numFmtId="0" fontId="101" fillId="9" borderId="4" xfId="174" applyNumberFormat="1" applyFont="1" applyBorder="1" applyAlignment="1">
      <alignment horizontal="center"/>
    </xf>
    <xf numFmtId="0" fontId="101" fillId="9" borderId="5" xfId="174" applyNumberFormat="1" applyFont="1" applyBorder="1" applyAlignment="1">
      <alignment horizontal="center"/>
    </xf>
    <xf numFmtId="0" fontId="56" fillId="0" borderId="0" xfId="0" applyFont="1" applyFill="1"/>
    <xf numFmtId="0" fontId="100" fillId="0" borderId="0" xfId="0" applyFont="1" applyFill="1"/>
    <xf numFmtId="0" fontId="34" fillId="0" borderId="0" xfId="0" applyFont="1" applyFill="1"/>
    <xf numFmtId="38" fontId="0" fillId="0" borderId="0" xfId="0" applyNumberFormat="1" applyFont="1" applyFill="1"/>
    <xf numFmtId="0" fontId="0" fillId="0" borderId="0" xfId="0" applyFont="1" applyFill="1" applyAlignment="1">
      <alignment horizontal="centerContinuous"/>
    </xf>
    <xf numFmtId="0" fontId="0" fillId="0" borderId="0" xfId="0" applyFont="1" applyFill="1" applyBorder="1" applyAlignment="1">
      <alignment horizontal="centerContinuous"/>
    </xf>
    <xf numFmtId="3" fontId="101" fillId="9" borderId="5" xfId="174" applyNumberFormat="1" applyFont="1" applyBorder="1" applyAlignment="1">
      <alignment horizontal="centerContinuous"/>
    </xf>
    <xf numFmtId="0" fontId="0" fillId="0" borderId="8" xfId="0" applyFont="1" applyFill="1" applyBorder="1" applyAlignment="1">
      <alignment horizontal="left" indent="2"/>
    </xf>
    <xf numFmtId="164" fontId="0" fillId="0" borderId="0" xfId="143" applyNumberFormat="1" applyFont="1" applyFill="1" applyBorder="1"/>
    <xf numFmtId="164" fontId="0" fillId="0" borderId="1" xfId="143" applyNumberFormat="1" applyFont="1" applyFill="1" applyBorder="1"/>
    <xf numFmtId="0" fontId="101" fillId="9" borderId="11" xfId="174" applyNumberFormat="1" applyFont="1" applyBorder="1" applyAlignment="1">
      <alignment horizontal="left"/>
    </xf>
    <xf numFmtId="3" fontId="101" fillId="9" borderId="10" xfId="174" applyNumberFormat="1" applyFont="1" applyBorder="1"/>
    <xf numFmtId="9" fontId="104" fillId="0" borderId="0" xfId="143" applyFont="1" applyFill="1"/>
    <xf numFmtId="0" fontId="105" fillId="0" borderId="0" xfId="0" applyFont="1"/>
    <xf numFmtId="0" fontId="41" fillId="0" borderId="0" xfId="163" applyAlignment="1"/>
    <xf numFmtId="0" fontId="101" fillId="9" borderId="5" xfId="174" quotePrefix="1" applyNumberFormat="1" applyFont="1" applyBorder="1" applyAlignment="1">
      <alignment horizontal="centerContinuous"/>
    </xf>
    <xf numFmtId="164" fontId="0" fillId="0" borderId="5" xfId="147" applyNumberFormat="1" applyFont="1" applyFill="1" applyBorder="1"/>
    <xf numFmtId="164" fontId="0" fillId="0" borderId="1" xfId="147" applyNumberFormat="1" applyFont="1" applyFill="1" applyBorder="1"/>
    <xf numFmtId="0" fontId="0" fillId="0" borderId="11" xfId="0" applyFont="1" applyFill="1" applyBorder="1" applyAlignment="1">
      <alignment horizontal="left"/>
    </xf>
    <xf numFmtId="164" fontId="0" fillId="0" borderId="6" xfId="147" applyNumberFormat="1" applyFont="1" applyFill="1" applyBorder="1"/>
    <xf numFmtId="0" fontId="0" fillId="0" borderId="0" xfId="0" applyFont="1" applyFill="1" applyBorder="1" applyAlignment="1">
      <alignment horizontal="left"/>
    </xf>
    <xf numFmtId="3" fontId="0" fillId="0" borderId="0" xfId="0" applyNumberFormat="1" applyFont="1" applyFill="1" applyBorder="1" applyAlignment="1">
      <alignment horizontal="left"/>
    </xf>
    <xf numFmtId="0" fontId="41" fillId="0" borderId="0" xfId="163" applyFill="1" applyBorder="1" applyAlignment="1">
      <alignment horizontal="center"/>
    </xf>
    <xf numFmtId="0" fontId="85" fillId="0" borderId="0" xfId="0" applyFont="1" applyFill="1"/>
    <xf numFmtId="0" fontId="40" fillId="0" borderId="0" xfId="0" applyFont="1" applyFill="1"/>
    <xf numFmtId="0" fontId="20" fillId="0" borderId="0" xfId="0" applyFont="1" applyBorder="1" applyAlignment="1">
      <alignment horizontal="center"/>
    </xf>
    <xf numFmtId="175" fontId="42" fillId="0" borderId="0" xfId="0" applyNumberFormat="1" applyFont="1" applyFill="1" applyBorder="1" applyAlignment="1"/>
    <xf numFmtId="183" fontId="42" fillId="0" borderId="1" xfId="0" applyNumberFormat="1" applyFont="1" applyFill="1" applyBorder="1" applyAlignment="1"/>
    <xf numFmtId="175" fontId="42" fillId="0" borderId="7" xfId="0" applyNumberFormat="1" applyFont="1" applyFill="1" applyBorder="1" applyAlignment="1"/>
    <xf numFmtId="183" fontId="42" fillId="0" borderId="1" xfId="0" applyNumberFormat="1" applyFont="1" applyFill="1" applyBorder="1" applyAlignment="1" applyProtection="1"/>
    <xf numFmtId="0" fontId="0" fillId="0" borderId="0" xfId="0" applyFont="1" applyFill="1" applyAlignment="1"/>
    <xf numFmtId="3" fontId="40" fillId="0" borderId="0" xfId="0" applyNumberFormat="1" applyFont="1" applyFill="1" applyAlignment="1"/>
    <xf numFmtId="0" fontId="40" fillId="0" borderId="0" xfId="0" applyFont="1" applyFill="1" applyAlignment="1"/>
    <xf numFmtId="9" fontId="0" fillId="0" borderId="0" xfId="143" applyNumberFormat="1" applyFont="1" applyFill="1" applyAlignment="1"/>
    <xf numFmtId="10" fontId="0" fillId="0" borderId="0" xfId="143" applyNumberFormat="1" applyFont="1" applyFill="1" applyAlignment="1"/>
    <xf numFmtId="175" fontId="0" fillId="0" borderId="0" xfId="0" applyNumberFormat="1" applyFont="1" applyFill="1" applyAlignment="1"/>
    <xf numFmtId="165" fontId="56" fillId="0" borderId="0" xfId="55" applyNumberFormat="1" applyFont="1" applyFill="1" applyAlignment="1">
      <alignment horizontal="centerContinuous"/>
    </xf>
    <xf numFmtId="1" fontId="106" fillId="0" borderId="0" xfId="141" applyNumberFormat="1" applyFont="1" applyFill="1" applyAlignment="1">
      <alignment horizontal="center" vertical="center"/>
    </xf>
    <xf numFmtId="1" fontId="42" fillId="0" borderId="0" xfId="141" applyNumberFormat="1" applyFont="1" applyFill="1" applyAlignment="1">
      <alignment horizontal="center" vertical="center"/>
    </xf>
    <xf numFmtId="3" fontId="42" fillId="0" borderId="0" xfId="141" applyNumberFormat="1" applyFont="1" applyFill="1" applyAlignment="1">
      <alignment vertical="center"/>
    </xf>
    <xf numFmtId="1" fontId="20" fillId="4" borderId="14" xfId="141" applyNumberFormat="1" applyFont="1" applyFill="1" applyBorder="1" applyAlignment="1">
      <alignment horizontal="center" vertical="center"/>
    </xf>
    <xf numFmtId="0" fontId="20" fillId="4" borderId="14" xfId="0" applyFont="1" applyFill="1" applyBorder="1" applyAlignment="1">
      <alignment horizontal="center" wrapText="1"/>
    </xf>
    <xf numFmtId="0" fontId="20" fillId="4" borderId="14" xfId="0" applyFont="1" applyFill="1" applyBorder="1" applyAlignment="1">
      <alignment horizontal="center" vertical="center" wrapText="1"/>
    </xf>
    <xf numFmtId="3" fontId="43" fillId="4" borderId="16" xfId="141" applyNumberFormat="1" applyFont="1" applyFill="1" applyBorder="1" applyAlignment="1">
      <alignment horizontal="centerContinuous" vertical="center"/>
    </xf>
    <xf numFmtId="3" fontId="43" fillId="4" borderId="13" xfId="141" applyNumberFormat="1" applyFont="1" applyFill="1" applyBorder="1" applyAlignment="1">
      <alignment horizontal="centerContinuous" vertical="center"/>
    </xf>
    <xf numFmtId="3" fontId="43" fillId="4" borderId="15" xfId="141" applyNumberFormat="1" applyFont="1" applyFill="1" applyBorder="1" applyAlignment="1">
      <alignment horizontal="centerContinuous" vertical="center"/>
    </xf>
    <xf numFmtId="3" fontId="43" fillId="4" borderId="14" xfId="141" applyNumberFormat="1" applyFont="1" applyFill="1" applyBorder="1" applyAlignment="1">
      <alignment horizontal="centerContinuous" vertical="center"/>
    </xf>
    <xf numFmtId="0" fontId="20" fillId="4" borderId="14" xfId="0" applyFont="1" applyFill="1" applyBorder="1" applyAlignment="1">
      <alignment horizontal="center" vertical="center"/>
    </xf>
    <xf numFmtId="1" fontId="42" fillId="0" borderId="9" xfId="141" applyNumberFormat="1" applyFont="1" applyFill="1" applyBorder="1" applyAlignment="1">
      <alignment horizontal="center" vertical="center"/>
    </xf>
    <xf numFmtId="1" fontId="42" fillId="0" borderId="8" xfId="141" applyNumberFormat="1" applyFont="1" applyFill="1" applyBorder="1" applyAlignment="1">
      <alignment horizontal="center" vertical="center"/>
    </xf>
    <xf numFmtId="3" fontId="101" fillId="9" borderId="1" xfId="174" applyNumberFormat="1" applyFont="1" applyBorder="1" applyAlignment="1">
      <alignment vertical="center"/>
    </xf>
    <xf numFmtId="3" fontId="101" fillId="9" borderId="8" xfId="174" applyNumberFormat="1" applyFont="1" applyBorder="1" applyAlignment="1">
      <alignment vertical="center"/>
    </xf>
    <xf numFmtId="3" fontId="101" fillId="9" borderId="7" xfId="174" applyNumberFormat="1" applyFont="1" applyBorder="1" applyAlignment="1">
      <alignment vertical="center"/>
    </xf>
    <xf numFmtId="3" fontId="101" fillId="9" borderId="0" xfId="174" applyNumberFormat="1" applyFont="1" applyBorder="1" applyAlignment="1">
      <alignment vertical="center"/>
    </xf>
    <xf numFmtId="1" fontId="101" fillId="9" borderId="7" xfId="174" applyNumberFormat="1" applyFont="1" applyBorder="1" applyAlignment="1">
      <alignment horizontal="center" vertical="center"/>
    </xf>
    <xf numFmtId="3" fontId="19" fillId="0" borderId="1" xfId="141" applyNumberFormat="1" applyFont="1" applyFill="1" applyBorder="1" applyAlignment="1">
      <alignment vertical="center"/>
    </xf>
    <xf numFmtId="3" fontId="19" fillId="0" borderId="8" xfId="141" applyNumberFormat="1" applyFont="1" applyFill="1" applyBorder="1" applyAlignment="1">
      <alignment vertical="center"/>
    </xf>
    <xf numFmtId="3" fontId="19" fillId="0" borderId="7" xfId="141" applyNumberFormat="1" applyFont="1" applyFill="1" applyBorder="1" applyAlignment="1">
      <alignment vertical="center"/>
    </xf>
    <xf numFmtId="3" fontId="19" fillId="0" borderId="0" xfId="141" applyNumberFormat="1" applyFont="1" applyFill="1" applyBorder="1" applyAlignment="1">
      <alignment vertical="center"/>
    </xf>
    <xf numFmtId="3" fontId="19" fillId="0" borderId="1" xfId="70" applyNumberFormat="1" applyFont="1" applyFill="1" applyBorder="1"/>
    <xf numFmtId="3" fontId="19" fillId="0" borderId="15" xfId="141" applyNumberFormat="1" applyFont="1" applyFill="1" applyBorder="1" applyAlignment="1">
      <alignment vertical="center"/>
    </xf>
    <xf numFmtId="3" fontId="19" fillId="0" borderId="14" xfId="141" applyNumberFormat="1" applyFont="1" applyFill="1" applyBorder="1" applyAlignment="1">
      <alignment vertical="center"/>
    </xf>
    <xf numFmtId="3" fontId="19" fillId="0" borderId="16" xfId="141" applyNumberFormat="1" applyFont="1" applyFill="1" applyBorder="1" applyAlignment="1">
      <alignment vertical="center"/>
    </xf>
    <xf numFmtId="3" fontId="19" fillId="0" borderId="13" xfId="141" applyNumberFormat="1" applyFont="1" applyFill="1" applyBorder="1" applyAlignment="1">
      <alignment vertical="center"/>
    </xf>
    <xf numFmtId="3" fontId="19" fillId="0" borderId="16" xfId="70" applyNumberFormat="1" applyFont="1" applyFill="1" applyBorder="1" applyAlignment="1">
      <alignment horizontal="right"/>
    </xf>
    <xf numFmtId="3" fontId="19" fillId="0" borderId="13" xfId="70" applyNumberFormat="1" applyFont="1" applyFill="1" applyBorder="1" applyAlignment="1">
      <alignment horizontal="right"/>
    </xf>
    <xf numFmtId="3" fontId="19" fillId="0" borderId="3" xfId="141" applyNumberFormat="1" applyFont="1" applyFill="1" applyBorder="1" applyAlignment="1">
      <alignment vertical="center"/>
    </xf>
    <xf numFmtId="3" fontId="19" fillId="0" borderId="4" xfId="141" applyNumberFormat="1" applyFont="1" applyFill="1" applyBorder="1" applyAlignment="1">
      <alignment vertical="center"/>
    </xf>
    <xf numFmtId="3" fontId="19" fillId="0" borderId="5" xfId="141" applyNumberFormat="1" applyFont="1" applyFill="1" applyBorder="1" applyAlignment="1">
      <alignment vertical="center"/>
    </xf>
    <xf numFmtId="3" fontId="19" fillId="0" borderId="9" xfId="141" applyNumberFormat="1" applyFont="1" applyFill="1" applyBorder="1" applyAlignment="1">
      <alignment vertical="center"/>
    </xf>
    <xf numFmtId="1" fontId="19" fillId="0" borderId="8" xfId="141" applyNumberFormat="1" applyFont="1" applyFill="1" applyBorder="1" applyAlignment="1">
      <alignment horizontal="center" vertical="center"/>
    </xf>
    <xf numFmtId="165" fontId="19" fillId="0" borderId="9" xfId="55" applyNumberFormat="1" applyFont="1" applyFill="1" applyBorder="1" applyAlignment="1">
      <alignment horizontal="center"/>
    </xf>
    <xf numFmtId="165" fontId="19" fillId="0" borderId="9" xfId="70" applyNumberFormat="1" applyFont="1" applyFill="1" applyBorder="1" applyAlignment="1">
      <alignment horizontal="center"/>
    </xf>
    <xf numFmtId="165" fontId="19" fillId="0" borderId="14" xfId="55" applyNumberFormat="1" applyFont="1" applyFill="1" applyBorder="1" applyAlignment="1">
      <alignment horizontal="center"/>
    </xf>
    <xf numFmtId="165" fontId="19" fillId="0" borderId="14" xfId="70" applyNumberFormat="1" applyFont="1" applyFill="1" applyBorder="1" applyAlignment="1">
      <alignment horizontal="center"/>
    </xf>
    <xf numFmtId="3" fontId="55" fillId="0" borderId="0" xfId="141" applyNumberFormat="1" applyFont="1" applyFill="1" applyAlignment="1">
      <alignment vertical="center"/>
    </xf>
    <xf numFmtId="0" fontId="107" fillId="0" borderId="0" xfId="0" applyFont="1" applyFill="1"/>
    <xf numFmtId="3" fontId="106" fillId="0" borderId="0" xfId="141" applyNumberFormat="1" applyFont="1" applyFill="1" applyAlignment="1">
      <alignment vertical="center"/>
    </xf>
    <xf numFmtId="38" fontId="107" fillId="0" borderId="0" xfId="0" applyNumberFormat="1" applyFont="1" applyFill="1" applyBorder="1"/>
    <xf numFmtId="0" fontId="107" fillId="0" borderId="0" xfId="0" applyFont="1" applyFill="1" applyAlignment="1">
      <alignment horizontal="right"/>
    </xf>
    <xf numFmtId="165" fontId="0" fillId="0" borderId="0" xfId="73" applyNumberFormat="1" applyFont="1" applyAlignment="1">
      <alignment horizontal="centerContinuous"/>
    </xf>
    <xf numFmtId="165" fontId="0" fillId="0" borderId="0" xfId="73" applyNumberFormat="1" applyFont="1" applyAlignment="1">
      <alignment horizontal="left"/>
    </xf>
    <xf numFmtId="165" fontId="20" fillId="0" borderId="0" xfId="73" applyNumberFormat="1" applyFont="1" applyAlignment="1">
      <alignment horizontal="left"/>
    </xf>
    <xf numFmtId="3" fontId="20" fillId="0" borderId="0" xfId="0" applyNumberFormat="1" applyFont="1" applyFill="1"/>
    <xf numFmtId="165" fontId="48" fillId="0" borderId="0" xfId="66" applyNumberFormat="1" applyFont="1" applyAlignment="1">
      <alignment horizontal="left"/>
    </xf>
    <xf numFmtId="0" fontId="40" fillId="0" borderId="0" xfId="0" applyFont="1" applyFill="1" applyAlignment="1">
      <alignment horizontal="right"/>
    </xf>
    <xf numFmtId="0" fontId="101" fillId="9" borderId="7" xfId="174" applyNumberFormat="1" applyFont="1" applyBorder="1" applyAlignment="1">
      <alignment horizontal="left"/>
    </xf>
    <xf numFmtId="0" fontId="101" fillId="9" borderId="8" xfId="174" applyNumberFormat="1" applyFont="1" applyBorder="1" applyAlignment="1">
      <alignment horizontal="left"/>
    </xf>
    <xf numFmtId="38" fontId="101" fillId="9" borderId="0" xfId="174" applyNumberFormat="1" applyFont="1" applyBorder="1" applyAlignment="1">
      <alignment horizontal="right"/>
    </xf>
    <xf numFmtId="0" fontId="101" fillId="9" borderId="0" xfId="174" applyNumberFormat="1" applyFont="1" applyBorder="1" applyAlignment="1">
      <alignment horizontal="right"/>
    </xf>
    <xf numFmtId="164" fontId="101" fillId="9" borderId="1" xfId="174" applyNumberFormat="1" applyFont="1" applyBorder="1" applyAlignment="1">
      <alignment horizontal="right"/>
    </xf>
    <xf numFmtId="165" fontId="101" fillId="9" borderId="0" xfId="174" applyNumberFormat="1" applyFont="1" applyBorder="1"/>
    <xf numFmtId="38" fontId="101" fillId="9" borderId="7" xfId="174" applyNumberFormat="1" applyFont="1" applyBorder="1" applyAlignment="1">
      <alignment horizontal="right"/>
    </xf>
    <xf numFmtId="0" fontId="101" fillId="9" borderId="7" xfId="174" applyNumberFormat="1" applyFont="1" applyBorder="1" applyAlignment="1">
      <alignment horizontal="right"/>
    </xf>
    <xf numFmtId="38" fontId="34" fillId="0" borderId="0" xfId="0" applyNumberFormat="1" applyFont="1" applyFill="1" applyBorder="1" applyAlignment="1">
      <alignment horizontal="right" wrapText="1"/>
    </xf>
    <xf numFmtId="38" fontId="34" fillId="0" borderId="4" xfId="0" applyNumberFormat="1" applyFont="1" applyFill="1" applyBorder="1" applyAlignment="1">
      <alignment horizontal="right" wrapText="1"/>
    </xf>
    <xf numFmtId="38" fontId="58" fillId="0" borderId="4" xfId="0" applyNumberFormat="1" applyFont="1" applyFill="1" applyBorder="1" applyAlignment="1">
      <alignment horizontal="right" wrapText="1"/>
    </xf>
    <xf numFmtId="38" fontId="37" fillId="0" borderId="4" xfId="0" applyNumberFormat="1" applyFont="1" applyFill="1" applyBorder="1" applyAlignment="1">
      <alignment horizontal="right" wrapText="1"/>
    </xf>
    <xf numFmtId="165" fontId="58" fillId="0" borderId="4" xfId="56" applyNumberFormat="1" applyFont="1" applyFill="1" applyBorder="1"/>
    <xf numFmtId="38" fontId="48" fillId="0" borderId="0" xfId="0" applyNumberFormat="1" applyFont="1" applyFill="1" applyBorder="1" applyAlignment="1">
      <alignment horizontal="right" wrapText="1"/>
    </xf>
    <xf numFmtId="38" fontId="58" fillId="0" borderId="0" xfId="0" applyNumberFormat="1" applyFont="1" applyFill="1" applyBorder="1" applyAlignment="1">
      <alignment horizontal="right" wrapText="1"/>
    </xf>
    <xf numFmtId="165" fontId="58" fillId="0" borderId="0" xfId="56" applyNumberFormat="1" applyFont="1" applyFill="1" applyBorder="1"/>
    <xf numFmtId="0" fontId="0" fillId="0" borderId="0" xfId="0" applyFont="1" applyBorder="1" applyAlignment="1">
      <alignment horizontal="right" wrapText="1"/>
    </xf>
    <xf numFmtId="164" fontId="0" fillId="0" borderId="0" xfId="0" applyNumberFormat="1" applyFont="1" applyBorder="1" applyAlignment="1">
      <alignment horizontal="right" wrapText="1"/>
    </xf>
    <xf numFmtId="166" fontId="0" fillId="0" borderId="0" xfId="0" applyNumberFormat="1" applyFont="1" applyBorder="1"/>
    <xf numFmtId="166" fontId="0" fillId="0" borderId="0" xfId="0" applyNumberFormat="1" applyFont="1" applyBorder="1" applyAlignment="1">
      <alignment horizontal="right" wrapText="1"/>
    </xf>
    <xf numFmtId="166" fontId="34" fillId="0" borderId="0" xfId="0" applyNumberFormat="1" applyFont="1" applyFill="1" applyBorder="1" applyAlignment="1">
      <alignment horizontal="right" wrapText="1"/>
    </xf>
    <xf numFmtId="0" fontId="0" fillId="0" borderId="7" xfId="0" applyFont="1" applyBorder="1" applyAlignment="1"/>
    <xf numFmtId="0" fontId="58" fillId="0" borderId="0" xfId="0" applyFont="1"/>
    <xf numFmtId="37" fontId="0" fillId="0" borderId="0" xfId="0" applyNumberFormat="1" applyFont="1" applyAlignment="1">
      <alignment horizontal="center" wrapText="1"/>
    </xf>
    <xf numFmtId="38" fontId="19" fillId="0" borderId="0" xfId="0" applyNumberFormat="1" applyFont="1" applyBorder="1" applyAlignment="1">
      <alignment horizontal="center" wrapText="1"/>
    </xf>
    <xf numFmtId="172" fontId="19" fillId="0" borderId="7" xfId="87" applyNumberFormat="1" applyFont="1" applyFill="1" applyBorder="1" applyAlignment="1">
      <alignment horizontal="right" wrapText="1"/>
    </xf>
    <xf numFmtId="172" fontId="19" fillId="0" borderId="0" xfId="87" applyNumberFormat="1" applyFont="1" applyFill="1" applyBorder="1" applyAlignment="1">
      <alignment horizontal="right" wrapText="1"/>
    </xf>
    <xf numFmtId="172" fontId="19" fillId="0" borderId="4" xfId="87" applyNumberFormat="1" applyFont="1" applyFill="1" applyBorder="1" applyAlignment="1">
      <alignment horizontal="right" wrapText="1"/>
    </xf>
    <xf numFmtId="164" fontId="19" fillId="0" borderId="7" xfId="0" applyNumberFormat="1" applyFont="1" applyFill="1" applyBorder="1" applyAlignment="1">
      <alignment horizontal="right" wrapText="1"/>
    </xf>
    <xf numFmtId="172" fontId="19" fillId="0" borderId="10" xfId="87" applyNumberFormat="1" applyFont="1" applyFill="1" applyBorder="1" applyAlignment="1">
      <alignment horizontal="right" wrapText="1"/>
    </xf>
    <xf numFmtId="172" fontId="19" fillId="0" borderId="12" xfId="87" applyNumberFormat="1" applyFont="1" applyFill="1" applyBorder="1" applyAlignment="1">
      <alignment horizontal="right" wrapText="1"/>
    </xf>
    <xf numFmtId="164" fontId="19" fillId="0" borderId="12" xfId="0" applyNumberFormat="1" applyFont="1" applyFill="1" applyBorder="1" applyAlignment="1">
      <alignment horizontal="right" wrapText="1"/>
    </xf>
    <xf numFmtId="0" fontId="101" fillId="9" borderId="3" xfId="174" applyNumberFormat="1" applyFont="1" applyBorder="1" applyAlignment="1">
      <alignment horizontal="center"/>
    </xf>
    <xf numFmtId="165" fontId="101" fillId="9" borderId="4" xfId="174" applyNumberFormat="1" applyFont="1" applyBorder="1" applyAlignment="1">
      <alignment horizontal="center"/>
    </xf>
    <xf numFmtId="165" fontId="101" fillId="9" borderId="5" xfId="174" applyNumberFormat="1" applyFont="1" applyBorder="1" applyAlignment="1">
      <alignment horizontal="center"/>
    </xf>
    <xf numFmtId="165" fontId="20" fillId="0" borderId="10" xfId="55" applyNumberFormat="1" applyFont="1" applyBorder="1"/>
    <xf numFmtId="165" fontId="20" fillId="0" borderId="6" xfId="55" applyNumberFormat="1" applyFont="1" applyBorder="1"/>
    <xf numFmtId="0" fontId="20" fillId="0" borderId="16" xfId="0" applyFont="1" applyBorder="1"/>
    <xf numFmtId="165" fontId="20" fillId="0" borderId="13" xfId="55" applyNumberFormat="1" applyFont="1" applyBorder="1"/>
    <xf numFmtId="165" fontId="20" fillId="0" borderId="15" xfId="55" applyNumberFormat="1" applyFont="1" applyBorder="1"/>
    <xf numFmtId="165" fontId="19" fillId="0" borderId="1" xfId="55" applyNumberFormat="1" applyFont="1" applyBorder="1"/>
    <xf numFmtId="0" fontId="20" fillId="0" borderId="0" xfId="0" applyNumberFormat="1" applyFont="1" applyAlignment="1">
      <alignment horizontal="centerContinuous"/>
    </xf>
    <xf numFmtId="3" fontId="101" fillId="9" borderId="3" xfId="174" applyNumberFormat="1" applyFont="1" applyBorder="1" applyAlignment="1">
      <alignment horizontal="center"/>
    </xf>
    <xf numFmtId="3" fontId="101" fillId="9" borderId="4" xfId="174" applyNumberFormat="1" applyFont="1" applyBorder="1" applyAlignment="1">
      <alignment horizontal="center"/>
    </xf>
    <xf numFmtId="165" fontId="20" fillId="0" borderId="12" xfId="63" applyNumberFormat="1" applyFont="1" applyFill="1" applyBorder="1" applyAlignment="1"/>
    <xf numFmtId="0" fontId="37" fillId="0" borderId="0" xfId="0" applyFont="1" applyFill="1"/>
    <xf numFmtId="43" fontId="37" fillId="0" borderId="0" xfId="63" applyFont="1" applyFill="1"/>
    <xf numFmtId="3" fontId="37" fillId="0" borderId="0" xfId="0" applyNumberFormat="1" applyFont="1" applyFill="1"/>
    <xf numFmtId="165" fontId="20" fillId="0" borderId="10" xfId="63" applyNumberFormat="1" applyFont="1" applyFill="1" applyBorder="1"/>
    <xf numFmtId="165" fontId="20" fillId="0" borderId="6" xfId="63" applyNumberFormat="1" applyFont="1" applyFill="1" applyBorder="1"/>
    <xf numFmtId="0" fontId="19" fillId="0" borderId="7" xfId="0" applyFont="1" applyFill="1" applyBorder="1" applyAlignment="1">
      <alignment horizontal="left" vertical="center"/>
    </xf>
    <xf numFmtId="165" fontId="19" fillId="0" borderId="0" xfId="63" applyNumberFormat="1" applyFont="1" applyFill="1" applyBorder="1"/>
    <xf numFmtId="165" fontId="19" fillId="0" borderId="1" xfId="63" applyNumberFormat="1" applyFont="1" applyFill="1" applyBorder="1"/>
    <xf numFmtId="0" fontId="19" fillId="0" borderId="7" xfId="0" applyNumberFormat="1" applyFont="1" applyFill="1" applyBorder="1" applyAlignment="1">
      <alignment horizontal="left" wrapText="1"/>
    </xf>
    <xf numFmtId="165" fontId="20" fillId="0" borderId="16" xfId="63" applyNumberFormat="1" applyFont="1" applyFill="1" applyBorder="1" applyAlignment="1"/>
    <xf numFmtId="165" fontId="20" fillId="0" borderId="13" xfId="63" applyNumberFormat="1" applyFont="1" applyFill="1" applyBorder="1"/>
    <xf numFmtId="165" fontId="20" fillId="0" borderId="15" xfId="63" applyNumberFormat="1" applyFont="1" applyFill="1" applyBorder="1"/>
    <xf numFmtId="0" fontId="19" fillId="0" borderId="0" xfId="0" applyNumberFormat="1" applyFont="1" applyFill="1" applyBorder="1" applyAlignment="1">
      <alignment horizontal="left" wrapText="1"/>
    </xf>
    <xf numFmtId="0" fontId="19" fillId="0" borderId="0" xfId="0" applyNumberFormat="1" applyFont="1" applyFill="1" applyBorder="1" applyAlignment="1">
      <alignment horizontal="left"/>
    </xf>
    <xf numFmtId="38" fontId="40" fillId="0" borderId="0" xfId="0" applyNumberFormat="1" applyFont="1" applyFill="1" applyBorder="1"/>
    <xf numFmtId="0" fontId="40" fillId="0" borderId="0" xfId="0" applyFont="1" applyFill="1" applyBorder="1" applyAlignment="1">
      <alignment wrapText="1"/>
    </xf>
    <xf numFmtId="0" fontId="0" fillId="0" borderId="0" xfId="0" applyFont="1" applyBorder="1" applyAlignment="1">
      <alignment wrapText="1"/>
    </xf>
    <xf numFmtId="0" fontId="34" fillId="0" borderId="0" xfId="0" applyFont="1" applyBorder="1" applyAlignment="1">
      <alignment horizontal="right" wrapText="1"/>
    </xf>
    <xf numFmtId="0" fontId="20" fillId="0" borderId="4" xfId="0" applyFont="1" applyBorder="1" applyAlignment="1">
      <alignment horizontal="center"/>
    </xf>
    <xf numFmtId="0" fontId="20" fillId="0" borderId="4" xfId="0" applyNumberFormat="1" applyFont="1" applyFill="1" applyBorder="1" applyAlignment="1">
      <alignment horizontal="center" wrapText="1"/>
    </xf>
    <xf numFmtId="0" fontId="20" fillId="0" borderId="4" xfId="0" applyNumberFormat="1" applyFont="1" applyBorder="1" applyAlignment="1">
      <alignment horizontal="center" wrapText="1"/>
    </xf>
    <xf numFmtId="3" fontId="101" fillId="9" borderId="0" xfId="174" applyNumberFormat="1" applyFont="1" applyBorder="1" applyAlignment="1">
      <alignment horizontal="right" wrapText="1"/>
    </xf>
    <xf numFmtId="3" fontId="101" fillId="9" borderId="0" xfId="174" applyNumberFormat="1" applyFont="1" applyBorder="1" applyAlignment="1">
      <alignment wrapText="1"/>
    </xf>
    <xf numFmtId="165" fontId="101" fillId="9" borderId="0" xfId="174" applyNumberFormat="1" applyFont="1" applyBorder="1" applyAlignment="1">
      <alignment horizontal="left" wrapText="1"/>
    </xf>
    <xf numFmtId="165" fontId="101" fillId="9" borderId="0" xfId="174" applyNumberFormat="1" applyFont="1" applyBorder="1" applyAlignment="1">
      <alignment horizontal="right" wrapText="1"/>
    </xf>
    <xf numFmtId="0" fontId="101" fillId="9" borderId="12" xfId="174" applyNumberFormat="1" applyFont="1" applyBorder="1" applyAlignment="1">
      <alignment horizontal="left" wrapText="1"/>
    </xf>
    <xf numFmtId="3" fontId="101" fillId="9" borderId="10" xfId="174" applyNumberFormat="1" applyFont="1" applyBorder="1" applyAlignment="1">
      <alignment horizontal="right" wrapText="1"/>
    </xf>
    <xf numFmtId="3" fontId="101" fillId="9" borderId="6" xfId="174" applyNumberFormat="1" applyFont="1" applyBorder="1" applyAlignment="1">
      <alignment horizontal="right" wrapText="1"/>
    </xf>
    <xf numFmtId="0" fontId="34" fillId="0" borderId="0" xfId="0" applyFont="1" applyFill="1" applyBorder="1" applyAlignment="1">
      <alignment horizontal="right" wrapText="1"/>
    </xf>
    <xf numFmtId="0" fontId="19" fillId="0" borderId="3" xfId="0" applyFont="1" applyBorder="1" applyAlignment="1">
      <alignment horizontal="center"/>
    </xf>
    <xf numFmtId="0" fontId="19" fillId="0" borderId="0" xfId="0" applyFont="1" applyAlignment="1">
      <alignment horizontal="center"/>
    </xf>
    <xf numFmtId="165" fontId="19" fillId="4" borderId="0" xfId="56" applyNumberFormat="1" applyFont="1" applyFill="1" applyBorder="1" applyAlignment="1">
      <alignment horizontal="left" wrapText="1"/>
    </xf>
    <xf numFmtId="165" fontId="19" fillId="4" borderId="0" xfId="56" applyNumberFormat="1" applyFont="1" applyFill="1" applyBorder="1" applyAlignment="1">
      <alignment horizontal="right" wrapText="1"/>
    </xf>
    <xf numFmtId="0" fontId="19" fillId="0" borderId="0" xfId="0" applyFont="1" applyFill="1" applyBorder="1" applyAlignment="1">
      <alignment wrapText="1"/>
    </xf>
    <xf numFmtId="3" fontId="48" fillId="0" borderId="0" xfId="0" applyNumberFormat="1" applyFont="1"/>
    <xf numFmtId="2" fontId="40" fillId="0" borderId="0" xfId="0" applyNumberFormat="1" applyFont="1"/>
    <xf numFmtId="0" fontId="101" fillId="9" borderId="3" xfId="174" applyNumberFormat="1" applyFont="1" applyBorder="1" applyAlignment="1"/>
    <xf numFmtId="0" fontId="101" fillId="9" borderId="7" xfId="174" applyNumberFormat="1" applyFont="1" applyBorder="1" applyAlignment="1"/>
    <xf numFmtId="0" fontId="20" fillId="0" borderId="7" xfId="0" applyNumberFormat="1" applyFont="1" applyFill="1" applyBorder="1" applyAlignment="1"/>
    <xf numFmtId="2" fontId="40" fillId="0" borderId="0" xfId="0" applyNumberFormat="1" applyFont="1" applyFill="1" applyBorder="1" applyAlignment="1">
      <alignment horizontal="center"/>
    </xf>
    <xf numFmtId="164" fontId="19" fillId="0" borderId="0" xfId="0" applyNumberFormat="1" applyFont="1"/>
    <xf numFmtId="2" fontId="19" fillId="0" borderId="0" xfId="0" applyNumberFormat="1" applyFont="1"/>
    <xf numFmtId="166" fontId="37" fillId="0" borderId="0" xfId="0" applyNumberFormat="1" applyFont="1"/>
    <xf numFmtId="3" fontId="101" fillId="9" borderId="4" xfId="174" applyNumberFormat="1" applyFont="1" applyBorder="1"/>
    <xf numFmtId="164" fontId="101" fillId="9" borderId="4" xfId="174" applyNumberFormat="1" applyFont="1" applyBorder="1" applyAlignment="1">
      <alignment horizontal="center"/>
    </xf>
    <xf numFmtId="0" fontId="101" fillId="9" borderId="0" xfId="174" applyNumberFormat="1" applyFont="1" applyBorder="1" applyAlignment="1">
      <alignment horizontal="center"/>
    </xf>
    <xf numFmtId="164" fontId="101" fillId="9" borderId="0" xfId="174" applyNumberFormat="1" applyFont="1" applyBorder="1" applyAlignment="1">
      <alignment horizontal="center"/>
    </xf>
    <xf numFmtId="2" fontId="101" fillId="9" borderId="0" xfId="174" applyNumberFormat="1" applyFont="1" applyBorder="1" applyAlignment="1">
      <alignment horizontal="center"/>
    </xf>
    <xf numFmtId="2" fontId="101" fillId="9" borderId="1" xfId="174" applyNumberFormat="1" applyFont="1" applyBorder="1" applyAlignment="1">
      <alignment horizontal="center"/>
    </xf>
    <xf numFmtId="3" fontId="101" fillId="9" borderId="10" xfId="174" applyNumberFormat="1" applyFont="1" applyBorder="1" applyAlignment="1">
      <alignment horizontal="center"/>
    </xf>
    <xf numFmtId="0" fontId="101" fillId="9" borderId="10" xfId="174" applyNumberFormat="1" applyFont="1" applyBorder="1" applyAlignment="1">
      <alignment horizontal="center"/>
    </xf>
    <xf numFmtId="164" fontId="101" fillId="9" borderId="10" xfId="174" applyNumberFormat="1" applyFont="1" applyBorder="1" applyAlignment="1">
      <alignment horizontal="center"/>
    </xf>
    <xf numFmtId="2" fontId="101" fillId="9" borderId="10" xfId="174" applyNumberFormat="1" applyFont="1" applyBorder="1" applyAlignment="1">
      <alignment horizontal="center"/>
    </xf>
    <xf numFmtId="2" fontId="101" fillId="9" borderId="6" xfId="174" applyNumberFormat="1" applyFont="1" applyBorder="1" applyAlignment="1">
      <alignment horizontal="center"/>
    </xf>
    <xf numFmtId="0" fontId="20" fillId="0" borderId="1" xfId="0" applyNumberFormat="1" applyFont="1" applyFill="1" applyBorder="1" applyAlignment="1"/>
    <xf numFmtId="165" fontId="19" fillId="0" borderId="3" xfId="63" applyNumberFormat="1" applyFont="1" applyFill="1" applyBorder="1"/>
    <xf numFmtId="0" fontId="19" fillId="0" borderId="7" xfId="0" applyNumberFormat="1" applyFont="1" applyFill="1" applyBorder="1" applyAlignment="1"/>
    <xf numFmtId="0" fontId="19" fillId="0" borderId="1" xfId="0" applyNumberFormat="1" applyFont="1" applyFill="1" applyBorder="1" applyAlignment="1"/>
    <xf numFmtId="165" fontId="19" fillId="0" borderId="7" xfId="63" applyNumberFormat="1" applyFont="1" applyFill="1" applyBorder="1"/>
    <xf numFmtId="164" fontId="19" fillId="0" borderId="0" xfId="0" applyNumberFormat="1" applyFont="1" applyFill="1" applyBorder="1" applyAlignment="1">
      <alignment horizontal="center"/>
    </xf>
    <xf numFmtId="0" fontId="19" fillId="0" borderId="12" xfId="0" applyNumberFormat="1" applyFont="1" applyFill="1" applyBorder="1" applyAlignment="1"/>
    <xf numFmtId="0" fontId="19" fillId="0" borderId="6" xfId="0" applyNumberFormat="1" applyFont="1" applyFill="1" applyBorder="1" applyAlignment="1"/>
    <xf numFmtId="165" fontId="19" fillId="0" borderId="12" xfId="63" applyNumberFormat="1" applyFont="1" applyFill="1" applyBorder="1"/>
    <xf numFmtId="0" fontId="19" fillId="0" borderId="0" xfId="0" applyNumberFormat="1" applyFont="1" applyFill="1" applyBorder="1" applyAlignment="1"/>
    <xf numFmtId="0" fontId="0" fillId="0" borderId="0" xfId="0"/>
    <xf numFmtId="0" fontId="101" fillId="9" borderId="4" xfId="174" applyNumberFormat="1" applyFont="1" applyBorder="1" applyAlignment="1">
      <alignment horizontal="center" vertical="center" wrapText="1"/>
    </xf>
    <xf numFmtId="0" fontId="101" fillId="9" borderId="3" xfId="174" applyNumberFormat="1" applyFont="1" applyBorder="1" applyAlignment="1">
      <alignment horizontal="center" vertical="center" wrapText="1"/>
    </xf>
    <xf numFmtId="0" fontId="101" fillId="9" borderId="5" xfId="174" applyNumberFormat="1" applyFont="1" applyBorder="1" applyAlignment="1">
      <alignment horizontal="center" vertical="center" wrapText="1"/>
    </xf>
    <xf numFmtId="0" fontId="19" fillId="0" borderId="8" xfId="0" applyFont="1" applyBorder="1"/>
    <xf numFmtId="0" fontId="20" fillId="0" borderId="0" xfId="0" applyFont="1" applyFill="1" applyBorder="1" applyAlignment="1"/>
    <xf numFmtId="3" fontId="20" fillId="0" borderId="0" xfId="0" applyNumberFormat="1" applyFont="1" applyFill="1" applyAlignment="1"/>
    <xf numFmtId="0" fontId="19" fillId="0" borderId="9" xfId="0" applyFont="1" applyFill="1" applyBorder="1" applyAlignment="1">
      <alignment horizontal="center" vertical="top"/>
    </xf>
    <xf numFmtId="0" fontId="19" fillId="0" borderId="8" xfId="0" applyFont="1" applyFill="1" applyBorder="1" applyAlignment="1">
      <alignment horizontal="center" vertical="top"/>
    </xf>
    <xf numFmtId="0" fontId="19" fillId="0" borderId="7" xfId="0" applyFont="1" applyFill="1" applyBorder="1" applyAlignment="1">
      <alignment horizontal="center" vertical="top"/>
    </xf>
    <xf numFmtId="0" fontId="19" fillId="0" borderId="11" xfId="0" applyFont="1" applyFill="1" applyBorder="1" applyAlignment="1">
      <alignment horizontal="center" vertical="top"/>
    </xf>
    <xf numFmtId="3" fontId="19" fillId="0" borderId="11" xfId="0" applyNumberFormat="1" applyFont="1" applyFill="1" applyBorder="1" applyAlignment="1">
      <alignment horizontal="right"/>
    </xf>
    <xf numFmtId="3" fontId="19" fillId="0" borderId="8" xfId="0" applyNumberFormat="1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vertical="top"/>
    </xf>
    <xf numFmtId="166" fontId="19" fillId="0" borderId="0" xfId="0" applyNumberFormat="1" applyFont="1" applyFill="1" applyBorder="1" applyAlignment="1"/>
    <xf numFmtId="0" fontId="108" fillId="0" borderId="0" xfId="0" applyFont="1"/>
    <xf numFmtId="0" fontId="109" fillId="0" borderId="0" xfId="0" applyFont="1"/>
    <xf numFmtId="0" fontId="14" fillId="0" borderId="0" xfId="0" applyFont="1"/>
    <xf numFmtId="43" fontId="110" fillId="9" borderId="4" xfId="174" applyNumberFormat="1" applyFont="1" applyBorder="1"/>
    <xf numFmtId="43" fontId="110" fillId="9" borderId="5" xfId="174" applyNumberFormat="1" applyFont="1" applyBorder="1"/>
    <xf numFmtId="0" fontId="14" fillId="0" borderId="7" xfId="0" applyFont="1" applyBorder="1"/>
    <xf numFmtId="165" fontId="14" fillId="0" borderId="8" xfId="55" applyNumberFormat="1" applyFont="1" applyBorder="1"/>
    <xf numFmtId="165" fontId="14" fillId="0" borderId="0" xfId="55" applyNumberFormat="1" applyFont="1" applyBorder="1"/>
    <xf numFmtId="0" fontId="101" fillId="9" borderId="7" xfId="174" applyNumberFormat="1" applyBorder="1"/>
    <xf numFmtId="165" fontId="101" fillId="9" borderId="8" xfId="174" applyNumberFormat="1" applyBorder="1"/>
    <xf numFmtId="165" fontId="101" fillId="9" borderId="0" xfId="174" applyNumberFormat="1" applyBorder="1"/>
    <xf numFmtId="43" fontId="14" fillId="0" borderId="8" xfId="55" applyFont="1" applyBorder="1"/>
    <xf numFmtId="43" fontId="14" fillId="0" borderId="0" xfId="55" applyFont="1" applyBorder="1"/>
    <xf numFmtId="43" fontId="101" fillId="9" borderId="8" xfId="174" applyNumberFormat="1" applyBorder="1"/>
    <xf numFmtId="43" fontId="101" fillId="9" borderId="0" xfId="174" applyNumberFormat="1" applyBorder="1"/>
    <xf numFmtId="43" fontId="14" fillId="0" borderId="8" xfId="55" applyFont="1" applyBorder="1" applyAlignment="1">
      <alignment horizontal="right"/>
    </xf>
    <xf numFmtId="43" fontId="14" fillId="0" borderId="0" xfId="55" applyFont="1" applyBorder="1" applyAlignment="1">
      <alignment horizontal="right"/>
    </xf>
    <xf numFmtId="0" fontId="14" fillId="0" borderId="12" xfId="0" applyFont="1" applyBorder="1"/>
    <xf numFmtId="165" fontId="14" fillId="0" borderId="11" xfId="55" applyNumberFormat="1" applyFont="1" applyBorder="1"/>
    <xf numFmtId="165" fontId="14" fillId="0" borderId="10" xfId="55" applyNumberFormat="1" applyFont="1" applyBorder="1"/>
    <xf numFmtId="43" fontId="14" fillId="0" borderId="0" xfId="55" applyFont="1"/>
    <xf numFmtId="37" fontId="19" fillId="0" borderId="0" xfId="0" applyNumberFormat="1" applyFont="1" applyAlignment="1">
      <alignment horizontal="center" wrapText="1"/>
    </xf>
    <xf numFmtId="0" fontId="101" fillId="9" borderId="7" xfId="174" applyNumberFormat="1" applyFont="1" applyBorder="1" applyAlignment="1">
      <alignment horizontal="right" wrapText="1"/>
    </xf>
    <xf numFmtId="0" fontId="101" fillId="9" borderId="8" xfId="174" applyNumberFormat="1" applyFont="1" applyBorder="1" applyAlignment="1">
      <alignment horizontal="right" wrapText="1"/>
    </xf>
    <xf numFmtId="0" fontId="111" fillId="0" borderId="0" xfId="0" applyFont="1"/>
    <xf numFmtId="3" fontId="19" fillId="0" borderId="8" xfId="134" applyNumberFormat="1" applyFont="1" applyBorder="1" applyAlignment="1">
      <alignment horizontal="right" wrapText="1"/>
    </xf>
    <xf numFmtId="3" fontId="19" fillId="0" borderId="8" xfId="134" applyNumberFormat="1" applyFont="1" applyBorder="1"/>
    <xf numFmtId="2" fontId="19" fillId="0" borderId="8" xfId="134" applyNumberFormat="1" applyFont="1" applyBorder="1"/>
    <xf numFmtId="2" fontId="19" fillId="0" borderId="8" xfId="134" applyNumberFormat="1" applyFont="1" applyBorder="1" applyAlignment="1">
      <alignment horizontal="right"/>
    </xf>
    <xf numFmtId="2" fontId="19" fillId="0" borderId="8" xfId="134" applyNumberFormat="1" applyFont="1" applyBorder="1" applyAlignment="1">
      <alignment horizontal="right" wrapText="1"/>
    </xf>
    <xf numFmtId="3" fontId="19" fillId="0" borderId="8" xfId="134" applyNumberFormat="1" applyFont="1" applyBorder="1" applyAlignment="1">
      <alignment horizontal="right"/>
    </xf>
    <xf numFmtId="3" fontId="19" fillId="0" borderId="11" xfId="134" applyNumberFormat="1" applyFont="1" applyBorder="1" applyAlignment="1">
      <alignment horizontal="right"/>
    </xf>
    <xf numFmtId="0" fontId="112" fillId="0" borderId="0" xfId="0" applyFont="1"/>
    <xf numFmtId="38" fontId="113" fillId="4" borderId="0" xfId="0" applyNumberFormat="1" applyFont="1" applyFill="1" applyBorder="1"/>
    <xf numFmtId="0" fontId="114" fillId="0" borderId="0" xfId="0" applyFont="1" applyBorder="1"/>
    <xf numFmtId="165" fontId="115" fillId="0" borderId="0" xfId="66" applyNumberFormat="1" applyFont="1" applyAlignment="1">
      <alignment horizontal="left"/>
    </xf>
    <xf numFmtId="0" fontId="113" fillId="0" borderId="0" xfId="0" applyFont="1" applyFill="1" applyAlignment="1">
      <alignment horizontal="right"/>
    </xf>
    <xf numFmtId="0" fontId="118" fillId="0" borderId="0" xfId="0" applyFont="1" applyFill="1" applyBorder="1" applyAlignment="1">
      <alignment horizontal="right" wrapText="1"/>
    </xf>
    <xf numFmtId="0" fontId="117" fillId="9" borderId="7" xfId="174" applyNumberFormat="1" applyFont="1" applyBorder="1" applyAlignment="1">
      <alignment horizontal="left" wrapText="1"/>
    </xf>
    <xf numFmtId="0" fontId="117" fillId="9" borderId="7" xfId="174" applyNumberFormat="1" applyFont="1" applyBorder="1"/>
    <xf numFmtId="0" fontId="117" fillId="9" borderId="0" xfId="174" applyNumberFormat="1" applyFont="1" applyBorder="1"/>
    <xf numFmtId="0" fontId="117" fillId="9" borderId="1" xfId="174" applyNumberFormat="1" applyFont="1" applyBorder="1"/>
    <xf numFmtId="0" fontId="112" fillId="0" borderId="0" xfId="0" applyFont="1" applyBorder="1"/>
    <xf numFmtId="0" fontId="112" fillId="0" borderId="0" xfId="0" applyFont="1" applyFill="1" applyBorder="1"/>
    <xf numFmtId="0" fontId="117" fillId="9" borderId="7" xfId="174" applyNumberFormat="1" applyFont="1" applyBorder="1" applyAlignment="1">
      <alignment horizontal="left"/>
    </xf>
    <xf numFmtId="0" fontId="117" fillId="9" borderId="8" xfId="174" applyNumberFormat="1" applyFont="1" applyBorder="1" applyAlignment="1">
      <alignment horizontal="left" wrapText="1"/>
    </xf>
    <xf numFmtId="0" fontId="117" fillId="9" borderId="8" xfId="174" applyNumberFormat="1" applyFont="1" applyBorder="1" applyAlignment="1">
      <alignment horizontal="left"/>
    </xf>
    <xf numFmtId="38" fontId="117" fillId="9" borderId="0" xfId="174" applyNumberFormat="1" applyFont="1" applyBorder="1" applyAlignment="1">
      <alignment horizontal="right"/>
    </xf>
    <xf numFmtId="0" fontId="117" fillId="9" borderId="0" xfId="174" applyNumberFormat="1" applyFont="1" applyBorder="1" applyAlignment="1">
      <alignment horizontal="right"/>
    </xf>
    <xf numFmtId="164" fontId="117" fillId="9" borderId="1" xfId="174" applyNumberFormat="1" applyFont="1" applyBorder="1" applyAlignment="1">
      <alignment horizontal="right"/>
    </xf>
    <xf numFmtId="165" fontId="117" fillId="9" borderId="0" xfId="174" applyNumberFormat="1" applyFont="1" applyBorder="1"/>
    <xf numFmtId="0" fontId="118" fillId="0" borderId="10" xfId="0" applyFont="1" applyFill="1" applyBorder="1" applyAlignment="1">
      <alignment horizontal="right" wrapText="1"/>
    </xf>
    <xf numFmtId="0" fontId="117" fillId="0" borderId="0" xfId="174" applyNumberFormat="1" applyFont="1" applyFill="1" applyBorder="1" applyAlignment="1">
      <alignment horizontal="left"/>
    </xf>
    <xf numFmtId="38" fontId="117" fillId="0" borderId="0" xfId="174" applyNumberFormat="1" applyFont="1" applyFill="1" applyBorder="1" applyAlignment="1">
      <alignment horizontal="right"/>
    </xf>
    <xf numFmtId="0" fontId="117" fillId="0" borderId="0" xfId="174" applyNumberFormat="1" applyFont="1" applyFill="1" applyBorder="1"/>
    <xf numFmtId="0" fontId="117" fillId="0" borderId="0" xfId="174" applyNumberFormat="1" applyFont="1" applyFill="1" applyBorder="1" applyAlignment="1">
      <alignment horizontal="right"/>
    </xf>
    <xf numFmtId="165" fontId="117" fillId="0" borderId="0" xfId="174" applyNumberFormat="1" applyFont="1" applyFill="1" applyBorder="1"/>
    <xf numFmtId="168" fontId="118" fillId="0" borderId="0" xfId="87" applyNumberFormat="1" applyFont="1" applyFill="1" applyBorder="1" applyAlignment="1">
      <alignment horizontal="right" wrapText="1"/>
    </xf>
    <xf numFmtId="38" fontId="114" fillId="0" borderId="0" xfId="0" applyNumberFormat="1" applyFont="1" applyFill="1" applyBorder="1" applyAlignment="1">
      <alignment horizontal="right" wrapText="1"/>
    </xf>
    <xf numFmtId="38" fontId="120" fillId="0" borderId="0" xfId="0" applyNumberFormat="1" applyFont="1" applyFill="1" applyBorder="1" applyAlignment="1">
      <alignment horizontal="right" wrapText="1"/>
    </xf>
    <xf numFmtId="38" fontId="121" fillId="0" borderId="0" xfId="0" applyNumberFormat="1" applyFont="1" applyFill="1" applyBorder="1" applyAlignment="1">
      <alignment horizontal="right" wrapText="1"/>
    </xf>
    <xf numFmtId="165" fontId="120" fillId="0" borderId="0" xfId="56" applyNumberFormat="1" applyFont="1" applyFill="1" applyBorder="1"/>
    <xf numFmtId="38" fontId="115" fillId="0" borderId="0" xfId="0" applyNumberFormat="1" applyFont="1" applyFill="1" applyBorder="1" applyAlignment="1">
      <alignment horizontal="right" wrapText="1"/>
    </xf>
    <xf numFmtId="0" fontId="114" fillId="0" borderId="0" xfId="0" applyFont="1" applyFill="1" applyBorder="1"/>
    <xf numFmtId="0" fontId="121" fillId="0" borderId="0" xfId="0" applyFont="1" applyFill="1" applyBorder="1"/>
    <xf numFmtId="166" fontId="114" fillId="0" borderId="0" xfId="0" applyNumberFormat="1" applyFont="1" applyFill="1" applyBorder="1" applyAlignment="1">
      <alignment horizontal="right" wrapText="1"/>
    </xf>
    <xf numFmtId="166" fontId="114" fillId="0" borderId="0" xfId="0" applyNumberFormat="1" applyFont="1" applyFill="1" applyBorder="1"/>
    <xf numFmtId="166" fontId="120" fillId="0" borderId="0" xfId="0" applyNumberFormat="1" applyFont="1" applyFill="1" applyBorder="1" applyAlignment="1">
      <alignment horizontal="right" wrapText="1"/>
    </xf>
    <xf numFmtId="166" fontId="121" fillId="0" borderId="0" xfId="0" applyNumberFormat="1" applyFont="1" applyFill="1" applyBorder="1"/>
    <xf numFmtId="0" fontId="120" fillId="0" borderId="0" xfId="0" applyFont="1" applyFill="1" applyBorder="1"/>
    <xf numFmtId="38" fontId="114" fillId="0" borderId="0" xfId="0" applyNumberFormat="1" applyFont="1"/>
    <xf numFmtId="0" fontId="120" fillId="0" borderId="0" xfId="0" applyFont="1"/>
    <xf numFmtId="0" fontId="121" fillId="0" borderId="0" xfId="0" applyFont="1" applyBorder="1"/>
    <xf numFmtId="0" fontId="113" fillId="0" borderId="0" xfId="56" applyNumberFormat="1" applyFont="1" applyBorder="1"/>
    <xf numFmtId="0" fontId="113" fillId="0" borderId="0" xfId="0" applyFont="1" applyBorder="1"/>
    <xf numFmtId="0" fontId="113" fillId="0" borderId="0" xfId="147" quotePrefix="1" applyNumberFormat="1" applyFont="1" applyBorder="1"/>
    <xf numFmtId="0" fontId="113" fillId="0" borderId="0" xfId="147" applyNumberFormat="1" applyFont="1" applyBorder="1"/>
    <xf numFmtId="0" fontId="114" fillId="0" borderId="0" xfId="0" applyFont="1"/>
    <xf numFmtId="0" fontId="116" fillId="0" borderId="0" xfId="0" applyFont="1"/>
    <xf numFmtId="0" fontId="112" fillId="0" borderId="6" xfId="0" applyFont="1" applyBorder="1" applyAlignment="1">
      <alignment horizontal="center" wrapText="1"/>
    </xf>
    <xf numFmtId="0" fontId="112" fillId="0" borderId="7" xfId="0" applyFont="1" applyFill="1" applyBorder="1" applyAlignment="1"/>
    <xf numFmtId="164" fontId="112" fillId="0" borderId="0" xfId="0" applyNumberFormat="1" applyFont="1" applyFill="1" applyBorder="1" applyAlignment="1">
      <alignment horizontal="right" wrapText="1"/>
    </xf>
    <xf numFmtId="38" fontId="112" fillId="0" borderId="0" xfId="0" applyNumberFormat="1" applyFont="1" applyFill="1" applyBorder="1" applyAlignment="1">
      <alignment horizontal="right" wrapText="1"/>
    </xf>
    <xf numFmtId="164" fontId="112" fillId="0" borderId="1" xfId="0" applyNumberFormat="1" applyFont="1" applyFill="1" applyBorder="1" applyAlignment="1">
      <alignment horizontal="right" wrapText="1"/>
    </xf>
    <xf numFmtId="164" fontId="112" fillId="0" borderId="1" xfId="0" applyNumberFormat="1" applyFont="1" applyBorder="1" applyAlignment="1">
      <alignment horizontal="right" wrapText="1"/>
    </xf>
    <xf numFmtId="0" fontId="112" fillId="0" borderId="7" xfId="0" applyFont="1" applyFill="1" applyBorder="1" applyAlignment="1">
      <alignment horizontal="left" wrapText="1"/>
    </xf>
    <xf numFmtId="0" fontId="112" fillId="0" borderId="7" xfId="0" applyFont="1" applyFill="1" applyBorder="1" applyAlignment="1">
      <alignment horizontal="left"/>
    </xf>
    <xf numFmtId="0" fontId="112" fillId="0" borderId="8" xfId="0" applyFont="1" applyFill="1" applyBorder="1" applyAlignment="1"/>
    <xf numFmtId="0" fontId="112" fillId="0" borderId="8" xfId="0" applyFont="1" applyBorder="1" applyAlignment="1"/>
    <xf numFmtId="0" fontId="112" fillId="0" borderId="8" xfId="0" applyFont="1" applyBorder="1"/>
    <xf numFmtId="0" fontId="112" fillId="0" borderId="8" xfId="0" applyFont="1" applyFill="1" applyBorder="1" applyAlignment="1">
      <alignment horizontal="left"/>
    </xf>
    <xf numFmtId="0" fontId="112" fillId="0" borderId="11" xfId="0" applyFont="1" applyFill="1" applyBorder="1" applyAlignment="1"/>
    <xf numFmtId="164" fontId="112" fillId="0" borderId="10" xfId="0" applyNumberFormat="1" applyFont="1" applyFill="1" applyBorder="1" applyAlignment="1">
      <alignment horizontal="right" wrapText="1"/>
    </xf>
    <xf numFmtId="164" fontId="112" fillId="0" borderId="6" xfId="0" applyNumberFormat="1" applyFont="1" applyFill="1" applyBorder="1" applyAlignment="1">
      <alignment horizontal="right" wrapText="1"/>
    </xf>
    <xf numFmtId="0" fontId="112" fillId="0" borderId="0" xfId="0" applyFont="1" applyFill="1" applyBorder="1" applyAlignment="1"/>
    <xf numFmtId="172" fontId="112" fillId="0" borderId="0" xfId="87" applyNumberFormat="1" applyFont="1" applyFill="1" applyBorder="1" applyAlignment="1">
      <alignment horizontal="right" wrapText="1"/>
    </xf>
    <xf numFmtId="168" fontId="112" fillId="0" borderId="0" xfId="0" applyNumberFormat="1" applyFont="1" applyFill="1" applyBorder="1" applyAlignment="1">
      <alignment horizontal="right" wrapText="1"/>
    </xf>
    <xf numFmtId="168" fontId="112" fillId="0" borderId="0" xfId="87" applyNumberFormat="1" applyFont="1" applyFill="1" applyBorder="1"/>
    <xf numFmtId="0" fontId="112" fillId="0" borderId="0" xfId="0" applyFont="1" applyFill="1" applyBorder="1" applyAlignment="1">
      <alignment horizontal="right" wrapText="1"/>
    </xf>
    <xf numFmtId="166" fontId="112" fillId="0" borderId="0" xfId="0" applyNumberFormat="1" applyFont="1" applyFill="1" applyBorder="1"/>
    <xf numFmtId="166" fontId="112" fillId="0" borderId="0" xfId="0" applyNumberFormat="1" applyFont="1" applyFill="1" applyBorder="1" applyAlignment="1">
      <alignment horizontal="right" wrapText="1"/>
    </xf>
    <xf numFmtId="0" fontId="112" fillId="0" borderId="0" xfId="0" applyFont="1" applyAlignment="1"/>
    <xf numFmtId="37" fontId="112" fillId="0" borderId="0" xfId="0" applyNumberFormat="1" applyFont="1" applyAlignment="1">
      <alignment horizontal="center" wrapText="1"/>
    </xf>
    <xf numFmtId="164" fontId="42" fillId="0" borderId="12" xfId="0" applyNumberFormat="1" applyFont="1" applyFill="1" applyBorder="1" applyAlignment="1">
      <alignment horizontal="right" wrapText="1"/>
    </xf>
    <xf numFmtId="38" fontId="114" fillId="0" borderId="0" xfId="0" applyNumberFormat="1" applyFont="1" applyBorder="1" applyAlignment="1">
      <alignment horizontal="right" wrapText="1"/>
    </xf>
    <xf numFmtId="38" fontId="120" fillId="0" borderId="0" xfId="0" applyNumberFormat="1" applyFont="1" applyBorder="1" applyAlignment="1">
      <alignment horizontal="right" wrapText="1"/>
    </xf>
    <xf numFmtId="165" fontId="120" fillId="0" borderId="0" xfId="56" applyNumberFormat="1" applyFont="1" applyBorder="1"/>
    <xf numFmtId="166" fontId="114" fillId="0" borderId="0" xfId="0" applyNumberFormat="1" applyFont="1" applyBorder="1" applyAlignment="1">
      <alignment horizontal="right" wrapText="1"/>
    </xf>
    <xf numFmtId="166" fontId="114" fillId="0" borderId="0" xfId="0" applyNumberFormat="1" applyFont="1" applyBorder="1"/>
    <xf numFmtId="166" fontId="120" fillId="0" borderId="0" xfId="0" applyNumberFormat="1" applyFont="1" applyBorder="1" applyAlignment="1">
      <alignment horizontal="right" wrapText="1"/>
    </xf>
    <xf numFmtId="166" fontId="121" fillId="0" borderId="0" xfId="0" applyNumberFormat="1" applyFont="1" applyBorder="1"/>
    <xf numFmtId="38" fontId="121" fillId="0" borderId="0" xfId="0" applyNumberFormat="1" applyFont="1" applyBorder="1" applyAlignment="1">
      <alignment horizontal="right" wrapText="1"/>
    </xf>
    <xf numFmtId="0" fontId="112" fillId="0" borderId="0" xfId="0" applyFont="1" applyBorder="1" applyAlignment="1"/>
    <xf numFmtId="0" fontId="112" fillId="0" borderId="0" xfId="0" applyFont="1" applyBorder="1" applyAlignment="1">
      <alignment horizontal="right" wrapText="1"/>
    </xf>
    <xf numFmtId="164" fontId="112" fillId="0" borderId="0" xfId="0" applyNumberFormat="1" applyFont="1" applyBorder="1" applyAlignment="1">
      <alignment horizontal="right" wrapText="1"/>
    </xf>
    <xf numFmtId="166" fontId="112" fillId="0" borderId="0" xfId="0" applyNumberFormat="1" applyFont="1" applyBorder="1"/>
    <xf numFmtId="166" fontId="112" fillId="0" borderId="0" xfId="0" applyNumberFormat="1" applyFont="1" applyBorder="1" applyAlignment="1">
      <alignment horizontal="right" wrapText="1"/>
    </xf>
    <xf numFmtId="0" fontId="112" fillId="0" borderId="7" xfId="0" applyFont="1" applyBorder="1" applyAlignment="1"/>
    <xf numFmtId="0" fontId="122" fillId="0" borderId="0" xfId="0" applyFont="1"/>
    <xf numFmtId="0" fontId="123" fillId="0" borderId="0" xfId="0" applyFont="1"/>
    <xf numFmtId="0" fontId="117" fillId="9" borderId="7" xfId="174" applyNumberFormat="1" applyFont="1" applyBorder="1" applyAlignment="1">
      <alignment horizontal="right"/>
    </xf>
    <xf numFmtId="172" fontId="112" fillId="0" borderId="7" xfId="87" applyNumberFormat="1" applyFont="1" applyFill="1" applyBorder="1" applyAlignment="1">
      <alignment horizontal="right" wrapText="1"/>
    </xf>
    <xf numFmtId="164" fontId="112" fillId="0" borderId="7" xfId="0" applyNumberFormat="1" applyFont="1" applyFill="1" applyBorder="1" applyAlignment="1">
      <alignment horizontal="right" wrapText="1"/>
    </xf>
    <xf numFmtId="172" fontId="112" fillId="0" borderId="10" xfId="87" applyNumberFormat="1" applyFont="1" applyFill="1" applyBorder="1" applyAlignment="1">
      <alignment horizontal="right" wrapText="1"/>
    </xf>
    <xf numFmtId="172" fontId="112" fillId="0" borderId="12" xfId="87" applyNumberFormat="1" applyFont="1" applyFill="1" applyBorder="1" applyAlignment="1">
      <alignment horizontal="right" wrapText="1"/>
    </xf>
    <xf numFmtId="164" fontId="112" fillId="0" borderId="12" xfId="0" applyNumberFormat="1" applyFont="1" applyFill="1" applyBorder="1" applyAlignment="1">
      <alignment horizontal="right" wrapText="1"/>
    </xf>
    <xf numFmtId="168" fontId="112" fillId="0" borderId="10" xfId="0" applyNumberFormat="1" applyFont="1" applyFill="1" applyBorder="1" applyAlignment="1">
      <alignment horizontal="right" wrapText="1"/>
    </xf>
    <xf numFmtId="168" fontId="112" fillId="0" borderId="10" xfId="87" applyNumberFormat="1" applyFont="1" applyFill="1" applyBorder="1"/>
    <xf numFmtId="38" fontId="114" fillId="0" borderId="4" xfId="0" applyNumberFormat="1" applyFont="1" applyFill="1" applyBorder="1" applyAlignment="1">
      <alignment horizontal="right" wrapText="1"/>
    </xf>
    <xf numFmtId="164" fontId="112" fillId="0" borderId="4" xfId="0" applyNumberFormat="1" applyFont="1" applyFill="1" applyBorder="1" applyAlignment="1">
      <alignment horizontal="right" wrapText="1"/>
    </xf>
    <xf numFmtId="38" fontId="120" fillId="0" borderId="4" xfId="0" applyNumberFormat="1" applyFont="1" applyFill="1" applyBorder="1" applyAlignment="1">
      <alignment horizontal="right" wrapText="1"/>
    </xf>
    <xf numFmtId="0" fontId="112" fillId="0" borderId="4" xfId="0" applyFont="1" applyFill="1" applyBorder="1" applyAlignment="1">
      <alignment horizontal="right" wrapText="1"/>
    </xf>
    <xf numFmtId="38" fontId="121" fillId="0" borderId="4" xfId="0" applyNumberFormat="1" applyFont="1" applyFill="1" applyBorder="1" applyAlignment="1">
      <alignment horizontal="right" wrapText="1"/>
    </xf>
    <xf numFmtId="165" fontId="120" fillId="0" borderId="4" xfId="56" applyNumberFormat="1" applyFont="1" applyFill="1" applyBorder="1"/>
    <xf numFmtId="38" fontId="117" fillId="9" borderId="7" xfId="174" applyNumberFormat="1" applyFont="1" applyBorder="1" applyAlignment="1">
      <alignment horizontal="right"/>
    </xf>
    <xf numFmtId="0" fontId="117" fillId="9" borderId="13" xfId="174" applyNumberFormat="1" applyFont="1" applyBorder="1" applyAlignment="1">
      <alignment horizontal="center"/>
    </xf>
    <xf numFmtId="0" fontId="117" fillId="9" borderId="16" xfId="174" applyNumberFormat="1" applyFont="1" applyBorder="1" applyAlignment="1">
      <alignment horizontal="center"/>
    </xf>
    <xf numFmtId="0" fontId="117" fillId="9" borderId="15" xfId="174" applyNumberFormat="1" applyFont="1" applyBorder="1" applyAlignment="1">
      <alignment horizontal="center"/>
    </xf>
    <xf numFmtId="0" fontId="116" fillId="0" borderId="11" xfId="0" applyFont="1" applyFill="1" applyBorder="1" applyAlignment="1">
      <alignment horizontal="left"/>
    </xf>
    <xf numFmtId="0" fontId="116" fillId="0" borderId="0" xfId="0" applyFont="1" applyFill="1"/>
    <xf numFmtId="0" fontId="112" fillId="0" borderId="0" xfId="0" applyFont="1" applyFill="1"/>
    <xf numFmtId="0" fontId="112" fillId="0" borderId="8" xfId="0" quotePrefix="1" applyFont="1" applyBorder="1" applyAlignment="1">
      <alignment horizontal="left"/>
    </xf>
    <xf numFmtId="168" fontId="112" fillId="0" borderId="0" xfId="147" applyNumberFormat="1" applyFont="1" applyFill="1" applyBorder="1"/>
    <xf numFmtId="185" fontId="112" fillId="0" borderId="5" xfId="0" applyNumberFormat="1" applyFont="1" applyFill="1" applyBorder="1" applyAlignment="1">
      <alignment horizontal="right"/>
    </xf>
    <xf numFmtId="166" fontId="112" fillId="0" borderId="7" xfId="0" applyNumberFormat="1" applyFont="1" applyFill="1" applyBorder="1"/>
    <xf numFmtId="185" fontId="112" fillId="0" borderId="1" xfId="0" applyNumberFormat="1" applyFont="1" applyFill="1" applyBorder="1" applyAlignment="1">
      <alignment horizontal="right"/>
    </xf>
    <xf numFmtId="0" fontId="112" fillId="0" borderId="8" xfId="0" applyFont="1" applyBorder="1" applyAlignment="1">
      <alignment horizontal="left"/>
    </xf>
    <xf numFmtId="164" fontId="112" fillId="0" borderId="0" xfId="147" applyNumberFormat="1" applyFont="1" applyFill="1" applyBorder="1"/>
    <xf numFmtId="185" fontId="112" fillId="0" borderId="0" xfId="0" applyNumberFormat="1" applyFont="1" applyFill="1" applyBorder="1" applyAlignment="1">
      <alignment horizontal="right"/>
    </xf>
    <xf numFmtId="164" fontId="112" fillId="0" borderId="7" xfId="147" applyNumberFormat="1" applyFont="1" applyFill="1" applyBorder="1"/>
    <xf numFmtId="0" fontId="112" fillId="0" borderId="14" xfId="0" applyFont="1" applyBorder="1" applyAlignment="1">
      <alignment horizontal="left"/>
    </xf>
    <xf numFmtId="166" fontId="112" fillId="0" borderId="13" xfId="147" applyNumberFormat="1" applyFont="1" applyFill="1" applyBorder="1"/>
    <xf numFmtId="185" fontId="112" fillId="0" borderId="15" xfId="0" applyNumberFormat="1" applyFont="1" applyFill="1" applyBorder="1" applyAlignment="1">
      <alignment horizontal="right"/>
    </xf>
    <xf numFmtId="166" fontId="112" fillId="0" borderId="16" xfId="147" applyNumberFormat="1" applyFont="1" applyFill="1" applyBorder="1"/>
    <xf numFmtId="2" fontId="112" fillId="0" borderId="0" xfId="0" applyNumberFormat="1" applyFont="1" applyFill="1" applyBorder="1"/>
    <xf numFmtId="2" fontId="112" fillId="0" borderId="1" xfId="0" applyNumberFormat="1" applyFont="1" applyFill="1" applyBorder="1"/>
    <xf numFmtId="165" fontId="112" fillId="0" borderId="10" xfId="63" applyNumberFormat="1" applyFont="1" applyFill="1" applyBorder="1"/>
    <xf numFmtId="165" fontId="112" fillId="0" borderId="12" xfId="63" applyNumberFormat="1" applyFont="1" applyFill="1" applyBorder="1"/>
    <xf numFmtId="165" fontId="112" fillId="0" borderId="6" xfId="63" applyNumberFormat="1" applyFont="1" applyFill="1" applyBorder="1"/>
    <xf numFmtId="0" fontId="112" fillId="0" borderId="4" xfId="0" applyFont="1" applyBorder="1"/>
    <xf numFmtId="2" fontId="112" fillId="0" borderId="0" xfId="0" applyNumberFormat="1" applyFont="1" applyBorder="1"/>
    <xf numFmtId="0" fontId="112" fillId="0" borderId="10" xfId="0" applyFont="1" applyBorder="1"/>
    <xf numFmtId="165" fontId="112" fillId="0" borderId="0" xfId="0" applyNumberFormat="1" applyFont="1"/>
    <xf numFmtId="189" fontId="112" fillId="0" borderId="0" xfId="0" applyNumberFormat="1" applyFont="1"/>
    <xf numFmtId="166" fontId="112" fillId="0" borderId="0" xfId="0" applyNumberFormat="1" applyFont="1"/>
    <xf numFmtId="165" fontId="48" fillId="0" borderId="0" xfId="66" applyNumberFormat="1" applyFont="1" applyFill="1" applyAlignment="1">
      <alignment horizontal="left"/>
    </xf>
    <xf numFmtId="0" fontId="111" fillId="0" borderId="0" xfId="0" applyFont="1" applyFill="1"/>
    <xf numFmtId="0" fontId="19" fillId="0" borderId="8" xfId="0" applyFont="1" applyBorder="1"/>
    <xf numFmtId="0" fontId="101" fillId="9" borderId="8" xfId="174" applyNumberFormat="1" applyFont="1" applyBorder="1" applyAlignment="1">
      <alignment horizontal="center" vertical="center"/>
    </xf>
    <xf numFmtId="0" fontId="101" fillId="9" borderId="4" xfId="174" applyNumberFormat="1" applyFont="1" applyBorder="1" applyAlignment="1">
      <alignment horizontal="center" vertical="center" wrapText="1"/>
    </xf>
    <xf numFmtId="0" fontId="56" fillId="0" borderId="0" xfId="112">
      <alignment horizontal="center" wrapText="1"/>
    </xf>
    <xf numFmtId="0" fontId="0" fillId="0" borderId="0" xfId="0"/>
    <xf numFmtId="38" fontId="113" fillId="0" borderId="0" xfId="0" applyNumberFormat="1" applyFont="1" applyFill="1" applyBorder="1"/>
    <xf numFmtId="165" fontId="115" fillId="0" borderId="0" xfId="66" applyNumberFormat="1" applyFont="1" applyFill="1" applyAlignment="1">
      <alignment horizontal="left"/>
    </xf>
    <xf numFmtId="0" fontId="112" fillId="0" borderId="0" xfId="0" applyFont="1" applyAlignment="1">
      <alignment horizontal="center" wrapText="1"/>
    </xf>
    <xf numFmtId="0" fontId="112" fillId="0" borderId="0" xfId="0" applyFont="1" applyFill="1" applyAlignment="1">
      <alignment horizontal="center" wrapText="1"/>
    </xf>
    <xf numFmtId="165" fontId="48" fillId="0" borderId="0" xfId="56" applyNumberFormat="1" applyFont="1" applyFill="1" applyAlignment="1">
      <alignment horizontal="left"/>
    </xf>
    <xf numFmtId="0" fontId="40" fillId="0" borderId="0" xfId="0" applyFont="1" applyFill="1" applyBorder="1" applyAlignment="1">
      <alignment horizontal="center"/>
    </xf>
    <xf numFmtId="165" fontId="48" fillId="0" borderId="0" xfId="56" applyNumberFormat="1" applyFont="1" applyFill="1" applyAlignment="1">
      <alignment horizontal="center"/>
    </xf>
    <xf numFmtId="0" fontId="101" fillId="9" borderId="1" xfId="174" applyNumberFormat="1" applyFont="1" applyBorder="1" applyAlignment="1">
      <alignment horizontal="center"/>
    </xf>
    <xf numFmtId="0" fontId="42" fillId="0" borderId="8" xfId="0" applyNumberFormat="1" applyFont="1" applyFill="1" applyBorder="1" applyAlignment="1">
      <alignment horizontal="center"/>
    </xf>
    <xf numFmtId="0" fontId="42" fillId="0" borderId="16" xfId="0" applyNumberFormat="1" applyFont="1" applyFill="1" applyBorder="1" applyAlignment="1">
      <alignment horizontal="center"/>
    </xf>
    <xf numFmtId="0" fontId="42" fillId="0" borderId="14" xfId="0" applyNumberFormat="1" applyFont="1" applyFill="1" applyBorder="1" applyAlignment="1">
      <alignment horizontal="center"/>
    </xf>
    <xf numFmtId="0" fontId="37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20" fillId="0" borderId="0" xfId="0" applyFont="1" applyFill="1" applyBorder="1"/>
    <xf numFmtId="0" fontId="101" fillId="9" borderId="9" xfId="174" applyNumberFormat="1" applyFont="1" applyBorder="1" applyAlignment="1">
      <alignment horizontal="center" vertical="center"/>
    </xf>
    <xf numFmtId="3" fontId="101" fillId="9" borderId="0" xfId="174" applyNumberFormat="1" applyFont="1" applyBorder="1" applyAlignment="1">
      <alignment horizontal="center"/>
    </xf>
    <xf numFmtId="0" fontId="101" fillId="9" borderId="8" xfId="174" applyNumberFormat="1" applyFont="1" applyBorder="1" applyAlignment="1">
      <alignment horizontal="left" vertical="center"/>
    </xf>
    <xf numFmtId="3" fontId="101" fillId="9" borderId="7" xfId="174" applyNumberFormat="1" applyFont="1" applyBorder="1" applyAlignment="1">
      <alignment horizontal="center"/>
    </xf>
    <xf numFmtId="3" fontId="42" fillId="0" borderId="0" xfId="0" applyNumberFormat="1" applyFont="1" applyBorder="1" applyAlignment="1">
      <alignment horizontal="right"/>
    </xf>
    <xf numFmtId="3" fontId="37" fillId="0" borderId="0" xfId="0" applyNumberFormat="1" applyFont="1" applyBorder="1" applyAlignment="1">
      <alignment horizontal="right"/>
    </xf>
    <xf numFmtId="164" fontId="42" fillId="0" borderId="0" xfId="0" applyNumberFormat="1" applyFont="1" applyBorder="1" applyAlignment="1">
      <alignment horizontal="right"/>
    </xf>
    <xf numFmtId="165" fontId="37" fillId="0" borderId="0" xfId="56" applyNumberFormat="1" applyFont="1" applyBorder="1"/>
    <xf numFmtId="3" fontId="19" fillId="0" borderId="16" xfId="0" applyNumberFormat="1" applyFont="1" applyFill="1" applyBorder="1"/>
    <xf numFmtId="3" fontId="19" fillId="0" borderId="13" xfId="0" applyNumberFormat="1" applyFont="1" applyFill="1" applyBorder="1"/>
    <xf numFmtId="3" fontId="19" fillId="0" borderId="15" xfId="0" applyNumberFormat="1" applyFont="1" applyFill="1" applyBorder="1"/>
    <xf numFmtId="164" fontId="19" fillId="0" borderId="0" xfId="0" applyNumberFormat="1" applyFont="1" applyBorder="1" applyAlignment="1">
      <alignment horizontal="right"/>
    </xf>
    <xf numFmtId="165" fontId="19" fillId="0" borderId="0" xfId="56" applyNumberFormat="1" applyFont="1"/>
    <xf numFmtId="0" fontId="43" fillId="0" borderId="0" xfId="0" applyFont="1" applyBorder="1"/>
    <xf numFmtId="0" fontId="0" fillId="0" borderId="0" xfId="0" applyFont="1" applyAlignment="1">
      <alignment wrapText="1"/>
    </xf>
    <xf numFmtId="0" fontId="119" fillId="0" borderId="0" xfId="0" applyFont="1" applyBorder="1"/>
    <xf numFmtId="0" fontId="117" fillId="9" borderId="3" xfId="174" applyNumberFormat="1" applyFont="1" applyBorder="1" applyAlignment="1">
      <alignment horizontal="center" vertical="center" wrapText="1"/>
    </xf>
    <xf numFmtId="0" fontId="117" fillId="9" borderId="4" xfId="174" applyNumberFormat="1" applyFont="1" applyBorder="1" applyAlignment="1">
      <alignment horizontal="center" vertical="center" wrapText="1"/>
    </xf>
    <xf numFmtId="0" fontId="117" fillId="9" borderId="5" xfId="174" applyNumberFormat="1" applyFont="1" applyBorder="1" applyAlignment="1">
      <alignment horizontal="center" vertical="center" wrapText="1"/>
    </xf>
    <xf numFmtId="0" fontId="116" fillId="0" borderId="0" xfId="0" applyFont="1" applyBorder="1"/>
    <xf numFmtId="0" fontId="112" fillId="0" borderId="0" xfId="0" applyFont="1" applyAlignment="1">
      <alignment wrapText="1"/>
    </xf>
    <xf numFmtId="0" fontId="112" fillId="0" borderId="7" xfId="0" applyFont="1" applyBorder="1" applyAlignment="1">
      <alignment horizontal="left" indent="2"/>
    </xf>
    <xf numFmtId="165" fontId="112" fillId="0" borderId="0" xfId="56" applyNumberFormat="1" applyFont="1" applyBorder="1"/>
    <xf numFmtId="165" fontId="112" fillId="0" borderId="1" xfId="56" applyNumberFormat="1" applyFont="1" applyBorder="1"/>
    <xf numFmtId="0" fontId="112" fillId="0" borderId="12" xfId="0" applyFont="1" applyBorder="1" applyAlignment="1">
      <alignment horizontal="left" indent="2"/>
    </xf>
    <xf numFmtId="0" fontId="112" fillId="0" borderId="3" xfId="0" applyFont="1" applyBorder="1" applyAlignment="1">
      <alignment horizontal="left" indent="2"/>
    </xf>
    <xf numFmtId="165" fontId="112" fillId="0" borderId="4" xfId="56" applyNumberFormat="1" applyFont="1" applyBorder="1"/>
    <xf numFmtId="165" fontId="112" fillId="0" borderId="5" xfId="56" applyNumberFormat="1" applyFont="1" applyBorder="1"/>
    <xf numFmtId="165" fontId="112" fillId="0" borderId="10" xfId="56" applyNumberFormat="1" applyFont="1" applyBorder="1"/>
    <xf numFmtId="165" fontId="112" fillId="0" borderId="6" xfId="56" applyNumberFormat="1" applyFont="1" applyBorder="1"/>
    <xf numFmtId="0" fontId="19" fillId="0" borderId="0" xfId="0" applyFont="1" applyAlignment="1">
      <alignment wrapText="1"/>
    </xf>
    <xf numFmtId="3" fontId="121" fillId="0" borderId="0" xfId="0" applyNumberFormat="1" applyFont="1" applyBorder="1"/>
    <xf numFmtId="3" fontId="121" fillId="0" borderId="0" xfId="0" applyNumberFormat="1" applyFont="1" applyFill="1" applyBorder="1"/>
    <xf numFmtId="0" fontId="121" fillId="0" borderId="0" xfId="0" applyFont="1"/>
    <xf numFmtId="0" fontId="112" fillId="0" borderId="0" xfId="0" applyFont="1" applyFill="1" applyBorder="1" applyAlignment="1">
      <alignment horizontal="left"/>
    </xf>
    <xf numFmtId="164" fontId="19" fillId="0" borderId="0" xfId="143" applyNumberFormat="1" applyFont="1" applyBorder="1"/>
    <xf numFmtId="43" fontId="112" fillId="0" borderId="0" xfId="55" applyNumberFormat="1" applyFont="1" applyBorder="1"/>
    <xf numFmtId="43" fontId="112" fillId="0" borderId="1" xfId="55" applyNumberFormat="1" applyFont="1" applyBorder="1"/>
    <xf numFmtId="43" fontId="112" fillId="0" borderId="4" xfId="55" applyNumberFormat="1" applyFont="1" applyBorder="1"/>
    <xf numFmtId="43" fontId="112" fillId="0" borderId="5" xfId="55" applyNumberFormat="1" applyFont="1" applyBorder="1"/>
    <xf numFmtId="43" fontId="112" fillId="0" borderId="10" xfId="55" applyNumberFormat="1" applyFont="1" applyBorder="1"/>
    <xf numFmtId="43" fontId="112" fillId="0" borderId="6" xfId="55" applyNumberFormat="1" applyFont="1" applyBorder="1"/>
    <xf numFmtId="0" fontId="0" fillId="0" borderId="0" xfId="0"/>
    <xf numFmtId="0" fontId="101" fillId="9" borderId="4" xfId="174" applyNumberFormat="1" applyFont="1" applyBorder="1" applyAlignment="1">
      <alignment horizontal="center" vertical="center" wrapText="1"/>
    </xf>
    <xf numFmtId="0" fontId="101" fillId="9" borderId="8" xfId="174" applyNumberFormat="1" applyFont="1" applyBorder="1" applyAlignment="1"/>
    <xf numFmtId="164" fontId="101" fillId="9" borderId="1" xfId="174" applyNumberFormat="1" applyFont="1" applyBorder="1" applyAlignment="1">
      <alignment horizontal="right" wrapText="1"/>
    </xf>
    <xf numFmtId="0" fontId="13" fillId="0" borderId="0" xfId="0" applyFont="1"/>
    <xf numFmtId="0" fontId="13" fillId="0" borderId="0" xfId="0" applyFont="1" applyFill="1" applyBorder="1"/>
    <xf numFmtId="0" fontId="13" fillId="0" borderId="10" xfId="0" applyFont="1" applyBorder="1" applyAlignment="1">
      <alignment horizontal="center" vertical="center" wrapText="1"/>
    </xf>
    <xf numFmtId="164" fontId="13" fillId="0" borderId="6" xfId="0" applyNumberFormat="1" applyFont="1" applyFill="1" applyBorder="1" applyAlignment="1">
      <alignment horizontal="center" wrapText="1"/>
    </xf>
    <xf numFmtId="0" fontId="13" fillId="0" borderId="6" xfId="0" applyFont="1" applyBorder="1" applyAlignment="1">
      <alignment horizontal="center" wrapText="1"/>
    </xf>
    <xf numFmtId="0" fontId="13" fillId="0" borderId="7" xfId="0" applyFont="1" applyFill="1" applyBorder="1" applyAlignment="1"/>
    <xf numFmtId="164" fontId="13" fillId="0" borderId="0" xfId="0" applyNumberFormat="1" applyFont="1" applyFill="1" applyBorder="1" applyAlignment="1">
      <alignment horizontal="right" wrapText="1"/>
    </xf>
    <xf numFmtId="38" fontId="13" fillId="0" borderId="0" xfId="0" applyNumberFormat="1" applyFont="1" applyFill="1" applyBorder="1" applyAlignment="1">
      <alignment horizontal="right" wrapText="1"/>
    </xf>
    <xf numFmtId="164" fontId="13" fillId="0" borderId="1" xfId="0" applyNumberFormat="1" applyFont="1" applyFill="1" applyBorder="1" applyAlignment="1">
      <alignment horizontal="right" wrapText="1"/>
    </xf>
    <xf numFmtId="164" fontId="13" fillId="0" borderId="1" xfId="0" applyNumberFormat="1" applyFont="1" applyBorder="1" applyAlignment="1">
      <alignment horizontal="right" wrapText="1"/>
    </xf>
    <xf numFmtId="0" fontId="13" fillId="0" borderId="7" xfId="0" applyFont="1" applyFill="1" applyBorder="1" applyAlignment="1">
      <alignment horizontal="left" wrapText="1"/>
    </xf>
    <xf numFmtId="0" fontId="13" fillId="0" borderId="7" xfId="0" applyFont="1" applyFill="1" applyBorder="1" applyAlignment="1">
      <alignment horizontal="left"/>
    </xf>
    <xf numFmtId="0" fontId="13" fillId="0" borderId="8" xfId="0" applyFont="1" applyFill="1" applyBorder="1" applyAlignment="1"/>
    <xf numFmtId="0" fontId="13" fillId="0" borderId="8" xfId="0" applyFont="1" applyBorder="1" applyAlignment="1"/>
    <xf numFmtId="0" fontId="13" fillId="0" borderId="8" xfId="0" applyFont="1" applyBorder="1"/>
    <xf numFmtId="3" fontId="13" fillId="0" borderId="0" xfId="0" applyNumberFormat="1" applyFont="1" applyFill="1" applyBorder="1"/>
    <xf numFmtId="0" fontId="13" fillId="0" borderId="0" xfId="0" applyFont="1" applyFill="1" applyBorder="1" applyAlignment="1">
      <alignment horizontal="right" wrapText="1"/>
    </xf>
    <xf numFmtId="164" fontId="13" fillId="0" borderId="6" xfId="0" applyNumberFormat="1" applyFont="1" applyFill="1" applyBorder="1" applyAlignment="1">
      <alignment horizontal="right" wrapText="1"/>
    </xf>
    <xf numFmtId="0" fontId="13" fillId="0" borderId="0" xfId="0" applyFont="1" applyFill="1" applyBorder="1" applyAlignment="1"/>
    <xf numFmtId="0" fontId="13" fillId="0" borderId="0" xfId="0" applyFont="1" applyBorder="1"/>
    <xf numFmtId="0" fontId="13" fillId="0" borderId="0" xfId="0" applyFont="1" applyBorder="1" applyAlignment="1">
      <alignment horizontal="right" wrapText="1"/>
    </xf>
    <xf numFmtId="164" fontId="13" fillId="0" borderId="0" xfId="0" applyNumberFormat="1" applyFont="1" applyBorder="1" applyAlignment="1">
      <alignment horizontal="right" wrapText="1"/>
    </xf>
    <xf numFmtId="0" fontId="13" fillId="0" borderId="0" xfId="0" applyFont="1" applyAlignment="1"/>
    <xf numFmtId="37" fontId="13" fillId="0" borderId="0" xfId="0" applyNumberFormat="1" applyFont="1" applyAlignment="1">
      <alignment horizontal="center" wrapText="1"/>
    </xf>
    <xf numFmtId="0" fontId="13" fillId="0" borderId="0" xfId="0" applyFont="1" applyBorder="1" applyAlignment="1"/>
    <xf numFmtId="166" fontId="13" fillId="0" borderId="0" xfId="0" applyNumberFormat="1" applyFont="1" applyBorder="1"/>
    <xf numFmtId="166" fontId="13" fillId="0" borderId="0" xfId="0" applyNumberFormat="1" applyFont="1" applyBorder="1" applyAlignment="1">
      <alignment horizontal="right" wrapText="1"/>
    </xf>
    <xf numFmtId="165" fontId="112" fillId="0" borderId="0" xfId="55" applyNumberFormat="1" applyFont="1"/>
    <xf numFmtId="165" fontId="112" fillId="0" borderId="0" xfId="55" applyNumberFormat="1" applyFont="1" applyFill="1"/>
    <xf numFmtId="165" fontId="112" fillId="0" borderId="0" xfId="55" applyNumberFormat="1" applyFont="1" applyBorder="1"/>
    <xf numFmtId="0" fontId="113" fillId="0" borderId="0" xfId="0" applyFont="1"/>
    <xf numFmtId="43" fontId="112" fillId="0" borderId="0" xfId="55" applyFont="1"/>
    <xf numFmtId="3" fontId="112" fillId="0" borderId="0" xfId="0" applyNumberFormat="1" applyFont="1" applyBorder="1"/>
    <xf numFmtId="0" fontId="117" fillId="9" borderId="3" xfId="174" applyNumberFormat="1" applyFont="1" applyBorder="1" applyAlignment="1">
      <alignment vertical="center"/>
    </xf>
    <xf numFmtId="1" fontId="117" fillId="9" borderId="9" xfId="174" applyNumberFormat="1" applyFont="1" applyBorder="1" applyAlignment="1">
      <alignment horizontal="center" vertical="center"/>
    </xf>
    <xf numFmtId="0" fontId="116" fillId="0" borderId="12" xfId="0" applyFont="1" applyFill="1" applyBorder="1"/>
    <xf numFmtId="167" fontId="116" fillId="0" borderId="11" xfId="56" applyNumberFormat="1" applyFont="1" applyFill="1" applyBorder="1" applyAlignment="1">
      <alignment horizontal="right"/>
    </xf>
    <xf numFmtId="187" fontId="116" fillId="0" borderId="11" xfId="0" applyNumberFormat="1" applyFont="1" applyFill="1" applyBorder="1" applyAlignment="1">
      <alignment horizontal="right"/>
    </xf>
    <xf numFmtId="0" fontId="116" fillId="0" borderId="7" xfId="0" applyFont="1" applyFill="1" applyBorder="1"/>
    <xf numFmtId="167" fontId="116" fillId="0" borderId="9" xfId="56" applyNumberFormat="1" applyFont="1" applyFill="1" applyBorder="1" applyAlignment="1">
      <alignment horizontal="right"/>
    </xf>
    <xf numFmtId="167" fontId="116" fillId="0" borderId="8" xfId="56" applyNumberFormat="1" applyFont="1" applyFill="1" applyBorder="1" applyAlignment="1">
      <alignment horizontal="right"/>
    </xf>
    <xf numFmtId="187" fontId="116" fillId="0" borderId="8" xfId="0" applyNumberFormat="1" applyFont="1" applyFill="1" applyBorder="1" applyAlignment="1">
      <alignment horizontal="right"/>
    </xf>
    <xf numFmtId="0" fontId="112" fillId="0" borderId="7" xfId="0" applyFont="1" applyFill="1" applyBorder="1"/>
    <xf numFmtId="167" fontId="112" fillId="0" borderId="8" xfId="56" applyNumberFormat="1" applyFont="1" applyFill="1" applyBorder="1" applyAlignment="1">
      <alignment horizontal="right"/>
    </xf>
    <xf numFmtId="187" fontId="112" fillId="0" borderId="8" xfId="0" applyNumberFormat="1" applyFont="1" applyFill="1" applyBorder="1" applyAlignment="1">
      <alignment horizontal="right"/>
    </xf>
    <xf numFmtId="0" fontId="112" fillId="0" borderId="8" xfId="0" applyFont="1" applyFill="1" applyBorder="1"/>
    <xf numFmtId="190" fontId="116" fillId="0" borderId="0" xfId="0" applyNumberFormat="1" applyFont="1" applyFill="1" applyBorder="1" applyAlignment="1">
      <alignment horizontal="right"/>
    </xf>
    <xf numFmtId="0" fontId="116" fillId="0" borderId="0" xfId="0" applyFont="1" applyFill="1" applyBorder="1"/>
    <xf numFmtId="167" fontId="116" fillId="0" borderId="0" xfId="56" applyNumberFormat="1" applyFont="1" applyFill="1" applyBorder="1" applyAlignment="1">
      <alignment horizontal="right"/>
    </xf>
    <xf numFmtId="187" fontId="116" fillId="0" borderId="0" xfId="0" applyNumberFormat="1" applyFont="1" applyFill="1" applyBorder="1" applyAlignment="1">
      <alignment horizontal="right"/>
    </xf>
    <xf numFmtId="0" fontId="40" fillId="0" borderId="0" xfId="131" applyFont="1"/>
    <xf numFmtId="0" fontId="20" fillId="0" borderId="0" xfId="134" applyFont="1" applyAlignment="1"/>
    <xf numFmtId="0" fontId="13" fillId="0" borderId="0" xfId="131" applyFont="1"/>
    <xf numFmtId="0" fontId="124" fillId="0" borderId="0" xfId="131" applyFont="1"/>
    <xf numFmtId="167" fontId="13" fillId="0" borderId="0" xfId="131" applyNumberFormat="1" applyFont="1"/>
    <xf numFmtId="43" fontId="13" fillId="0" borderId="0" xfId="131" applyNumberFormat="1" applyFont="1"/>
    <xf numFmtId="0" fontId="37" fillId="0" borderId="0" xfId="131" applyFont="1"/>
    <xf numFmtId="0" fontId="13" fillId="0" borderId="0" xfId="0" applyFont="1" applyFill="1"/>
    <xf numFmtId="194" fontId="13" fillId="0" borderId="0" xfId="0" applyNumberFormat="1" applyFont="1"/>
    <xf numFmtId="3" fontId="20" fillId="0" borderId="0" xfId="0" applyNumberFormat="1" applyFont="1" applyFill="1" applyBorder="1"/>
    <xf numFmtId="0" fontId="68" fillId="0" borderId="0" xfId="0" applyFont="1" applyAlignment="1">
      <alignment horizontal="centerContinuous"/>
    </xf>
    <xf numFmtId="0" fontId="126" fillId="0" borderId="0" xfId="0" applyFont="1" applyAlignment="1">
      <alignment horizontal="centerContinuous"/>
    </xf>
    <xf numFmtId="1" fontId="117" fillId="9" borderId="9" xfId="174" applyNumberFormat="1" applyFont="1" applyBorder="1" applyAlignment="1">
      <alignment horizontal="center" vertical="center" wrapText="1"/>
    </xf>
    <xf numFmtId="167" fontId="112" fillId="0" borderId="0" xfId="56" applyNumberFormat="1" applyFont="1" applyFill="1" applyBorder="1" applyAlignment="1">
      <alignment horizontal="right"/>
    </xf>
    <xf numFmtId="0" fontId="115" fillId="0" borderId="0" xfId="0" applyFont="1"/>
    <xf numFmtId="187" fontId="112" fillId="0" borderId="0" xfId="0" applyNumberFormat="1" applyFont="1" applyFill="1" applyBorder="1" applyAlignment="1">
      <alignment horizontal="right"/>
    </xf>
    <xf numFmtId="43" fontId="112" fillId="0" borderId="0" xfId="0" applyNumberFormat="1" applyFont="1"/>
    <xf numFmtId="1" fontId="101" fillId="9" borderId="7" xfId="174" applyNumberFormat="1" applyFont="1" applyBorder="1" applyAlignment="1">
      <alignment horizontal="center"/>
    </xf>
    <xf numFmtId="1" fontId="101" fillId="9" borderId="1" xfId="174" applyNumberFormat="1" applyFont="1" applyBorder="1" applyAlignment="1">
      <alignment horizontal="center"/>
    </xf>
    <xf numFmtId="0" fontId="0" fillId="0" borderId="7" xfId="0" applyFont="1" applyBorder="1"/>
    <xf numFmtId="0" fontId="0" fillId="0" borderId="12" xfId="0" applyFont="1" applyBorder="1"/>
    <xf numFmtId="165" fontId="0" fillId="0" borderId="0" xfId="55" applyNumberFormat="1" applyFont="1" applyBorder="1"/>
    <xf numFmtId="165" fontId="0" fillId="0" borderId="10" xfId="55" applyNumberFormat="1" applyFont="1" applyBorder="1"/>
    <xf numFmtId="0" fontId="117" fillId="9" borderId="4" xfId="174" applyNumberFormat="1" applyFont="1" applyBorder="1" applyAlignment="1">
      <alignment horizontal="center" wrapText="1"/>
    </xf>
    <xf numFmtId="0" fontId="117" fillId="9" borderId="5" xfId="174" applyNumberFormat="1" applyFont="1" applyBorder="1" applyAlignment="1">
      <alignment horizontal="center" wrapText="1"/>
    </xf>
    <xf numFmtId="167" fontId="117" fillId="9" borderId="0" xfId="174" applyNumberFormat="1" applyFont="1" applyBorder="1"/>
    <xf numFmtId="195" fontId="117" fillId="9" borderId="0" xfId="174" applyNumberFormat="1" applyFont="1" applyBorder="1"/>
    <xf numFmtId="188" fontId="117" fillId="9" borderId="0" xfId="174" applyNumberFormat="1" applyFont="1" applyBorder="1"/>
    <xf numFmtId="188" fontId="117" fillId="9" borderId="1" xfId="174" applyNumberFormat="1" applyFont="1" applyBorder="1"/>
    <xf numFmtId="43" fontId="116" fillId="0" borderId="0" xfId="55" applyFont="1" applyBorder="1"/>
    <xf numFmtId="0" fontId="116" fillId="0" borderId="12" xfId="0" applyFont="1" applyBorder="1"/>
    <xf numFmtId="167" fontId="116" fillId="0" borderId="10" xfId="55" applyNumberFormat="1" applyFont="1" applyBorder="1"/>
    <xf numFmtId="43" fontId="112" fillId="0" borderId="0" xfId="55" applyFont="1" applyBorder="1"/>
    <xf numFmtId="43" fontId="112" fillId="0" borderId="1" xfId="55" applyFont="1" applyBorder="1"/>
    <xf numFmtId="167" fontId="112" fillId="0" borderId="0" xfId="55" applyNumberFormat="1" applyFont="1" applyBorder="1"/>
    <xf numFmtId="195" fontId="112" fillId="0" borderId="0" xfId="86" applyNumberFormat="1" applyFont="1" applyBorder="1"/>
    <xf numFmtId="188" fontId="112" fillId="0" borderId="0" xfId="55" applyNumberFormat="1" applyFont="1" applyBorder="1"/>
    <xf numFmtId="188" fontId="112" fillId="0" borderId="1" xfId="55" applyNumberFormat="1" applyFont="1" applyBorder="1"/>
    <xf numFmtId="0" fontId="101" fillId="9" borderId="13" xfId="174" applyNumberFormat="1" applyFont="1" applyBorder="1" applyAlignment="1">
      <alignment horizontal="center" vertical="center" wrapText="1"/>
    </xf>
    <xf numFmtId="0" fontId="101" fillId="9" borderId="15" xfId="174" applyNumberFormat="1" applyFont="1" applyBorder="1" applyAlignment="1">
      <alignment horizontal="center" vertical="center" wrapText="1"/>
    </xf>
    <xf numFmtId="1" fontId="42" fillId="0" borderId="9" xfId="67" applyNumberFormat="1" applyFont="1" applyFill="1" applyBorder="1" applyAlignment="1">
      <alignment horizontal="center"/>
    </xf>
    <xf numFmtId="191" fontId="42" fillId="0" borderId="9" xfId="67" applyNumberFormat="1" applyFont="1" applyFill="1" applyBorder="1" applyAlignment="1">
      <alignment horizontal="right"/>
    </xf>
    <xf numFmtId="191" fontId="42" fillId="0" borderId="3" xfId="67" applyNumberFormat="1" applyFont="1" applyFill="1" applyBorder="1" applyAlignment="1">
      <alignment horizontal="right"/>
    </xf>
    <xf numFmtId="196" fontId="42" fillId="0" borderId="9" xfId="67" applyNumberFormat="1" applyFont="1" applyFill="1" applyBorder="1" applyAlignment="1">
      <alignment horizontal="right"/>
    </xf>
    <xf numFmtId="191" fontId="42" fillId="0" borderId="5" xfId="67" applyNumberFormat="1" applyFont="1" applyFill="1" applyBorder="1" applyAlignment="1">
      <alignment horizontal="right"/>
    </xf>
    <xf numFmtId="1" fontId="42" fillId="0" borderId="8" xfId="67" applyNumberFormat="1" applyFont="1" applyFill="1" applyBorder="1" applyAlignment="1">
      <alignment horizontal="center"/>
    </xf>
    <xf numFmtId="191" fontId="42" fillId="0" borderId="8" xfId="67" applyNumberFormat="1" applyFont="1" applyFill="1" applyBorder="1" applyAlignment="1">
      <alignment horizontal="right"/>
    </xf>
    <xf numFmtId="191" fontId="42" fillId="0" borderId="7" xfId="67" applyNumberFormat="1" applyFont="1" applyFill="1" applyBorder="1" applyAlignment="1">
      <alignment horizontal="right"/>
    </xf>
    <xf numFmtId="196" fontId="42" fillId="0" borderId="8" xfId="67" applyNumberFormat="1" applyFont="1" applyFill="1" applyBorder="1" applyAlignment="1">
      <alignment horizontal="right"/>
    </xf>
    <xf numFmtId="191" fontId="42" fillId="0" borderId="1" xfId="67" applyNumberFormat="1" applyFont="1" applyFill="1" applyBorder="1" applyAlignment="1">
      <alignment horizontal="right"/>
    </xf>
    <xf numFmtId="1" fontId="101" fillId="9" borderId="12" xfId="174" applyNumberFormat="1" applyFont="1" applyBorder="1" applyAlignment="1">
      <alignment horizontal="center"/>
    </xf>
    <xf numFmtId="1" fontId="101" fillId="9" borderId="6" xfId="174" applyNumberFormat="1" applyFont="1" applyBorder="1" applyAlignment="1">
      <alignment horizontal="center"/>
    </xf>
    <xf numFmtId="165" fontId="101" fillId="9" borderId="12" xfId="174" applyNumberFormat="1" applyFont="1" applyBorder="1" applyAlignment="1">
      <alignment horizontal="right"/>
    </xf>
    <xf numFmtId="165" fontId="101" fillId="9" borderId="6" xfId="174" applyNumberFormat="1" applyFont="1" applyBorder="1" applyAlignment="1">
      <alignment horizontal="right"/>
    </xf>
    <xf numFmtId="0" fontId="117" fillId="9" borderId="13" xfId="174" applyNumberFormat="1" applyFont="1" applyBorder="1" applyAlignment="1">
      <alignment horizontal="center" vertical="center" wrapText="1"/>
    </xf>
    <xf numFmtId="0" fontId="117" fillId="9" borderId="15" xfId="174" applyNumberFormat="1" applyFont="1" applyBorder="1" applyAlignment="1">
      <alignment horizontal="center" vertical="center" wrapText="1"/>
    </xf>
    <xf numFmtId="164" fontId="118" fillId="0" borderId="9" xfId="143" applyNumberFormat="1" applyFont="1" applyFill="1" applyBorder="1" applyAlignment="1">
      <alignment horizontal="right"/>
    </xf>
    <xf numFmtId="164" fontId="118" fillId="0" borderId="8" xfId="143" applyNumberFormat="1" applyFont="1" applyFill="1" applyBorder="1" applyAlignment="1">
      <alignment horizontal="right"/>
    </xf>
    <xf numFmtId="1" fontId="117" fillId="9" borderId="12" xfId="174" applyNumberFormat="1" applyFont="1" applyBorder="1" applyAlignment="1">
      <alignment horizontal="center"/>
    </xf>
    <xf numFmtId="1" fontId="117" fillId="9" borderId="6" xfId="174" applyNumberFormat="1" applyFont="1" applyBorder="1" applyAlignment="1">
      <alignment horizontal="center"/>
    </xf>
    <xf numFmtId="164" fontId="117" fillId="9" borderId="12" xfId="143" applyNumberFormat="1" applyFont="1" applyFill="1" applyBorder="1" applyAlignment="1">
      <alignment horizontal="right"/>
    </xf>
    <xf numFmtId="0" fontId="112" fillId="0" borderId="3" xfId="0" applyFont="1" applyBorder="1"/>
    <xf numFmtId="0" fontId="112" fillId="0" borderId="7" xfId="0" applyFont="1" applyBorder="1"/>
    <xf numFmtId="4" fontId="20" fillId="0" borderId="9" xfId="0" applyNumberFormat="1" applyFont="1" applyBorder="1"/>
    <xf numFmtId="4" fontId="101" fillId="9" borderId="7" xfId="174" applyNumberFormat="1" applyFont="1" applyBorder="1"/>
    <xf numFmtId="3" fontId="101" fillId="9" borderId="0" xfId="174" applyNumberFormat="1" applyFont="1" applyBorder="1"/>
    <xf numFmtId="3" fontId="101" fillId="9" borderId="1" xfId="174" applyNumberFormat="1" applyFont="1" applyBorder="1"/>
    <xf numFmtId="168" fontId="101" fillId="9" borderId="0" xfId="174" applyNumberFormat="1" applyFont="1" applyBorder="1"/>
    <xf numFmtId="4" fontId="101" fillId="9" borderId="0" xfId="174" applyNumberFormat="1" applyFont="1" applyBorder="1" applyAlignment="1">
      <alignment horizontal="right"/>
    </xf>
    <xf numFmtId="4" fontId="101" fillId="9" borderId="1" xfId="174" applyNumberFormat="1" applyFont="1" applyBorder="1" applyAlignment="1">
      <alignment horizontal="right"/>
    </xf>
    <xf numFmtId="166" fontId="20" fillId="0" borderId="1" xfId="55" applyNumberFormat="1" applyFont="1" applyBorder="1"/>
    <xf numFmtId="166" fontId="20" fillId="0" borderId="0" xfId="55" applyNumberFormat="1" applyFont="1" applyBorder="1"/>
    <xf numFmtId="166" fontId="0" fillId="0" borderId="1" xfId="55" applyNumberFormat="1" applyFont="1" applyBorder="1"/>
    <xf numFmtId="166" fontId="0" fillId="0" borderId="0" xfId="55" applyNumberFormat="1" applyFont="1" applyBorder="1"/>
    <xf numFmtId="0" fontId="117" fillId="9" borderId="3" xfId="174" applyNumberFormat="1" applyFont="1" applyBorder="1" applyAlignment="1">
      <alignment horizontal="center" vertical="center"/>
    </xf>
    <xf numFmtId="0" fontId="116" fillId="0" borderId="7" xfId="0" applyFont="1" applyBorder="1"/>
    <xf numFmtId="167" fontId="116" fillId="0" borderId="7" xfId="55" applyNumberFormat="1" applyFont="1" applyBorder="1"/>
    <xf numFmtId="166" fontId="116" fillId="0" borderId="1" xfId="55" applyNumberFormat="1" applyFont="1" applyBorder="1"/>
    <xf numFmtId="167" fontId="116" fillId="0" borderId="0" xfId="55" applyNumberFormat="1" applyFont="1" applyBorder="1"/>
    <xf numFmtId="166" fontId="116" fillId="0" borderId="0" xfId="55" applyNumberFormat="1" applyFont="1" applyBorder="1"/>
    <xf numFmtId="167" fontId="116" fillId="0" borderId="7" xfId="55" applyNumberFormat="1" applyFont="1" applyFill="1" applyBorder="1"/>
    <xf numFmtId="166" fontId="116" fillId="0" borderId="1" xfId="55" applyNumberFormat="1" applyFont="1" applyFill="1" applyBorder="1"/>
    <xf numFmtId="167" fontId="116" fillId="0" borderId="0" xfId="55" applyNumberFormat="1" applyFont="1" applyFill="1" applyBorder="1"/>
    <xf numFmtId="166" fontId="116" fillId="0" borderId="0" xfId="55" applyNumberFormat="1" applyFont="1" applyFill="1" applyBorder="1"/>
    <xf numFmtId="167" fontId="116" fillId="0" borderId="12" xfId="55" applyNumberFormat="1" applyFont="1" applyBorder="1"/>
    <xf numFmtId="166" fontId="116" fillId="0" borderId="6" xfId="55" applyNumberFormat="1" applyFont="1" applyBorder="1"/>
    <xf numFmtId="166" fontId="116" fillId="0" borderId="10" xfId="55" applyNumberFormat="1" applyFont="1" applyBorder="1"/>
    <xf numFmtId="167" fontId="112" fillId="0" borderId="7" xfId="55" applyNumberFormat="1" applyFont="1" applyBorder="1"/>
    <xf numFmtId="166" fontId="112" fillId="0" borderId="1" xfId="55" applyNumberFormat="1" applyFont="1" applyBorder="1"/>
    <xf numFmtId="166" fontId="112" fillId="0" borderId="0" xfId="55" applyNumberFormat="1" applyFont="1" applyBorder="1"/>
    <xf numFmtId="167" fontId="112" fillId="0" borderId="0" xfId="55" applyNumberFormat="1" applyFont="1"/>
    <xf numFmtId="0" fontId="101" fillId="9" borderId="3" xfId="174" applyNumberFormat="1" applyFont="1" applyBorder="1"/>
    <xf numFmtId="0" fontId="0" fillId="0" borderId="12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12" xfId="0" applyFont="1" applyFill="1" applyBorder="1" applyAlignment="1">
      <alignment horizontal="center"/>
    </xf>
    <xf numFmtId="0" fontId="0" fillId="0" borderId="10" xfId="0" applyFont="1" applyFill="1" applyBorder="1" applyAlignment="1">
      <alignment horizontal="center"/>
    </xf>
    <xf numFmtId="0" fontId="0" fillId="0" borderId="6" xfId="0" applyFont="1" applyFill="1" applyBorder="1" applyAlignment="1">
      <alignment horizontal="center"/>
    </xf>
    <xf numFmtId="165" fontId="0" fillId="0" borderId="7" xfId="55" applyNumberFormat="1" applyFont="1" applyBorder="1"/>
    <xf numFmtId="165" fontId="0" fillId="0" borderId="7" xfId="55" applyNumberFormat="1" applyFont="1" applyFill="1" applyBorder="1"/>
    <xf numFmtId="165" fontId="0" fillId="0" borderId="0" xfId="55" applyNumberFormat="1" applyFont="1" applyFill="1" applyBorder="1"/>
    <xf numFmtId="167" fontId="0" fillId="0" borderId="1" xfId="55" applyNumberFormat="1" applyFont="1" applyFill="1" applyBorder="1"/>
    <xf numFmtId="165" fontId="0" fillId="0" borderId="12" xfId="55" applyNumberFormat="1" applyFont="1" applyBorder="1"/>
    <xf numFmtId="166" fontId="0" fillId="0" borderId="6" xfId="55" applyNumberFormat="1" applyFont="1" applyBorder="1"/>
    <xf numFmtId="166" fontId="0" fillId="0" borderId="10" xfId="55" applyNumberFormat="1" applyFont="1" applyBorder="1"/>
    <xf numFmtId="165" fontId="0" fillId="0" borderId="12" xfId="55" applyNumberFormat="1" applyFont="1" applyFill="1" applyBorder="1"/>
    <xf numFmtId="165" fontId="0" fillId="0" borderId="10" xfId="55" applyNumberFormat="1" applyFont="1" applyFill="1" applyBorder="1"/>
    <xf numFmtId="167" fontId="0" fillId="0" borderId="6" xfId="55" applyNumberFormat="1" applyFont="1" applyFill="1" applyBorder="1"/>
    <xf numFmtId="49" fontId="13" fillId="4" borderId="0" xfId="132" applyNumberFormat="1" applyFont="1" applyFill="1" applyBorder="1" applyAlignment="1">
      <alignment horizontal="left"/>
    </xf>
    <xf numFmtId="165" fontId="20" fillId="0" borderId="7" xfId="55" applyNumberFormat="1" applyFont="1" applyBorder="1"/>
    <xf numFmtId="165" fontId="20" fillId="0" borderId="0" xfId="55" applyNumberFormat="1" applyFont="1" applyBorder="1"/>
    <xf numFmtId="165" fontId="20" fillId="0" borderId="7" xfId="55" applyNumberFormat="1" applyFont="1" applyFill="1" applyBorder="1"/>
    <xf numFmtId="165" fontId="20" fillId="0" borderId="0" xfId="55" applyNumberFormat="1" applyFont="1" applyFill="1" applyBorder="1"/>
    <xf numFmtId="165" fontId="20" fillId="0" borderId="16" xfId="55" applyNumberFormat="1" applyFont="1" applyBorder="1"/>
    <xf numFmtId="166" fontId="20" fillId="0" borderId="15" xfId="55" applyNumberFormat="1" applyFont="1" applyBorder="1"/>
    <xf numFmtId="166" fontId="20" fillId="0" borderId="13" xfId="55" applyNumberFormat="1" applyFont="1" applyBorder="1"/>
    <xf numFmtId="165" fontId="20" fillId="0" borderId="16" xfId="55" applyNumberFormat="1" applyFont="1" applyFill="1" applyBorder="1"/>
    <xf numFmtId="165" fontId="20" fillId="0" borderId="13" xfId="55" applyNumberFormat="1" applyFont="1" applyFill="1" applyBorder="1"/>
    <xf numFmtId="166" fontId="0" fillId="0" borderId="1" xfId="55" applyNumberFormat="1" applyFont="1" applyBorder="1" applyAlignment="1">
      <alignment horizontal="right"/>
    </xf>
    <xf numFmtId="166" fontId="0" fillId="0" borderId="0" xfId="55" applyNumberFormat="1" applyFont="1" applyBorder="1" applyAlignment="1">
      <alignment horizontal="right"/>
    </xf>
    <xf numFmtId="167" fontId="0" fillId="0" borderId="0" xfId="55" applyNumberFormat="1" applyFont="1" applyFill="1" applyBorder="1"/>
    <xf numFmtId="0" fontId="112" fillId="4" borderId="0" xfId="132" applyFont="1" applyFill="1"/>
    <xf numFmtId="1" fontId="112" fillId="4" borderId="0" xfId="132" applyNumberFormat="1" applyFont="1" applyFill="1"/>
    <xf numFmtId="1" fontId="112" fillId="4" borderId="0" xfId="132" applyNumberFormat="1" applyFont="1" applyFill="1" applyBorder="1"/>
    <xf numFmtId="164" fontId="112" fillId="4" borderId="0" xfId="132" applyNumberFormat="1" applyFont="1" applyFill="1" applyBorder="1"/>
    <xf numFmtId="49" fontId="112" fillId="4" borderId="0" xfId="132" applyNumberFormat="1" applyFont="1" applyFill="1" applyBorder="1"/>
    <xf numFmtId="3" fontId="112" fillId="4" borderId="0" xfId="132" applyNumberFormat="1" applyFont="1" applyFill="1" applyBorder="1" applyAlignment="1">
      <alignment horizontal="right"/>
    </xf>
    <xf numFmtId="164" fontId="112" fillId="4" borderId="0" xfId="132" applyNumberFormat="1" applyFont="1" applyFill="1" applyBorder="1" applyAlignment="1">
      <alignment horizontal="right"/>
    </xf>
    <xf numFmtId="0" fontId="112" fillId="4" borderId="0" xfId="132" applyFont="1" applyFill="1" applyBorder="1"/>
    <xf numFmtId="49" fontId="112" fillId="4" borderId="0" xfId="132" applyNumberFormat="1" applyFont="1" applyFill="1"/>
    <xf numFmtId="3" fontId="112" fillId="4" borderId="0" xfId="132" applyNumberFormat="1" applyFont="1" applyFill="1"/>
    <xf numFmtId="49" fontId="112" fillId="4" borderId="0" xfId="132" applyNumberFormat="1" applyFont="1" applyFill="1" applyBorder="1" applyAlignment="1">
      <alignment horizontal="left"/>
    </xf>
    <xf numFmtId="167" fontId="20" fillId="0" borderId="1" xfId="55" applyNumberFormat="1" applyFont="1" applyFill="1" applyBorder="1"/>
    <xf numFmtId="167" fontId="20" fillId="0" borderId="15" xfId="55" applyNumberFormat="1" applyFont="1" applyFill="1" applyBorder="1"/>
    <xf numFmtId="0" fontId="13" fillId="0" borderId="7" xfId="0" applyFont="1" applyBorder="1"/>
    <xf numFmtId="0" fontId="13" fillId="0" borderId="3" xfId="0" applyFont="1" applyBorder="1"/>
    <xf numFmtId="0" fontId="101" fillId="9" borderId="12" xfId="174" applyNumberFormat="1" applyFont="1" applyBorder="1"/>
    <xf numFmtId="0" fontId="40" fillId="8" borderId="0" xfId="0" applyFont="1" applyFill="1"/>
    <xf numFmtId="0" fontId="102" fillId="8" borderId="0" xfId="0" applyFont="1" applyFill="1"/>
    <xf numFmtId="0" fontId="128" fillId="8" borderId="0" xfId="0" applyFont="1" applyFill="1"/>
    <xf numFmtId="0" fontId="13" fillId="8" borderId="0" xfId="0" applyFont="1" applyFill="1"/>
    <xf numFmtId="0" fontId="13" fillId="8" borderId="0" xfId="140" applyFont="1" applyFill="1" applyBorder="1" applyAlignment="1">
      <alignment horizontal="center"/>
    </xf>
    <xf numFmtId="0" fontId="40" fillId="8" borderId="0" xfId="0" applyFont="1" applyFill="1" applyBorder="1"/>
    <xf numFmtId="0" fontId="102" fillId="8" borderId="0" xfId="0" applyFont="1" applyFill="1" applyBorder="1"/>
    <xf numFmtId="0" fontId="128" fillId="8" borderId="0" xfId="0" applyFont="1" applyFill="1" applyBorder="1"/>
    <xf numFmtId="0" fontId="13" fillId="8" borderId="0" xfId="0" applyFont="1" applyFill="1" applyBorder="1"/>
    <xf numFmtId="0" fontId="13" fillId="8" borderId="12" xfId="0" applyFont="1" applyFill="1" applyBorder="1"/>
    <xf numFmtId="0" fontId="13" fillId="8" borderId="12" xfId="0" applyFont="1" applyFill="1" applyBorder="1" applyAlignment="1">
      <alignment horizontal="center"/>
    </xf>
    <xf numFmtId="0" fontId="13" fillId="8" borderId="10" xfId="0" applyFont="1" applyFill="1" applyBorder="1" applyAlignment="1">
      <alignment horizontal="center"/>
    </xf>
    <xf numFmtId="0" fontId="13" fillId="8" borderId="6" xfId="0" applyFont="1" applyFill="1" applyBorder="1" applyAlignment="1">
      <alignment horizontal="center" wrapText="1"/>
    </xf>
    <xf numFmtId="0" fontId="13" fillId="8" borderId="10" xfId="0" applyFont="1" applyFill="1" applyBorder="1" applyAlignment="1">
      <alignment horizontal="center" wrapText="1"/>
    </xf>
    <xf numFmtId="0" fontId="13" fillId="8" borderId="7" xfId="0" applyFont="1" applyFill="1" applyBorder="1"/>
    <xf numFmtId="184" fontId="128" fillId="8" borderId="0" xfId="0" applyNumberFormat="1" applyFont="1" applyFill="1"/>
    <xf numFmtId="186" fontId="128" fillId="8" borderId="0" xfId="0" applyNumberFormat="1" applyFont="1" applyFill="1"/>
    <xf numFmtId="0" fontId="13" fillId="8" borderId="0" xfId="140" applyFont="1" applyFill="1"/>
    <xf numFmtId="0" fontId="85" fillId="8" borderId="0" xfId="132" applyFont="1" applyFill="1"/>
    <xf numFmtId="0" fontId="56" fillId="8" borderId="0" xfId="112" applyFill="1">
      <alignment horizontal="center" wrapText="1"/>
    </xf>
    <xf numFmtId="0" fontId="117" fillId="9" borderId="16" xfId="174" applyNumberFormat="1" applyFont="1" applyBorder="1"/>
    <xf numFmtId="0" fontId="117" fillId="9" borderId="13" xfId="174" applyNumberFormat="1" applyFont="1" applyBorder="1"/>
    <xf numFmtId="0" fontId="117" fillId="9" borderId="13" xfId="174" applyNumberFormat="1" applyFont="1" applyBorder="1" applyAlignment="1">
      <alignment horizontal="center" wrapText="1"/>
    </xf>
    <xf numFmtId="0" fontId="117" fillId="9" borderId="15" xfId="174" applyNumberFormat="1" applyFont="1" applyBorder="1"/>
    <xf numFmtId="0" fontId="116" fillId="0" borderId="10" xfId="0" applyFont="1" applyBorder="1"/>
    <xf numFmtId="3" fontId="116" fillId="0" borderId="10" xfId="0" applyNumberFormat="1" applyFont="1" applyBorder="1"/>
    <xf numFmtId="3" fontId="116" fillId="0" borderId="6" xfId="0" applyNumberFormat="1" applyFont="1" applyBorder="1"/>
    <xf numFmtId="0" fontId="117" fillId="9" borderId="12" xfId="174" applyNumberFormat="1" applyFont="1" applyBorder="1"/>
    <xf numFmtId="0" fontId="117" fillId="9" borderId="10" xfId="174" applyNumberFormat="1" applyFont="1" applyBorder="1"/>
    <xf numFmtId="3" fontId="117" fillId="9" borderId="10" xfId="174" applyNumberFormat="1" applyFont="1" applyBorder="1"/>
    <xf numFmtId="3" fontId="117" fillId="9" borderId="6" xfId="174" applyNumberFormat="1" applyFont="1" applyBorder="1"/>
    <xf numFmtId="3" fontId="112" fillId="0" borderId="4" xfId="0" applyNumberFormat="1" applyFont="1" applyBorder="1"/>
    <xf numFmtId="3" fontId="112" fillId="0" borderId="5" xfId="0" applyNumberFormat="1" applyFont="1" applyBorder="1"/>
    <xf numFmtId="3" fontId="112" fillId="0" borderId="1" xfId="0" applyNumberFormat="1" applyFont="1" applyBorder="1"/>
    <xf numFmtId="0" fontId="101" fillId="9" borderId="16" xfId="174" applyNumberFormat="1" applyFont="1" applyBorder="1"/>
    <xf numFmtId="0" fontId="101" fillId="9" borderId="13" xfId="174" applyNumberFormat="1" applyFont="1" applyBorder="1"/>
    <xf numFmtId="0" fontId="101" fillId="9" borderId="13" xfId="174" applyNumberFormat="1" applyFont="1" applyBorder="1" applyAlignment="1">
      <alignment horizontal="center" wrapText="1"/>
    </xf>
    <xf numFmtId="0" fontId="101" fillId="9" borderId="15" xfId="174" applyNumberFormat="1" applyFont="1" applyBorder="1"/>
    <xf numFmtId="0" fontId="20" fillId="0" borderId="10" xfId="0" applyFont="1" applyBorder="1"/>
    <xf numFmtId="3" fontId="20" fillId="0" borderId="10" xfId="0" applyNumberFormat="1" applyFont="1" applyBorder="1"/>
    <xf numFmtId="3" fontId="20" fillId="0" borderId="6" xfId="0" applyNumberFormat="1" applyFont="1" applyBorder="1"/>
    <xf numFmtId="0" fontId="101" fillId="9" borderId="10" xfId="174" applyNumberFormat="1" applyFont="1" applyBorder="1"/>
    <xf numFmtId="3" fontId="101" fillId="9" borderId="6" xfId="174" applyNumberFormat="1" applyFont="1" applyBorder="1"/>
    <xf numFmtId="3" fontId="13" fillId="0" borderId="4" xfId="0" applyNumberFormat="1" applyFont="1" applyBorder="1"/>
    <xf numFmtId="3" fontId="13" fillId="0" borderId="5" xfId="0" applyNumberFormat="1" applyFont="1" applyBorder="1"/>
    <xf numFmtId="3" fontId="13" fillId="0" borderId="0" xfId="0" applyNumberFormat="1" applyFont="1" applyBorder="1"/>
    <xf numFmtId="3" fontId="13" fillId="0" borderId="1" xfId="0" applyNumberFormat="1" applyFont="1" applyBorder="1"/>
    <xf numFmtId="0" fontId="101" fillId="9" borderId="4" xfId="174" applyNumberFormat="1" applyFont="1" applyBorder="1"/>
    <xf numFmtId="0" fontId="101" fillId="9" borderId="5" xfId="174" applyNumberFormat="1" applyFont="1" applyBorder="1"/>
    <xf numFmtId="167" fontId="19" fillId="0" borderId="4" xfId="55" applyNumberFormat="1" applyFont="1" applyFill="1" applyBorder="1" applyAlignment="1">
      <alignment horizontal="center"/>
    </xf>
    <xf numFmtId="167" fontId="19" fillId="0" borderId="0" xfId="55" applyNumberFormat="1" applyFont="1" applyFill="1" applyBorder="1" applyAlignment="1">
      <alignment horizontal="center"/>
    </xf>
    <xf numFmtId="167" fontId="19" fillId="0" borderId="10" xfId="55" applyNumberFormat="1" applyFont="1" applyFill="1" applyBorder="1" applyAlignment="1">
      <alignment horizontal="center"/>
    </xf>
    <xf numFmtId="37" fontId="20" fillId="0" borderId="7" xfId="55" applyNumberFormat="1" applyFont="1" applyBorder="1"/>
    <xf numFmtId="37" fontId="20" fillId="0" borderId="0" xfId="55" applyNumberFormat="1" applyFont="1" applyBorder="1"/>
    <xf numFmtId="166" fontId="20" fillId="0" borderId="1" xfId="55" applyNumberFormat="1" applyFont="1" applyBorder="1" applyAlignment="1">
      <alignment horizontal="right"/>
    </xf>
    <xf numFmtId="37" fontId="0" fillId="0" borderId="0" xfId="55" applyNumberFormat="1" applyFont="1" applyBorder="1"/>
    <xf numFmtId="0" fontId="0" fillId="0" borderId="0" xfId="0"/>
    <xf numFmtId="0" fontId="19" fillId="0" borderId="8" xfId="0" applyFont="1" applyBorder="1"/>
    <xf numFmtId="0" fontId="0" fillId="0" borderId="0" xfId="0"/>
    <xf numFmtId="0" fontId="15" fillId="0" borderId="0" xfId="175" applyFont="1" applyBorder="1" applyAlignment="1"/>
    <xf numFmtId="0" fontId="29" fillId="0" borderId="9" xfId="175" applyFont="1" applyFill="1" applyBorder="1" applyAlignment="1">
      <alignment horizontal="center"/>
    </xf>
    <xf numFmtId="3" fontId="15" fillId="0" borderId="8" xfId="175" applyNumberFormat="1" applyFont="1" applyBorder="1" applyAlignment="1">
      <alignment horizontal="left" vertical="top"/>
    </xf>
    <xf numFmtId="3" fontId="15" fillId="0" borderId="11" xfId="175" applyNumberFormat="1" applyFont="1" applyBorder="1" applyAlignment="1">
      <alignment horizontal="left" vertical="top"/>
    </xf>
    <xf numFmtId="4" fontId="29" fillId="0" borderId="3" xfId="175" applyNumberFormat="1" applyFont="1" applyBorder="1" applyAlignment="1">
      <alignment horizontal="left"/>
    </xf>
    <xf numFmtId="0" fontId="15" fillId="0" borderId="9" xfId="175" applyFont="1" applyFill="1" applyBorder="1" applyAlignment="1"/>
    <xf numFmtId="166" fontId="12" fillId="0" borderId="8" xfId="175" applyNumberFormat="1" applyFont="1" applyFill="1" applyBorder="1" applyAlignment="1"/>
    <xf numFmtId="166" fontId="12" fillId="0" borderId="11" xfId="175" applyNumberFormat="1" applyFont="1" applyFill="1" applyBorder="1" applyAlignment="1"/>
    <xf numFmtId="3" fontId="129" fillId="0" borderId="0" xfId="175" applyNumberFormat="1" applyFont="1" applyBorder="1" applyAlignment="1">
      <alignment horizontal="center" vertical="center" wrapText="1"/>
    </xf>
    <xf numFmtId="0" fontId="130" fillId="0" borderId="0" xfId="175" applyFont="1" applyBorder="1" applyAlignment="1">
      <alignment wrapText="1"/>
    </xf>
    <xf numFmtId="0" fontId="130" fillId="0" borderId="0" xfId="0" applyFont="1" applyFill="1"/>
    <xf numFmtId="0" fontId="129" fillId="0" borderId="0" xfId="0" applyFont="1" applyFill="1"/>
    <xf numFmtId="0" fontId="11" fillId="0" borderId="0" xfId="0" applyFont="1" applyFill="1"/>
    <xf numFmtId="0" fontId="20" fillId="0" borderId="5" xfId="0" applyNumberFormat="1" applyFont="1" applyBorder="1" applyAlignment="1">
      <alignment horizontal="center" wrapText="1"/>
    </xf>
    <xf numFmtId="3" fontId="101" fillId="9" borderId="1" xfId="174" applyNumberFormat="1" applyFont="1" applyBorder="1" applyAlignment="1">
      <alignment horizontal="right" wrapText="1"/>
    </xf>
    <xf numFmtId="3" fontId="19" fillId="4" borderId="1" xfId="0" applyNumberFormat="1" applyFont="1" applyFill="1" applyBorder="1" applyAlignment="1">
      <alignment horizontal="right" wrapText="1"/>
    </xf>
    <xf numFmtId="3" fontId="19" fillId="4" borderId="1" xfId="0" applyNumberFormat="1" applyFont="1" applyFill="1" applyBorder="1" applyAlignment="1">
      <alignment horizontal="right"/>
    </xf>
    <xf numFmtId="49" fontId="11" fillId="4" borderId="0" xfId="132" applyNumberFormat="1" applyFont="1" applyFill="1" applyBorder="1" applyAlignment="1">
      <alignment horizontal="left"/>
    </xf>
    <xf numFmtId="0" fontId="11" fillId="0" borderId="0" xfId="0" applyFont="1" applyAlignment="1"/>
    <xf numFmtId="0" fontId="11" fillId="0" borderId="0" xfId="0" applyFont="1" applyFill="1" applyBorder="1" applyAlignment="1"/>
    <xf numFmtId="0" fontId="19" fillId="0" borderId="8" xfId="0" applyFont="1" applyBorder="1"/>
    <xf numFmtId="0" fontId="0" fillId="0" borderId="0" xfId="0"/>
    <xf numFmtId="0" fontId="112" fillId="0" borderId="7" xfId="0" applyFont="1" applyBorder="1"/>
    <xf numFmtId="0" fontId="112" fillId="0" borderId="0" xfId="0" applyFont="1" applyBorder="1"/>
    <xf numFmtId="0" fontId="112" fillId="0" borderId="1" xfId="0" applyFont="1" applyBorder="1"/>
    <xf numFmtId="3" fontId="129" fillId="0" borderId="0" xfId="175" applyNumberFormat="1" applyFont="1" applyBorder="1" applyAlignment="1">
      <alignment horizontal="center" vertical="center" wrapText="1"/>
    </xf>
    <xf numFmtId="0" fontId="16" fillId="0" borderId="0" xfId="0" applyFont="1" applyBorder="1"/>
    <xf numFmtId="0" fontId="19" fillId="0" borderId="0" xfId="0" applyFont="1" applyBorder="1" applyAlignment="1">
      <alignment horizontal="right"/>
    </xf>
    <xf numFmtId="3" fontId="101" fillId="9" borderId="7" xfId="174" applyNumberFormat="1" applyFont="1" applyBorder="1" applyAlignment="1">
      <alignment horizontal="left" wrapText="1"/>
    </xf>
    <xf numFmtId="0" fontId="11" fillId="0" borderId="0" xfId="0" applyFont="1" applyFill="1" applyBorder="1"/>
    <xf numFmtId="167" fontId="14" fillId="0" borderId="8" xfId="55" applyNumberFormat="1" applyFont="1" applyBorder="1"/>
    <xf numFmtId="167" fontId="14" fillId="0" borderId="0" xfId="55" applyNumberFormat="1" applyFont="1" applyBorder="1"/>
    <xf numFmtId="3" fontId="19" fillId="0" borderId="0" xfId="70" applyNumberFormat="1" applyFont="1" applyFill="1" applyBorder="1"/>
    <xf numFmtId="1" fontId="42" fillId="0" borderId="9" xfId="141" applyNumberFormat="1" applyFont="1" applyFill="1" applyBorder="1" applyAlignment="1">
      <alignment horizontal="left" vertical="center"/>
    </xf>
    <xf numFmtId="1" fontId="42" fillId="0" borderId="8" xfId="141" applyNumberFormat="1" applyFont="1" applyFill="1" applyBorder="1" applyAlignment="1">
      <alignment horizontal="left" vertical="center"/>
    </xf>
    <xf numFmtId="1" fontId="101" fillId="9" borderId="8" xfId="174" applyNumberFormat="1" applyFont="1" applyBorder="1" applyAlignment="1">
      <alignment horizontal="left" vertical="center"/>
    </xf>
    <xf numFmtId="1" fontId="42" fillId="0" borderId="14" xfId="141" applyNumberFormat="1" applyFont="1" applyFill="1" applyBorder="1" applyAlignment="1">
      <alignment horizontal="left" vertical="center"/>
    </xf>
    <xf numFmtId="1" fontId="19" fillId="0" borderId="0" xfId="141" applyNumberFormat="1" applyFont="1" applyFill="1" applyBorder="1" applyAlignment="1">
      <alignment horizontal="left" vertical="center"/>
    </xf>
    <xf numFmtId="3" fontId="19" fillId="0" borderId="7" xfId="141" applyNumberFormat="1" applyFont="1" applyFill="1" applyBorder="1" applyAlignment="1">
      <alignment horizontal="right" vertical="center"/>
    </xf>
    <xf numFmtId="3" fontId="19" fillId="0" borderId="0" xfId="141" applyNumberFormat="1" applyFont="1" applyFill="1" applyBorder="1" applyAlignment="1">
      <alignment horizontal="right" vertical="center"/>
    </xf>
    <xf numFmtId="3" fontId="19" fillId="0" borderId="1" xfId="141" applyNumberFormat="1" applyFont="1" applyFill="1" applyBorder="1" applyAlignment="1">
      <alignment horizontal="right" vertical="center"/>
    </xf>
    <xf numFmtId="3" fontId="19" fillId="0" borderId="1" xfId="70" applyNumberFormat="1" applyFont="1" applyFill="1" applyBorder="1" applyAlignment="1">
      <alignment horizontal="right"/>
    </xf>
    <xf numFmtId="164" fontId="56" fillId="0" borderId="0" xfId="143" applyNumberFormat="1" applyFont="1" applyFill="1" applyAlignment="1">
      <alignment horizontal="centerContinuous"/>
    </xf>
    <xf numFmtId="164" fontId="56" fillId="0" borderId="0" xfId="143" applyNumberFormat="1" applyFont="1"/>
    <xf numFmtId="164" fontId="100" fillId="0" borderId="0" xfId="143" applyNumberFormat="1" applyFont="1"/>
    <xf numFmtId="164" fontId="42" fillId="0" borderId="0" xfId="143" applyNumberFormat="1" applyFont="1" applyFill="1" applyAlignment="1">
      <alignment horizontal="center" vertical="center"/>
    </xf>
    <xf numFmtId="164" fontId="42" fillId="0" borderId="0" xfId="143" applyNumberFormat="1" applyFont="1" applyFill="1" applyAlignment="1">
      <alignment vertical="center"/>
    </xf>
    <xf numFmtId="164" fontId="43" fillId="0" borderId="0" xfId="143" applyNumberFormat="1" applyFont="1" applyFill="1" applyAlignment="1">
      <alignment vertical="center"/>
    </xf>
    <xf numFmtId="164" fontId="0" fillId="0" borderId="0" xfId="143" applyNumberFormat="1" applyFont="1" applyFill="1"/>
    <xf numFmtId="164" fontId="0" fillId="0" borderId="0" xfId="143" applyNumberFormat="1" applyFont="1"/>
    <xf numFmtId="164" fontId="19" fillId="0" borderId="0" xfId="143" applyNumberFormat="1" applyFont="1"/>
    <xf numFmtId="164" fontId="42" fillId="0" borderId="9" xfId="143" applyNumberFormat="1" applyFont="1" applyFill="1" applyBorder="1" applyAlignment="1">
      <alignment horizontal="left" vertical="center"/>
    </xf>
    <xf numFmtId="164" fontId="19" fillId="0" borderId="0" xfId="143" applyNumberFormat="1" applyFont="1" applyFill="1" applyBorder="1" applyAlignment="1">
      <alignment vertical="center"/>
    </xf>
    <xf numFmtId="164" fontId="19" fillId="0" borderId="0" xfId="143" applyNumberFormat="1" applyFont="1" applyFill="1"/>
    <xf numFmtId="164" fontId="42" fillId="0" borderId="8" xfId="143" applyNumberFormat="1" applyFont="1" applyFill="1" applyBorder="1" applyAlignment="1">
      <alignment horizontal="left" vertical="center"/>
    </xf>
    <xf numFmtId="164" fontId="101" fillId="9" borderId="8" xfId="143" applyNumberFormat="1" applyFont="1" applyFill="1" applyBorder="1" applyAlignment="1">
      <alignment horizontal="left" vertical="center"/>
    </xf>
    <xf numFmtId="164" fontId="42" fillId="0" borderId="14" xfId="143" applyNumberFormat="1" applyFont="1" applyFill="1" applyBorder="1" applyAlignment="1">
      <alignment horizontal="left" vertical="center"/>
    </xf>
    <xf numFmtId="164" fontId="19" fillId="0" borderId="0" xfId="143" applyNumberFormat="1" applyFont="1" applyFill="1" applyBorder="1" applyAlignment="1">
      <alignment horizontal="left" vertical="center"/>
    </xf>
    <xf numFmtId="164" fontId="19" fillId="0" borderId="0" xfId="143" applyNumberFormat="1" applyFont="1" applyFill="1" applyBorder="1"/>
    <xf numFmtId="164" fontId="19" fillId="0" borderId="0" xfId="143" applyNumberFormat="1" applyFont="1" applyFill="1" applyBorder="1" applyAlignment="1">
      <alignment horizontal="center" vertical="center"/>
    </xf>
    <xf numFmtId="164" fontId="19" fillId="0" borderId="0" xfId="143" applyNumberFormat="1" applyFont="1" applyFill="1" applyBorder="1" applyAlignment="1">
      <alignment horizontal="center"/>
    </xf>
    <xf numFmtId="164" fontId="19" fillId="0" borderId="0" xfId="143" applyNumberFormat="1" applyFont="1" applyFill="1" applyBorder="1" applyAlignment="1">
      <alignment horizontal="right"/>
    </xf>
    <xf numFmtId="0" fontId="11" fillId="0" borderId="0" xfId="0" applyFont="1"/>
    <xf numFmtId="0" fontId="11" fillId="0" borderId="7" xfId="0" applyFont="1" applyBorder="1"/>
    <xf numFmtId="167" fontId="11" fillId="0" borderId="7" xfId="55" applyNumberFormat="1" applyFont="1" applyBorder="1"/>
    <xf numFmtId="167" fontId="11" fillId="0" borderId="1" xfId="55" applyNumberFormat="1" applyFont="1" applyBorder="1"/>
    <xf numFmtId="0" fontId="11" fillId="0" borderId="12" xfId="0" applyFont="1" applyBorder="1"/>
    <xf numFmtId="167" fontId="11" fillId="0" borderId="12" xfId="55" applyNumberFormat="1" applyFont="1" applyBorder="1"/>
    <xf numFmtId="167" fontId="11" fillId="0" borderId="6" xfId="55" applyNumberFormat="1" applyFont="1" applyBorder="1"/>
    <xf numFmtId="3" fontId="11" fillId="0" borderId="9" xfId="0" applyNumberFormat="1" applyFont="1" applyFill="1" applyBorder="1"/>
    <xf numFmtId="3" fontId="11" fillId="0" borderId="9" xfId="0" applyNumberFormat="1" applyFont="1" applyBorder="1"/>
    <xf numFmtId="0" fontId="11" fillId="0" borderId="0" xfId="0" applyFont="1" applyBorder="1"/>
    <xf numFmtId="4" fontId="11" fillId="0" borderId="8" xfId="0" applyNumberFormat="1" applyFont="1" applyBorder="1"/>
    <xf numFmtId="3" fontId="11" fillId="0" borderId="8" xfId="0" applyNumberFormat="1" applyFont="1" applyBorder="1"/>
    <xf numFmtId="3" fontId="11" fillId="0" borderId="8" xfId="0" applyNumberFormat="1" applyFont="1" applyFill="1" applyBorder="1"/>
    <xf numFmtId="4" fontId="11" fillId="0" borderId="8" xfId="0" applyNumberFormat="1" applyFont="1" applyBorder="1" applyAlignment="1">
      <alignment horizontal="left" indent="2"/>
    </xf>
    <xf numFmtId="4" fontId="11" fillId="0" borderId="8" xfId="0" applyNumberFormat="1" applyFont="1" applyFill="1" applyBorder="1"/>
    <xf numFmtId="4" fontId="11" fillId="0" borderId="8" xfId="0" applyNumberFormat="1" applyFont="1" applyFill="1" applyBorder="1" applyAlignment="1">
      <alignment horizontal="right"/>
    </xf>
    <xf numFmtId="4" fontId="11" fillId="0" borderId="8" xfId="0" applyNumberFormat="1" applyFont="1" applyFill="1" applyBorder="1" applyAlignment="1">
      <alignment horizontal="left" indent="3"/>
    </xf>
    <xf numFmtId="0" fontId="11" fillId="0" borderId="8" xfId="0" applyFont="1" applyFill="1" applyBorder="1"/>
    <xf numFmtId="168" fontId="11" fillId="0" borderId="8" xfId="0" applyNumberFormat="1" applyFont="1" applyFill="1" applyBorder="1"/>
    <xf numFmtId="4" fontId="11" fillId="0" borderId="11" xfId="0" applyNumberFormat="1" applyFont="1" applyFill="1" applyBorder="1" applyAlignment="1">
      <alignment horizontal="left" indent="3"/>
    </xf>
    <xf numFmtId="168" fontId="11" fillId="0" borderId="11" xfId="0" applyNumberFormat="1" applyFont="1" applyFill="1" applyBorder="1"/>
    <xf numFmtId="4" fontId="11" fillId="0" borderId="11" xfId="0" applyNumberFormat="1" applyFont="1" applyFill="1" applyBorder="1" applyAlignment="1">
      <alignment horizontal="right"/>
    </xf>
    <xf numFmtId="4" fontId="101" fillId="9" borderId="16" xfId="174" applyNumberFormat="1" applyFont="1" applyBorder="1" applyAlignment="1"/>
    <xf numFmtId="4" fontId="101" fillId="9" borderId="4" xfId="174" applyNumberFormat="1" applyFont="1" applyBorder="1" applyAlignment="1">
      <alignment horizontal="center" vertical="center"/>
    </xf>
    <xf numFmtId="4" fontId="101" fillId="9" borderId="5" xfId="174" applyNumberFormat="1" applyFont="1" applyBorder="1" applyAlignment="1">
      <alignment horizontal="center" vertical="center"/>
    </xf>
    <xf numFmtId="0" fontId="117" fillId="9" borderId="5" xfId="174" applyNumberFormat="1" applyFont="1" applyBorder="1" applyAlignment="1">
      <alignment horizontal="center" vertical="center"/>
    </xf>
    <xf numFmtId="0" fontId="117" fillId="9" borderId="4" xfId="174" applyNumberFormat="1" applyFont="1" applyBorder="1" applyAlignment="1">
      <alignment horizontal="center" vertical="center"/>
    </xf>
    <xf numFmtId="0" fontId="117" fillId="9" borderId="14" xfId="174" applyNumberFormat="1" applyFont="1" applyBorder="1" applyAlignment="1">
      <alignment horizontal="center" vertical="center" wrapText="1"/>
    </xf>
    <xf numFmtId="0" fontId="20" fillId="0" borderId="9" xfId="175" applyFont="1" applyFill="1" applyBorder="1" applyAlignment="1">
      <alignment horizontal="center"/>
    </xf>
    <xf numFmtId="4" fontId="20" fillId="0" borderId="3" xfId="175" applyNumberFormat="1" applyFont="1" applyBorder="1" applyAlignment="1">
      <alignment horizontal="left"/>
    </xf>
    <xf numFmtId="0" fontId="11" fillId="0" borderId="9" xfId="175" applyFont="1" applyFill="1" applyBorder="1" applyAlignment="1"/>
    <xf numFmtId="3" fontId="11" fillId="0" borderId="8" xfId="175" applyNumberFormat="1" applyFont="1" applyBorder="1" applyAlignment="1">
      <alignment horizontal="left" vertical="top"/>
    </xf>
    <xf numFmtId="166" fontId="11" fillId="0" borderId="8" xfId="175" applyNumberFormat="1" applyFont="1" applyFill="1" applyBorder="1" applyAlignment="1"/>
    <xf numFmtId="3" fontId="11" fillId="0" borderId="11" xfId="175" applyNumberFormat="1" applyFont="1" applyBorder="1" applyAlignment="1">
      <alignment horizontal="left" vertical="top"/>
    </xf>
    <xf numFmtId="166" fontId="11" fillId="0" borderId="11" xfId="175" applyNumberFormat="1" applyFont="1" applyFill="1" applyBorder="1" applyAlignment="1"/>
    <xf numFmtId="0" fontId="101" fillId="9" borderId="3" xfId="174" applyNumberFormat="1" applyFont="1" applyBorder="1" applyAlignment="1">
      <alignment horizontal="center" vertical="center"/>
    </xf>
    <xf numFmtId="0" fontId="101" fillId="9" borderId="0" xfId="174" applyNumberFormat="1" applyFont="1" applyBorder="1" applyAlignment="1">
      <alignment horizontal="center" vertical="center"/>
    </xf>
    <xf numFmtId="0" fontId="101" fillId="9" borderId="7" xfId="174" applyNumberFormat="1" applyFont="1" applyBorder="1" applyAlignment="1">
      <alignment horizontal="center" vertical="center"/>
    </xf>
    <xf numFmtId="0" fontId="101" fillId="9" borderId="1" xfId="174" applyNumberFormat="1" applyFont="1" applyBorder="1" applyAlignment="1">
      <alignment horizontal="center" vertical="center"/>
    </xf>
    <xf numFmtId="37" fontId="10" fillId="0" borderId="8" xfId="55" quotePrefix="1" applyNumberFormat="1" applyFont="1" applyBorder="1" applyAlignment="1">
      <alignment horizontal="right"/>
    </xf>
    <xf numFmtId="37" fontId="19" fillId="0" borderId="7" xfId="141" applyNumberFormat="1" applyFont="1" applyFill="1" applyBorder="1" applyAlignment="1">
      <alignment horizontal="right" vertical="center"/>
    </xf>
    <xf numFmtId="37" fontId="19" fillId="0" borderId="0" xfId="141" applyNumberFormat="1" applyFont="1" applyFill="1" applyBorder="1" applyAlignment="1">
      <alignment horizontal="right" vertical="center"/>
    </xf>
    <xf numFmtId="0" fontId="11" fillId="0" borderId="7" xfId="0" applyFont="1" applyFill="1" applyBorder="1" applyAlignment="1">
      <alignment horizontal="center"/>
    </xf>
    <xf numFmtId="175" fontId="11" fillId="0" borderId="0" xfId="0" applyNumberFormat="1" applyFont="1" applyFill="1" applyBorder="1" applyAlignment="1"/>
    <xf numFmtId="175" fontId="11" fillId="0" borderId="7" xfId="0" applyNumberFormat="1" applyFont="1" applyFill="1" applyBorder="1" applyAlignment="1"/>
    <xf numFmtId="183" fontId="11" fillId="0" borderId="1" xfId="0" applyNumberFormat="1" applyFont="1" applyFill="1" applyBorder="1" applyAlignment="1"/>
    <xf numFmtId="0" fontId="11" fillId="0" borderId="7" xfId="0" applyFont="1" applyFill="1" applyBorder="1" applyAlignment="1" applyProtection="1">
      <alignment horizontal="center"/>
    </xf>
    <xf numFmtId="175" fontId="11" fillId="0" borderId="0" xfId="0" applyNumberFormat="1" applyFont="1" applyFill="1" applyBorder="1" applyAlignment="1" applyProtection="1"/>
    <xf numFmtId="175" fontId="11" fillId="0" borderId="7" xfId="0" applyNumberFormat="1" applyFont="1" applyFill="1" applyBorder="1" applyAlignment="1" applyProtection="1"/>
    <xf numFmtId="0" fontId="11" fillId="0" borderId="12" xfId="0" applyFont="1" applyFill="1" applyBorder="1" applyAlignment="1" applyProtection="1">
      <alignment horizontal="center"/>
    </xf>
    <xf numFmtId="0" fontId="19" fillId="0" borderId="8" xfId="0" applyFont="1" applyBorder="1"/>
    <xf numFmtId="1" fontId="101" fillId="9" borderId="8" xfId="174" applyNumberFormat="1" applyFont="1" applyBorder="1" applyAlignment="1">
      <alignment horizontal="center" vertical="center"/>
    </xf>
    <xf numFmtId="0" fontId="101" fillId="9" borderId="3" xfId="174" applyNumberFormat="1" applyFont="1" applyBorder="1" applyAlignment="1">
      <alignment horizontal="center"/>
    </xf>
    <xf numFmtId="0" fontId="101" fillId="9" borderId="4" xfId="174" applyNumberFormat="1" applyFont="1" applyBorder="1" applyAlignment="1">
      <alignment horizontal="center"/>
    </xf>
    <xf numFmtId="0" fontId="112" fillId="0" borderId="4" xfId="0" applyFont="1" applyBorder="1"/>
    <xf numFmtId="0" fontId="101" fillId="9" borderId="5" xfId="174" applyNumberFormat="1" applyFont="1" applyBorder="1" applyAlignment="1">
      <alignment horizontal="center"/>
    </xf>
    <xf numFmtId="0" fontId="42" fillId="0" borderId="13" xfId="0" applyFont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right"/>
    </xf>
    <xf numFmtId="0" fontId="11" fillId="0" borderId="7" xfId="0" applyFont="1" applyFill="1" applyBorder="1" applyAlignment="1"/>
    <xf numFmtId="3" fontId="19" fillId="0" borderId="7" xfId="134" applyNumberFormat="1" applyFont="1" applyBorder="1" applyAlignment="1">
      <alignment horizontal="right"/>
    </xf>
    <xf numFmtId="164" fontId="132" fillId="0" borderId="0" xfId="0" applyNumberFormat="1" applyFont="1" applyFill="1" applyBorder="1" applyAlignment="1">
      <alignment horizontal="right" wrapText="1"/>
    </xf>
    <xf numFmtId="0" fontId="19" fillId="0" borderId="9" xfId="0" applyFont="1" applyFill="1" applyBorder="1" applyAlignment="1"/>
    <xf numFmtId="168" fontId="19" fillId="0" borderId="4" xfId="87" applyNumberFormat="1" applyFont="1" applyFill="1" applyBorder="1"/>
    <xf numFmtId="172" fontId="19" fillId="0" borderId="3" xfId="87" applyNumberFormat="1" applyFont="1" applyFill="1" applyBorder="1" applyAlignment="1">
      <alignment horizontal="right" wrapText="1"/>
    </xf>
    <xf numFmtId="164" fontId="19" fillId="0" borderId="5" xfId="0" applyNumberFormat="1" applyFont="1" applyFill="1" applyBorder="1" applyAlignment="1">
      <alignment horizontal="right" wrapText="1"/>
    </xf>
    <xf numFmtId="164" fontId="19" fillId="0" borderId="3" xfId="0" applyNumberFormat="1" applyFont="1" applyFill="1" applyBorder="1" applyAlignment="1">
      <alignment horizontal="right" wrapText="1"/>
    </xf>
    <xf numFmtId="168" fontId="19" fillId="0" borderId="4" xfId="0" applyNumberFormat="1" applyFont="1" applyFill="1" applyBorder="1" applyAlignment="1">
      <alignment horizontal="right" wrapText="1"/>
    </xf>
    <xf numFmtId="0" fontId="42" fillId="0" borderId="4" xfId="0" applyFont="1" applyFill="1" applyBorder="1" applyAlignment="1">
      <alignment horizontal="right" wrapText="1"/>
    </xf>
    <xf numFmtId="164" fontId="132" fillId="0" borderId="10" xfId="0" applyNumberFormat="1" applyFont="1" applyFill="1" applyBorder="1" applyAlignment="1">
      <alignment horizontal="right" wrapText="1"/>
    </xf>
    <xf numFmtId="0" fontId="133" fillId="0" borderId="0" xfId="0" applyFont="1"/>
    <xf numFmtId="164" fontId="133" fillId="0" borderId="5" xfId="0" applyNumberFormat="1" applyFont="1" applyFill="1" applyBorder="1" applyAlignment="1">
      <alignment horizontal="right" wrapText="1"/>
    </xf>
    <xf numFmtId="164" fontId="133" fillId="0" borderId="1" xfId="0" applyNumberFormat="1" applyFont="1" applyFill="1" applyBorder="1" applyAlignment="1">
      <alignment horizontal="right" wrapText="1"/>
    </xf>
    <xf numFmtId="2" fontId="133" fillId="0" borderId="1" xfId="0" applyNumberFormat="1" applyFont="1" applyFill="1" applyBorder="1" applyAlignment="1">
      <alignment wrapText="1"/>
    </xf>
    <xf numFmtId="1" fontId="101" fillId="9" borderId="8" xfId="174" applyNumberFormat="1" applyFont="1" applyBorder="1" applyAlignment="1">
      <alignment horizontal="center" vertical="center"/>
    </xf>
    <xf numFmtId="0" fontId="112" fillId="0" borderId="0" xfId="0" applyFont="1" applyBorder="1"/>
    <xf numFmtId="0" fontId="134" fillId="0" borderId="0" xfId="163" applyFont="1" applyAlignment="1"/>
    <xf numFmtId="175" fontId="11" fillId="4" borderId="0" xfId="0" applyNumberFormat="1" applyFont="1" applyFill="1" applyBorder="1" applyAlignment="1" applyProtection="1"/>
    <xf numFmtId="0" fontId="11" fillId="4" borderId="0" xfId="0" applyFont="1" applyFill="1" applyBorder="1" applyAlignment="1" applyProtection="1">
      <alignment horizontal="center"/>
    </xf>
    <xf numFmtId="183" fontId="42" fillId="4" borderId="0" xfId="0" applyNumberFormat="1" applyFont="1" applyFill="1" applyBorder="1" applyAlignment="1" applyProtection="1"/>
    <xf numFmtId="0" fontId="135" fillId="0" borderId="0" xfId="0" applyFont="1"/>
    <xf numFmtId="0" fontId="13" fillId="0" borderId="4" xfId="0" applyFont="1" applyBorder="1"/>
    <xf numFmtId="0" fontId="13" fillId="0" borderId="0" xfId="0" applyFont="1" applyBorder="1"/>
    <xf numFmtId="0" fontId="112" fillId="0" borderId="0" xfId="0" applyFont="1" applyBorder="1"/>
    <xf numFmtId="0" fontId="112" fillId="0" borderId="4" xfId="0" applyFont="1" applyBorder="1"/>
    <xf numFmtId="0" fontId="136" fillId="0" borderId="0" xfId="0" applyFont="1"/>
    <xf numFmtId="0" fontId="27" fillId="0" borderId="0" xfId="0" applyFont="1" applyFill="1" applyAlignment="1"/>
    <xf numFmtId="165" fontId="84" fillId="0" borderId="0" xfId="55" applyNumberFormat="1" applyFont="1" applyFill="1" applyAlignment="1"/>
    <xf numFmtId="0" fontId="27" fillId="0" borderId="0" xfId="0" applyFont="1" applyFill="1" applyBorder="1" applyAlignment="1"/>
    <xf numFmtId="165" fontId="84" fillId="0" borderId="0" xfId="55" applyNumberFormat="1" applyFont="1" applyFill="1" applyBorder="1" applyAlignment="1">
      <alignment wrapText="1"/>
    </xf>
    <xf numFmtId="164" fontId="27" fillId="0" borderId="0" xfId="0" applyNumberFormat="1" applyFont="1" applyFill="1" applyAlignment="1"/>
    <xf numFmtId="0" fontId="132" fillId="0" borderId="0" xfId="0" applyFont="1"/>
    <xf numFmtId="0" fontId="132" fillId="0" borderId="0" xfId="0" applyFont="1" applyFill="1"/>
    <xf numFmtId="3" fontId="131" fillId="9" borderId="1" xfId="174" applyNumberFormat="1" applyFont="1" applyBorder="1" applyAlignment="1">
      <alignment vertical="center"/>
    </xf>
    <xf numFmtId="1" fontId="132" fillId="0" borderId="0" xfId="141" applyNumberFormat="1" applyFont="1" applyFill="1" applyBorder="1" applyAlignment="1">
      <alignment horizontal="left" vertical="center"/>
    </xf>
    <xf numFmtId="0" fontId="15" fillId="0" borderId="10" xfId="0" applyFont="1" applyFill="1" applyBorder="1" applyAlignment="1">
      <alignment horizontal="center" vertical="center"/>
    </xf>
    <xf numFmtId="164" fontId="20" fillId="4" borderId="14" xfId="143" applyNumberFormat="1" applyFont="1" applyFill="1" applyBorder="1" applyAlignment="1">
      <alignment horizontal="center" vertical="center"/>
    </xf>
    <xf numFmtId="164" fontId="20" fillId="4" borderId="14" xfId="143" applyNumberFormat="1" applyFont="1" applyFill="1" applyBorder="1" applyAlignment="1">
      <alignment horizontal="center" wrapText="1"/>
    </xf>
    <xf numFmtId="164" fontId="20" fillId="4" borderId="14" xfId="143" applyNumberFormat="1" applyFont="1" applyFill="1" applyBorder="1" applyAlignment="1">
      <alignment horizontal="center" vertical="center" wrapText="1"/>
    </xf>
    <xf numFmtId="164" fontId="43" fillId="4" borderId="16" xfId="143" applyNumberFormat="1" applyFont="1" applyFill="1" applyBorder="1" applyAlignment="1">
      <alignment horizontal="centerContinuous" vertical="center"/>
    </xf>
    <xf numFmtId="164" fontId="43" fillId="4" borderId="13" xfId="143" applyNumberFormat="1" applyFont="1" applyFill="1" applyBorder="1" applyAlignment="1">
      <alignment horizontal="centerContinuous" vertical="center"/>
    </xf>
    <xf numFmtId="164" fontId="43" fillId="4" borderId="15" xfId="143" applyNumberFormat="1" applyFont="1" applyFill="1" applyBorder="1" applyAlignment="1">
      <alignment horizontal="centerContinuous" vertical="center"/>
    </xf>
    <xf numFmtId="164" fontId="43" fillId="4" borderId="3" xfId="143" applyNumberFormat="1" applyFont="1" applyFill="1" applyBorder="1" applyAlignment="1">
      <alignment horizontal="centerContinuous" vertical="center"/>
    </xf>
    <xf numFmtId="164" fontId="43" fillId="4" borderId="14" xfId="143" applyNumberFormat="1" applyFont="1" applyFill="1" applyBorder="1" applyAlignment="1">
      <alignment horizontal="centerContinuous" vertical="center"/>
    </xf>
    <xf numFmtId="164" fontId="43" fillId="4" borderId="4" xfId="143" applyNumberFormat="1" applyFont="1" applyFill="1" applyBorder="1" applyAlignment="1">
      <alignment horizontal="centerContinuous" vertical="center"/>
    </xf>
    <xf numFmtId="164" fontId="43" fillId="4" borderId="5" xfId="143" applyNumberFormat="1" applyFont="1" applyFill="1" applyBorder="1" applyAlignment="1">
      <alignment horizontal="centerContinuous" vertical="center"/>
    </xf>
    <xf numFmtId="164" fontId="132" fillId="0" borderId="0" xfId="143" applyNumberFormat="1" applyFont="1"/>
    <xf numFmtId="164" fontId="20" fillId="0" borderId="0" xfId="143" applyNumberFormat="1" applyFont="1" applyFill="1"/>
    <xf numFmtId="164" fontId="42" fillId="0" borderId="9" xfId="143" applyNumberFormat="1" applyFont="1" applyFill="1" applyBorder="1" applyAlignment="1">
      <alignment horizontal="center" vertical="center"/>
    </xf>
    <xf numFmtId="164" fontId="132" fillId="0" borderId="0" xfId="143" applyNumberFormat="1" applyFont="1" applyFill="1"/>
    <xf numFmtId="164" fontId="42" fillId="0" borderId="8" xfId="143" applyNumberFormat="1" applyFont="1" applyFill="1" applyBorder="1" applyAlignment="1">
      <alignment horizontal="center" vertical="center"/>
    </xf>
    <xf numFmtId="164" fontId="101" fillId="9" borderId="8" xfId="143" applyNumberFormat="1" applyFont="1" applyFill="1" applyBorder="1" applyAlignment="1">
      <alignment horizontal="center" vertical="center"/>
    </xf>
    <xf numFmtId="164" fontId="42" fillId="3" borderId="0" xfId="143" applyNumberFormat="1" applyFont="1" applyFill="1" applyBorder="1" applyAlignment="1">
      <alignment vertical="center"/>
    </xf>
    <xf numFmtId="164" fontId="19" fillId="0" borderId="8" xfId="143" applyNumberFormat="1" applyFont="1" applyFill="1" applyBorder="1" applyAlignment="1">
      <alignment horizontal="center" vertical="center"/>
    </xf>
    <xf numFmtId="164" fontId="19" fillId="0" borderId="9" xfId="143" applyNumberFormat="1" applyFont="1" applyFill="1" applyBorder="1" applyAlignment="1">
      <alignment horizontal="center"/>
    </xf>
    <xf numFmtId="164" fontId="101" fillId="9" borderId="7" xfId="143" applyNumberFormat="1" applyFont="1" applyFill="1" applyBorder="1" applyAlignment="1">
      <alignment horizontal="center" vertical="center"/>
    </xf>
    <xf numFmtId="164" fontId="19" fillId="0" borderId="14" xfId="143" applyNumberFormat="1" applyFont="1" applyFill="1" applyBorder="1" applyAlignment="1">
      <alignment horizontal="center"/>
    </xf>
    <xf numFmtId="164" fontId="131" fillId="9" borderId="8" xfId="143" applyNumberFormat="1" applyFont="1" applyFill="1" applyBorder="1" applyAlignment="1">
      <alignment vertical="center"/>
    </xf>
    <xf numFmtId="0" fontId="101" fillId="9" borderId="8" xfId="174" applyNumberFormat="1" applyFont="1" applyBorder="1" applyAlignment="1">
      <alignment horizontal="center" vertical="center"/>
    </xf>
    <xf numFmtId="0" fontId="101" fillId="9" borderId="9" xfId="174" applyNumberFormat="1" applyFont="1" applyBorder="1" applyAlignment="1">
      <alignment horizontal="center" vertical="center"/>
    </xf>
    <xf numFmtId="0" fontId="101" fillId="9" borderId="4" xfId="174" applyNumberFormat="1" applyFont="1" applyBorder="1" applyAlignment="1">
      <alignment horizontal="center"/>
    </xf>
    <xf numFmtId="0" fontId="13" fillId="0" borderId="0" xfId="0" applyFont="1" applyBorder="1"/>
    <xf numFmtId="0" fontId="112" fillId="0" borderId="0" xfId="0" applyFont="1" applyBorder="1"/>
    <xf numFmtId="0" fontId="101" fillId="9" borderId="5" xfId="174" applyNumberFormat="1" applyFont="1" applyBorder="1" applyAlignment="1">
      <alignment horizontal="center"/>
    </xf>
    <xf numFmtId="0" fontId="97" fillId="0" borderId="0" xfId="0" applyFont="1" applyFill="1" applyBorder="1"/>
    <xf numFmtId="0" fontId="112" fillId="0" borderId="0" xfId="0" applyFont="1" applyFill="1" applyBorder="1" applyAlignment="1">
      <alignment horizontal="justify" vertical="center"/>
    </xf>
    <xf numFmtId="0" fontId="137" fillId="0" borderId="0" xfId="0" applyFont="1" applyFill="1" applyBorder="1" applyAlignment="1">
      <alignment horizontal="justify" vertical="center"/>
    </xf>
    <xf numFmtId="10" fontId="112" fillId="0" borderId="0" xfId="0" applyNumberFormat="1" applyFont="1" applyFill="1" applyBorder="1" applyAlignment="1">
      <alignment horizontal="right" vertical="center" indent="2"/>
    </xf>
    <xf numFmtId="193" fontId="93" fillId="0" borderId="0" xfId="0" applyNumberFormat="1" applyFont="1" applyFill="1" applyBorder="1"/>
    <xf numFmtId="0" fontId="93" fillId="0" borderId="0" xfId="0" applyFont="1" applyFill="1" applyBorder="1"/>
    <xf numFmtId="0" fontId="112" fillId="0" borderId="0" xfId="0" applyFont="1" applyFill="1" applyBorder="1" applyAlignment="1">
      <alignment horizontal="right" vertical="center" indent="2"/>
    </xf>
    <xf numFmtId="0" fontId="19" fillId="0" borderId="0" xfId="0" applyFont="1" applyFill="1" applyBorder="1" applyAlignment="1">
      <alignment vertical="center" wrapText="1"/>
    </xf>
    <xf numFmtId="0" fontId="137" fillId="0" borderId="0" xfId="0" applyFont="1" applyFill="1" applyBorder="1" applyAlignment="1">
      <alignment horizontal="right" vertical="center" indent="2"/>
    </xf>
    <xf numFmtId="0" fontId="112" fillId="0" borderId="3" xfId="0" applyFont="1" applyFill="1" applyBorder="1"/>
    <xf numFmtId="0" fontId="112" fillId="0" borderId="4" xfId="0" applyFont="1" applyFill="1" applyBorder="1" applyAlignment="1">
      <alignment horizontal="justify" vertical="center"/>
    </xf>
    <xf numFmtId="0" fontId="137" fillId="0" borderId="4" xfId="0" applyFont="1" applyFill="1" applyBorder="1" applyAlignment="1">
      <alignment horizontal="justify" vertical="center"/>
    </xf>
    <xf numFmtId="10" fontId="112" fillId="0" borderId="4" xfId="0" applyNumberFormat="1" applyFont="1" applyFill="1" applyBorder="1" applyAlignment="1">
      <alignment horizontal="right" vertical="center" indent="2"/>
    </xf>
    <xf numFmtId="0" fontId="13" fillId="0" borderId="5" xfId="0" applyFont="1" applyFill="1" applyBorder="1"/>
    <xf numFmtId="0" fontId="13" fillId="0" borderId="1" xfId="0" applyFont="1" applyFill="1" applyBorder="1"/>
    <xf numFmtId="0" fontId="112" fillId="0" borderId="12" xfId="0" applyFont="1" applyFill="1" applyBorder="1"/>
    <xf numFmtId="0" fontId="137" fillId="0" borderId="10" xfId="0" applyFont="1" applyFill="1" applyBorder="1" applyAlignment="1">
      <alignment horizontal="justify" vertical="center"/>
    </xf>
    <xf numFmtId="0" fontId="13" fillId="0" borderId="6" xfId="0" applyFont="1" applyFill="1" applyBorder="1"/>
    <xf numFmtId="0" fontId="137" fillId="0" borderId="13" xfId="0" applyFont="1" applyFill="1" applyBorder="1" applyAlignment="1">
      <alignment horizontal="justify" vertical="center"/>
    </xf>
    <xf numFmtId="10" fontId="112" fillId="0" borderId="13" xfId="0" applyNumberFormat="1" applyFont="1" applyFill="1" applyBorder="1" applyAlignment="1">
      <alignment horizontal="right" vertical="center" indent="2"/>
    </xf>
    <xf numFmtId="0" fontId="112" fillId="0" borderId="13" xfId="0" applyFont="1" applyFill="1" applyBorder="1" applyAlignment="1">
      <alignment horizontal="right" vertical="center" indent="2"/>
    </xf>
    <xf numFmtId="0" fontId="138" fillId="0" borderId="0" xfId="0" applyFont="1"/>
    <xf numFmtId="0" fontId="139" fillId="0" borderId="0" xfId="0" applyFont="1"/>
    <xf numFmtId="0" fontId="138" fillId="0" borderId="0" xfId="0" applyNumberFormat="1" applyFont="1" applyAlignment="1">
      <alignment horizontal="left"/>
    </xf>
    <xf numFmtId="0" fontId="138" fillId="0" borderId="0" xfId="0" applyFont="1" applyBorder="1"/>
    <xf numFmtId="0" fontId="138" fillId="0" borderId="0" xfId="0" applyFont="1" applyFill="1" applyBorder="1" applyAlignment="1"/>
    <xf numFmtId="0" fontId="138" fillId="0" borderId="0" xfId="0" applyFont="1" applyFill="1"/>
    <xf numFmtId="0" fontId="139" fillId="0" borderId="0" xfId="132" applyFont="1"/>
    <xf numFmtId="0" fontId="138" fillId="0" borderId="0" xfId="132" applyFont="1"/>
    <xf numFmtId="0" fontId="140" fillId="0" borderId="0" xfId="0" applyFont="1"/>
    <xf numFmtId="0" fontId="9" fillId="0" borderId="9" xfId="0" applyFont="1" applyFill="1" applyBorder="1" applyAlignment="1"/>
    <xf numFmtId="0" fontId="9" fillId="0" borderId="8" xfId="0" applyFont="1" applyFill="1" applyBorder="1" applyAlignment="1"/>
    <xf numFmtId="0" fontId="138" fillId="0" borderId="0" xfId="0" applyFont="1" applyFill="1" applyBorder="1"/>
    <xf numFmtId="0" fontId="140" fillId="0" borderId="0" xfId="0" applyFont="1" applyBorder="1"/>
    <xf numFmtId="0" fontId="133" fillId="0" borderId="0" xfId="132" applyFont="1"/>
    <xf numFmtId="0" fontId="9" fillId="0" borderId="7" xfId="0" applyFont="1" applyFill="1" applyBorder="1" applyAlignment="1">
      <alignment horizontal="left"/>
    </xf>
    <xf numFmtId="164" fontId="132" fillId="0" borderId="0" xfId="143" applyNumberFormat="1" applyFont="1" applyFill="1" applyBorder="1" applyAlignment="1">
      <alignment horizontal="left" vertical="center"/>
    </xf>
    <xf numFmtId="0" fontId="141" fillId="0" borderId="0" xfId="0" applyFont="1"/>
    <xf numFmtId="167" fontId="20" fillId="0" borderId="3" xfId="55" applyNumberFormat="1" applyFont="1" applyBorder="1"/>
    <xf numFmtId="167" fontId="20" fillId="0" borderId="5" xfId="55" applyNumberFormat="1" applyFont="1" applyBorder="1"/>
    <xf numFmtId="0" fontId="142" fillId="8" borderId="0" xfId="0" applyFont="1" applyFill="1"/>
    <xf numFmtId="0" fontId="140" fillId="8" borderId="0" xfId="0" applyFont="1" applyFill="1"/>
    <xf numFmtId="0" fontId="143" fillId="0" borderId="0" xfId="0" applyFont="1" applyAlignment="1"/>
    <xf numFmtId="0" fontId="115" fillId="0" borderId="0" xfId="0" applyFont="1" applyAlignment="1"/>
    <xf numFmtId="174" fontId="121" fillId="0" borderId="0" xfId="0" applyNumberFormat="1" applyFont="1"/>
    <xf numFmtId="0" fontId="117" fillId="9" borderId="9" xfId="174" applyNumberFormat="1" applyFont="1" applyBorder="1" applyAlignment="1">
      <alignment horizontal="center" vertical="center"/>
    </xf>
    <xf numFmtId="0" fontId="137" fillId="10" borderId="8" xfId="0" applyFont="1" applyFill="1" applyBorder="1" applyAlignment="1">
      <alignment horizontal="justify" vertical="center"/>
    </xf>
    <xf numFmtId="0" fontId="137" fillId="10" borderId="11" xfId="0" applyFont="1" applyFill="1" applyBorder="1" applyAlignment="1">
      <alignment horizontal="justify" vertical="center"/>
    </xf>
    <xf numFmtId="3" fontId="137" fillId="10" borderId="7" xfId="0" applyNumberFormat="1" applyFont="1" applyFill="1" applyBorder="1" applyAlignment="1">
      <alignment horizontal="right" vertical="center"/>
    </xf>
    <xf numFmtId="0" fontId="137" fillId="10" borderId="7" xfId="0" applyFont="1" applyFill="1" applyBorder="1" applyAlignment="1">
      <alignment horizontal="right" vertical="center"/>
    </xf>
    <xf numFmtId="3" fontId="137" fillId="10" borderId="7" xfId="0" applyNumberFormat="1" applyFont="1" applyFill="1" applyBorder="1" applyAlignment="1">
      <alignment horizontal="right" vertical="center" wrapText="1"/>
    </xf>
    <xf numFmtId="3" fontId="137" fillId="10" borderId="12" xfId="0" applyNumberFormat="1" applyFont="1" applyFill="1" applyBorder="1" applyAlignment="1">
      <alignment horizontal="right" vertical="center"/>
    </xf>
    <xf numFmtId="164" fontId="112" fillId="0" borderId="0" xfId="143" applyNumberFormat="1" applyFont="1"/>
    <xf numFmtId="164" fontId="117" fillId="9" borderId="5" xfId="143" applyNumberFormat="1" applyFont="1" applyFill="1" applyBorder="1" applyAlignment="1">
      <alignment horizontal="center" vertical="center" wrapText="1"/>
    </xf>
    <xf numFmtId="164" fontId="137" fillId="10" borderId="1" xfId="143" applyNumberFormat="1" applyFont="1" applyFill="1" applyBorder="1" applyAlignment="1">
      <alignment horizontal="right" vertical="center"/>
    </xf>
    <xf numFmtId="164" fontId="137" fillId="10" borderId="6" xfId="143" applyNumberFormat="1" applyFont="1" applyFill="1" applyBorder="1" applyAlignment="1">
      <alignment horizontal="right" vertical="center"/>
    </xf>
    <xf numFmtId="164" fontId="13" fillId="0" borderId="0" xfId="143" applyNumberFormat="1" applyFont="1"/>
    <xf numFmtId="38" fontId="9" fillId="0" borderId="0" xfId="0" applyNumberFormat="1" applyFont="1" applyFill="1" applyBorder="1" applyAlignment="1">
      <alignment horizontal="right" wrapText="1"/>
    </xf>
    <xf numFmtId="0" fontId="112" fillId="0" borderId="0" xfId="0" applyFont="1" applyBorder="1"/>
    <xf numFmtId="38" fontId="144" fillId="0" borderId="3" xfId="0" applyNumberFormat="1" applyFont="1" applyFill="1" applyBorder="1" applyAlignment="1">
      <alignment horizontal="right" wrapText="1"/>
    </xf>
    <xf numFmtId="0" fontId="144" fillId="0" borderId="0" xfId="0" applyFont="1" applyFill="1" applyBorder="1" applyAlignment="1"/>
    <xf numFmtId="38" fontId="144" fillId="0" borderId="4" xfId="0" applyNumberFormat="1" applyFont="1" applyFill="1" applyBorder="1" applyAlignment="1">
      <alignment horizontal="right" wrapText="1"/>
    </xf>
    <xf numFmtId="0" fontId="144" fillId="0" borderId="5" xfId="0" applyFont="1" applyFill="1" applyBorder="1" applyAlignment="1">
      <alignment horizontal="right" wrapText="1"/>
    </xf>
    <xf numFmtId="164" fontId="144" fillId="0" borderId="4" xfId="0" applyNumberFormat="1" applyFont="1" applyFill="1" applyBorder="1" applyAlignment="1">
      <alignment horizontal="right" wrapText="1"/>
    </xf>
    <xf numFmtId="164" fontId="144" fillId="0" borderId="0" xfId="0" applyNumberFormat="1" applyFont="1" applyFill="1" applyBorder="1" applyAlignment="1">
      <alignment horizontal="right" wrapText="1"/>
    </xf>
    <xf numFmtId="0" fontId="110" fillId="9" borderId="0" xfId="174" applyNumberFormat="1" applyFont="1" applyBorder="1" applyAlignment="1">
      <alignment horizontal="center" wrapText="1"/>
    </xf>
    <xf numFmtId="0" fontId="110" fillId="9" borderId="0" xfId="174" applyNumberFormat="1" applyFont="1" applyBorder="1" applyAlignment="1"/>
    <xf numFmtId="0" fontId="110" fillId="9" borderId="1" xfId="174" applyNumberFormat="1" applyFont="1" applyBorder="1" applyAlignment="1"/>
    <xf numFmtId="164" fontId="144" fillId="0" borderId="1" xfId="0" applyNumberFormat="1" applyFont="1" applyFill="1" applyBorder="1" applyAlignment="1">
      <alignment horizontal="right" wrapText="1"/>
    </xf>
    <xf numFmtId="2" fontId="144" fillId="0" borderId="0" xfId="0" applyNumberFormat="1" applyFont="1" applyFill="1" applyBorder="1" applyAlignment="1">
      <alignment wrapText="1"/>
    </xf>
    <xf numFmtId="0" fontId="144" fillId="0" borderId="0" xfId="0" applyFont="1" applyFill="1" applyBorder="1" applyAlignment="1">
      <alignment horizontal="left" wrapText="1"/>
    </xf>
    <xf numFmtId="0" fontId="144" fillId="0" borderId="1" xfId="0" applyFont="1" applyFill="1" applyBorder="1" applyAlignment="1">
      <alignment horizontal="right" wrapText="1"/>
    </xf>
    <xf numFmtId="164" fontId="144" fillId="0" borderId="7" xfId="0" applyNumberFormat="1" applyFont="1" applyFill="1" applyBorder="1" applyAlignment="1">
      <alignment horizontal="right" wrapText="1"/>
    </xf>
    <xf numFmtId="164" fontId="144" fillId="0" borderId="12" xfId="0" applyNumberFormat="1" applyFont="1" applyFill="1" applyBorder="1" applyAlignment="1">
      <alignment horizontal="right" wrapText="1"/>
    </xf>
    <xf numFmtId="164" fontId="144" fillId="0" borderId="10" xfId="0" applyNumberFormat="1" applyFont="1" applyFill="1" applyBorder="1" applyAlignment="1">
      <alignment horizontal="right" wrapText="1"/>
    </xf>
    <xf numFmtId="164" fontId="144" fillId="0" borderId="6" xfId="0" applyNumberFormat="1" applyFont="1" applyFill="1" applyBorder="1" applyAlignment="1">
      <alignment horizontal="right" wrapText="1"/>
    </xf>
    <xf numFmtId="3" fontId="144" fillId="0" borderId="3" xfId="0" applyNumberFormat="1" applyFont="1" applyFill="1" applyBorder="1"/>
    <xf numFmtId="3" fontId="144" fillId="0" borderId="4" xfId="0" applyNumberFormat="1" applyFont="1" applyFill="1" applyBorder="1"/>
    <xf numFmtId="164" fontId="8" fillId="0" borderId="0" xfId="0" applyNumberFormat="1" applyFont="1" applyFill="1" applyBorder="1" applyAlignment="1">
      <alignment horizontal="right" wrapText="1"/>
    </xf>
    <xf numFmtId="3" fontId="144" fillId="0" borderId="7" xfId="0" applyNumberFormat="1" applyFont="1" applyFill="1" applyBorder="1"/>
    <xf numFmtId="3" fontId="144" fillId="0" borderId="0" xfId="0" applyNumberFormat="1" applyFont="1" applyFill="1" applyBorder="1"/>
    <xf numFmtId="3" fontId="144" fillId="0" borderId="12" xfId="0" applyNumberFormat="1" applyFont="1" applyFill="1" applyBorder="1"/>
    <xf numFmtId="3" fontId="144" fillId="0" borderId="10" xfId="0" applyNumberFormat="1" applyFont="1" applyFill="1" applyBorder="1"/>
    <xf numFmtId="164" fontId="8" fillId="0" borderId="6" xfId="0" applyNumberFormat="1" applyFont="1" applyFill="1" applyBorder="1" applyAlignment="1">
      <alignment horizontal="right" wrapText="1"/>
    </xf>
    <xf numFmtId="164" fontId="8" fillId="0" borderId="5" xfId="0" applyNumberFormat="1" applyFont="1" applyFill="1" applyBorder="1" applyAlignment="1">
      <alignment horizontal="right" wrapText="1"/>
    </xf>
    <xf numFmtId="164" fontId="8" fillId="0" borderId="1" xfId="0" applyNumberFormat="1" applyFont="1" applyFill="1" applyBorder="1" applyAlignment="1">
      <alignment horizontal="right" wrapText="1"/>
    </xf>
    <xf numFmtId="3" fontId="101" fillId="9" borderId="10" xfId="174" applyNumberFormat="1" applyBorder="1"/>
    <xf numFmtId="164" fontId="101" fillId="9" borderId="0" xfId="174" applyNumberFormat="1" applyBorder="1" applyAlignment="1">
      <alignment horizontal="right" wrapText="1"/>
    </xf>
    <xf numFmtId="164" fontId="101" fillId="9" borderId="6" xfId="174" applyNumberFormat="1" applyBorder="1"/>
    <xf numFmtId="164" fontId="8" fillId="0" borderId="10" xfId="0" applyNumberFormat="1" applyFont="1" applyFill="1" applyBorder="1" applyAlignment="1">
      <alignment horizontal="right" wrapText="1"/>
    </xf>
    <xf numFmtId="175" fontId="8" fillId="0" borderId="10" xfId="0" applyNumberFormat="1" applyFont="1" applyFill="1" applyBorder="1" applyAlignment="1" applyProtection="1"/>
    <xf numFmtId="183" fontId="8" fillId="0" borderId="6" xfId="0" applyNumberFormat="1" applyFont="1" applyFill="1" applyBorder="1" applyAlignment="1" applyProtection="1"/>
    <xf numFmtId="175" fontId="8" fillId="0" borderId="12" xfId="0" applyNumberFormat="1" applyFont="1" applyFill="1" applyBorder="1" applyAlignment="1" applyProtection="1"/>
    <xf numFmtId="3" fontId="8" fillId="0" borderId="1" xfId="141" applyNumberFormat="1" applyFont="1" applyFill="1" applyBorder="1" applyAlignment="1">
      <alignment vertical="center"/>
    </xf>
    <xf numFmtId="3" fontId="8" fillId="0" borderId="8" xfId="141" applyNumberFormat="1" applyFont="1" applyFill="1" applyBorder="1" applyAlignment="1">
      <alignment vertical="center"/>
    </xf>
    <xf numFmtId="3" fontId="8" fillId="0" borderId="7" xfId="141" applyNumberFormat="1" applyFont="1" applyFill="1" applyBorder="1" applyAlignment="1">
      <alignment vertical="center"/>
    </xf>
    <xf numFmtId="3" fontId="8" fillId="0" borderId="0" xfId="141" applyNumberFormat="1" applyFont="1" applyFill="1" applyBorder="1" applyAlignment="1">
      <alignment vertical="center"/>
    </xf>
    <xf numFmtId="1" fontId="8" fillId="0" borderId="9" xfId="141" applyNumberFormat="1" applyFont="1" applyFill="1" applyBorder="1" applyAlignment="1">
      <alignment horizontal="center" vertical="center"/>
    </xf>
    <xf numFmtId="3" fontId="8" fillId="0" borderId="1" xfId="70" applyNumberFormat="1" applyFont="1" applyFill="1" applyBorder="1"/>
    <xf numFmtId="3" fontId="8" fillId="0" borderId="8" xfId="0" applyNumberFormat="1" applyFont="1" applyFill="1" applyBorder="1"/>
    <xf numFmtId="1" fontId="8" fillId="0" borderId="8" xfId="141" applyNumberFormat="1" applyFont="1" applyFill="1" applyBorder="1" applyAlignment="1">
      <alignment horizontal="center" vertical="center"/>
    </xf>
    <xf numFmtId="3" fontId="8" fillId="0" borderId="11" xfId="0" applyNumberFormat="1" applyFont="1" applyFill="1" applyBorder="1"/>
    <xf numFmtId="3" fontId="8" fillId="0" borderId="15" xfId="141" applyNumberFormat="1" applyFont="1" applyFill="1" applyBorder="1" applyAlignment="1">
      <alignment vertical="center"/>
    </xf>
    <xf numFmtId="3" fontId="8" fillId="0" borderId="14" xfId="141" applyNumberFormat="1" applyFont="1" applyFill="1" applyBorder="1" applyAlignment="1">
      <alignment vertical="center"/>
    </xf>
    <xf numFmtId="3" fontId="8" fillId="0" borderId="16" xfId="141" applyNumberFormat="1" applyFont="1" applyFill="1" applyBorder="1" applyAlignment="1">
      <alignment vertical="center"/>
    </xf>
    <xf numFmtId="3" fontId="8" fillId="0" borderId="13" xfId="141" applyNumberFormat="1" applyFont="1" applyFill="1" applyBorder="1" applyAlignment="1">
      <alignment vertical="center"/>
    </xf>
    <xf numFmtId="3" fontId="8" fillId="0" borderId="16" xfId="70" applyNumberFormat="1" applyFont="1" applyFill="1" applyBorder="1" applyAlignment="1">
      <alignment horizontal="right"/>
    </xf>
    <xf numFmtId="3" fontId="8" fillId="0" borderId="13" xfId="70" applyNumberFormat="1" applyFont="1" applyFill="1" applyBorder="1" applyAlignment="1">
      <alignment horizontal="right"/>
    </xf>
    <xf numFmtId="3" fontId="8" fillId="0" borderId="3" xfId="141" applyNumberFormat="1" applyFont="1" applyFill="1" applyBorder="1" applyAlignment="1">
      <alignment vertical="center"/>
    </xf>
    <xf numFmtId="3" fontId="8" fillId="0" borderId="4" xfId="141" applyNumberFormat="1" applyFont="1" applyFill="1" applyBorder="1" applyAlignment="1">
      <alignment vertical="center"/>
    </xf>
    <xf numFmtId="3" fontId="8" fillId="0" borderId="5" xfId="141" applyNumberFormat="1" applyFont="1" applyFill="1" applyBorder="1" applyAlignment="1">
      <alignment vertical="center"/>
    </xf>
    <xf numFmtId="3" fontId="8" fillId="0" borderId="9" xfId="141" applyNumberFormat="1" applyFont="1" applyFill="1" applyBorder="1" applyAlignment="1">
      <alignment vertical="center"/>
    </xf>
    <xf numFmtId="3" fontId="110" fillId="9" borderId="1" xfId="174" applyNumberFormat="1" applyFont="1" applyBorder="1" applyAlignment="1">
      <alignment vertical="center"/>
    </xf>
    <xf numFmtId="3" fontId="110" fillId="9" borderId="8" xfId="174" applyNumberFormat="1" applyFont="1" applyBorder="1" applyAlignment="1">
      <alignment vertical="center"/>
    </xf>
    <xf numFmtId="3" fontId="110" fillId="9" borderId="7" xfId="174" applyNumberFormat="1" applyFont="1" applyBorder="1" applyAlignment="1">
      <alignment vertical="center"/>
    </xf>
    <xf numFmtId="3" fontId="110" fillId="9" borderId="0" xfId="174" applyNumberFormat="1" applyFont="1" applyBorder="1" applyAlignment="1">
      <alignment vertical="center"/>
    </xf>
    <xf numFmtId="1" fontId="110" fillId="9" borderId="8" xfId="174" applyNumberFormat="1" applyFont="1" applyBorder="1" applyAlignment="1">
      <alignment horizontal="center" vertical="center"/>
    </xf>
    <xf numFmtId="165" fontId="8" fillId="0" borderId="9" xfId="70" applyNumberFormat="1" applyFont="1" applyFill="1" applyBorder="1" applyAlignment="1">
      <alignment horizontal="center"/>
    </xf>
    <xf numFmtId="165" fontId="8" fillId="0" borderId="14" xfId="70" applyNumberFormat="1" applyFont="1" applyFill="1" applyBorder="1" applyAlignment="1">
      <alignment horizontal="center"/>
    </xf>
    <xf numFmtId="164" fontId="8" fillId="0" borderId="1" xfId="143" applyNumberFormat="1" applyFont="1" applyFill="1" applyBorder="1" applyAlignment="1">
      <alignment vertical="center"/>
    </xf>
    <xf numFmtId="164" fontId="8" fillId="0" borderId="8" xfId="143" applyNumberFormat="1" applyFont="1" applyFill="1" applyBorder="1" applyAlignment="1">
      <alignment vertical="center"/>
    </xf>
    <xf numFmtId="164" fontId="8" fillId="0" borderId="7" xfId="143" applyNumberFormat="1" applyFont="1" applyFill="1" applyBorder="1" applyAlignment="1">
      <alignment vertical="center"/>
    </xf>
    <xf numFmtId="164" fontId="8" fillId="0" borderId="0" xfId="143" applyNumberFormat="1" applyFont="1" applyFill="1" applyBorder="1" applyAlignment="1">
      <alignment vertical="center"/>
    </xf>
    <xf numFmtId="164" fontId="8" fillId="0" borderId="9" xfId="143" applyNumberFormat="1" applyFont="1" applyFill="1" applyBorder="1" applyAlignment="1">
      <alignment horizontal="center" vertical="center"/>
    </xf>
    <xf numFmtId="164" fontId="8" fillId="0" borderId="1" xfId="143" applyNumberFormat="1" applyFont="1" applyFill="1" applyBorder="1"/>
    <xf numFmtId="164" fontId="8" fillId="0" borderId="8" xfId="143" applyNumberFormat="1" applyFont="1" applyFill="1" applyBorder="1"/>
    <xf numFmtId="164" fontId="8" fillId="0" borderId="8" xfId="143" applyNumberFormat="1" applyFont="1" applyFill="1" applyBorder="1" applyAlignment="1">
      <alignment horizontal="center" vertical="center"/>
    </xf>
    <xf numFmtId="164" fontId="8" fillId="0" borderId="11" xfId="143" applyNumberFormat="1" applyFont="1" applyFill="1" applyBorder="1"/>
    <xf numFmtId="164" fontId="8" fillId="0" borderId="15" xfId="143" applyNumberFormat="1" applyFont="1" applyFill="1" applyBorder="1" applyAlignment="1">
      <alignment vertical="center"/>
    </xf>
    <xf numFmtId="164" fontId="8" fillId="0" borderId="14" xfId="143" applyNumberFormat="1" applyFont="1" applyFill="1" applyBorder="1" applyAlignment="1">
      <alignment vertical="center"/>
    </xf>
    <xf numFmtId="164" fontId="8" fillId="0" borderId="16" xfId="143" applyNumberFormat="1" applyFont="1" applyFill="1" applyBorder="1" applyAlignment="1">
      <alignment vertical="center"/>
    </xf>
    <xf numFmtId="164" fontId="8" fillId="0" borderId="13" xfId="143" applyNumberFormat="1" applyFont="1" applyFill="1" applyBorder="1" applyAlignment="1">
      <alignment vertical="center"/>
    </xf>
    <xf numFmtId="164" fontId="8" fillId="0" borderId="16" xfId="143" applyNumberFormat="1" applyFont="1" applyFill="1" applyBorder="1" applyAlignment="1">
      <alignment horizontal="right"/>
    </xf>
    <xf numFmtId="164" fontId="8" fillId="0" borderId="13" xfId="143" applyNumberFormat="1" applyFont="1" applyFill="1" applyBorder="1" applyAlignment="1">
      <alignment horizontal="right"/>
    </xf>
    <xf numFmtId="164" fontId="8" fillId="0" borderId="3" xfId="143" applyNumberFormat="1" applyFont="1" applyFill="1" applyBorder="1" applyAlignment="1">
      <alignment vertical="center"/>
    </xf>
    <xf numFmtId="164" fontId="8" fillId="0" borderId="4" xfId="143" applyNumberFormat="1" applyFont="1" applyFill="1" applyBorder="1" applyAlignment="1">
      <alignment vertical="center"/>
    </xf>
    <xf numFmtId="164" fontId="8" fillId="0" borderId="5" xfId="143" applyNumberFormat="1" applyFont="1" applyFill="1" applyBorder="1" applyAlignment="1">
      <alignment vertical="center"/>
    </xf>
    <xf numFmtId="164" fontId="8" fillId="0" borderId="9" xfId="143" applyNumberFormat="1" applyFont="1" applyFill="1" applyBorder="1" applyAlignment="1">
      <alignment vertical="center"/>
    </xf>
    <xf numFmtId="164" fontId="110" fillId="9" borderId="1" xfId="143" applyNumberFormat="1" applyFont="1" applyFill="1" applyBorder="1" applyAlignment="1">
      <alignment vertical="center"/>
    </xf>
    <xf numFmtId="164" fontId="110" fillId="9" borderId="8" xfId="143" applyNumberFormat="1" applyFont="1" applyFill="1" applyBorder="1" applyAlignment="1">
      <alignment vertical="center"/>
    </xf>
    <xf numFmtId="164" fontId="110" fillId="9" borderId="7" xfId="143" applyNumberFormat="1" applyFont="1" applyFill="1" applyBorder="1" applyAlignment="1">
      <alignment vertical="center"/>
    </xf>
    <xf numFmtId="164" fontId="110" fillId="9" borderId="0" xfId="143" applyNumberFormat="1" applyFont="1" applyFill="1" applyBorder="1" applyAlignment="1">
      <alignment vertical="center"/>
    </xf>
    <xf numFmtId="164" fontId="8" fillId="0" borderId="9" xfId="143" applyNumberFormat="1" applyFont="1" applyFill="1" applyBorder="1" applyAlignment="1">
      <alignment horizontal="center"/>
    </xf>
    <xf numFmtId="164" fontId="8" fillId="0" borderId="14" xfId="143" applyNumberFormat="1" applyFont="1" applyFill="1" applyBorder="1" applyAlignment="1">
      <alignment horizontal="center"/>
    </xf>
    <xf numFmtId="164" fontId="101" fillId="9" borderId="8" xfId="174" applyNumberFormat="1" applyBorder="1" applyAlignment="1">
      <alignment horizontal="center" vertical="center"/>
    </xf>
    <xf numFmtId="164" fontId="101" fillId="9" borderId="1" xfId="174" applyNumberFormat="1" applyBorder="1" applyAlignment="1">
      <alignment vertical="center"/>
    </xf>
    <xf numFmtId="164" fontId="101" fillId="9" borderId="8" xfId="174" applyNumberFormat="1" applyBorder="1" applyAlignment="1">
      <alignment vertical="center"/>
    </xf>
    <xf numFmtId="164" fontId="101" fillId="9" borderId="7" xfId="174" applyNumberFormat="1" applyBorder="1" applyAlignment="1">
      <alignment vertical="center"/>
    </xf>
    <xf numFmtId="164" fontId="101" fillId="9" borderId="0" xfId="174" applyNumberFormat="1" applyBorder="1" applyAlignment="1">
      <alignment vertical="center"/>
    </xf>
    <xf numFmtId="1" fontId="101" fillId="9" borderId="8" xfId="174" applyNumberFormat="1" applyBorder="1" applyAlignment="1">
      <alignment horizontal="center" vertical="center"/>
    </xf>
    <xf numFmtId="38" fontId="8" fillId="0" borderId="7" xfId="0" applyNumberFormat="1" applyFont="1" applyFill="1" applyBorder="1" applyAlignment="1">
      <alignment horizontal="right" wrapText="1"/>
    </xf>
    <xf numFmtId="38" fontId="8" fillId="0" borderId="0" xfId="0" applyNumberFormat="1" applyFont="1" applyFill="1" applyBorder="1" applyAlignment="1">
      <alignment horizontal="right" wrapText="1"/>
    </xf>
    <xf numFmtId="3" fontId="8" fillId="0" borderId="3" xfId="147" applyNumberFormat="1" applyFont="1" applyFill="1" applyBorder="1" applyAlignment="1">
      <alignment horizontal="right" wrapText="1"/>
    </xf>
    <xf numFmtId="0" fontId="8" fillId="0" borderId="0" xfId="0" applyFont="1" applyFill="1" applyBorder="1" applyAlignment="1">
      <alignment horizontal="right" wrapText="1"/>
    </xf>
    <xf numFmtId="164" fontId="8" fillId="0" borderId="7" xfId="0" applyNumberFormat="1" applyFont="1" applyFill="1" applyBorder="1" applyAlignment="1">
      <alignment horizontal="right" wrapText="1"/>
    </xf>
    <xf numFmtId="3" fontId="8" fillId="0" borderId="4" xfId="147" applyNumberFormat="1" applyFont="1" applyFill="1" applyBorder="1" applyAlignment="1">
      <alignment horizontal="right" wrapText="1"/>
    </xf>
    <xf numFmtId="165" fontId="8" fillId="0" borderId="7" xfId="0" applyNumberFormat="1" applyFont="1" applyFill="1" applyBorder="1" applyAlignment="1">
      <alignment horizontal="right" wrapText="1"/>
    </xf>
    <xf numFmtId="0" fontId="110" fillId="9" borderId="7" xfId="174" applyNumberFormat="1" applyFont="1" applyBorder="1"/>
    <xf numFmtId="0" fontId="110" fillId="9" borderId="0" xfId="174" applyNumberFormat="1" applyFont="1" applyBorder="1"/>
    <xf numFmtId="0" fontId="110" fillId="9" borderId="1" xfId="174" applyNumberFormat="1" applyFont="1" applyBorder="1"/>
    <xf numFmtId="165" fontId="8" fillId="0" borderId="0" xfId="0" applyNumberFormat="1" applyFont="1" applyFill="1" applyBorder="1" applyAlignment="1">
      <alignment horizontal="right" wrapText="1"/>
    </xf>
    <xf numFmtId="2" fontId="8" fillId="0" borderId="7" xfId="0" applyNumberFormat="1" applyFont="1" applyFill="1" applyBorder="1" applyAlignment="1">
      <alignment horizontal="right" wrapText="1"/>
    </xf>
    <xf numFmtId="40" fontId="8" fillId="0" borderId="0" xfId="0" applyNumberFormat="1" applyFont="1" applyFill="1" applyBorder="1" applyAlignment="1">
      <alignment horizontal="right" wrapText="1"/>
    </xf>
    <xf numFmtId="43" fontId="8" fillId="0" borderId="7" xfId="0" applyNumberFormat="1" applyFont="1" applyFill="1" applyBorder="1" applyAlignment="1">
      <alignment horizontal="right" wrapText="1"/>
    </xf>
    <xf numFmtId="43" fontId="8" fillId="0" borderId="0" xfId="0" applyNumberFormat="1" applyFont="1" applyFill="1" applyBorder="1" applyAlignment="1">
      <alignment horizontal="right" wrapText="1"/>
    </xf>
    <xf numFmtId="2" fontId="8" fillId="0" borderId="0" xfId="0" applyNumberFormat="1" applyFont="1" applyFill="1" applyBorder="1" applyAlignment="1">
      <alignment horizontal="right" wrapText="1"/>
    </xf>
    <xf numFmtId="40" fontId="8" fillId="0" borderId="7" xfId="0" applyNumberFormat="1" applyFont="1" applyFill="1" applyBorder="1" applyAlignment="1">
      <alignment horizontal="right" wrapText="1"/>
    </xf>
    <xf numFmtId="0" fontId="8" fillId="0" borderId="0" xfId="0" applyFont="1" applyFill="1" applyBorder="1" applyAlignment="1">
      <alignment horizontal="right"/>
    </xf>
    <xf numFmtId="164" fontId="110" fillId="9" borderId="0" xfId="174" applyNumberFormat="1" applyFont="1" applyBorder="1" applyAlignment="1">
      <alignment horizontal="right"/>
    </xf>
    <xf numFmtId="38" fontId="110" fillId="9" borderId="0" xfId="174" applyNumberFormat="1" applyFont="1" applyBorder="1" applyAlignment="1">
      <alignment horizontal="right"/>
    </xf>
    <xf numFmtId="0" fontId="110" fillId="9" borderId="0" xfId="174" applyNumberFormat="1" applyFont="1" applyBorder="1" applyAlignment="1">
      <alignment horizontal="right"/>
    </xf>
    <xf numFmtId="164" fontId="110" fillId="9" borderId="1" xfId="174" applyNumberFormat="1" applyFont="1" applyBorder="1" applyAlignment="1">
      <alignment horizontal="right"/>
    </xf>
    <xf numFmtId="164" fontId="110" fillId="9" borderId="7" xfId="174" applyNumberFormat="1" applyFont="1" applyBorder="1" applyAlignment="1">
      <alignment horizontal="right"/>
    </xf>
    <xf numFmtId="165" fontId="110" fillId="9" borderId="0" xfId="174" applyNumberFormat="1" applyFont="1" applyBorder="1"/>
    <xf numFmtId="165" fontId="8" fillId="0" borderId="0" xfId="66" applyNumberFormat="1" applyFont="1" applyFill="1" applyBorder="1" applyAlignment="1">
      <alignment horizontal="right" wrapText="1"/>
    </xf>
    <xf numFmtId="0" fontId="8" fillId="0" borderId="0" xfId="66" applyNumberFormat="1" applyFont="1" applyFill="1" applyBorder="1" applyAlignment="1">
      <alignment horizontal="right" wrapText="1"/>
    </xf>
    <xf numFmtId="38" fontId="8" fillId="0" borderId="4" xfId="0" applyNumberFormat="1" applyFont="1" applyFill="1" applyBorder="1" applyAlignment="1">
      <alignment horizontal="right" wrapText="1"/>
    </xf>
    <xf numFmtId="0" fontId="9" fillId="0" borderId="0" xfId="0" applyFont="1" applyFill="1" applyBorder="1" applyAlignment="1"/>
    <xf numFmtId="37" fontId="10" fillId="0" borderId="11" xfId="55" quotePrefix="1" applyNumberFormat="1" applyFont="1" applyBorder="1" applyAlignment="1">
      <alignment horizontal="right"/>
    </xf>
    <xf numFmtId="38" fontId="7" fillId="0" borderId="7" xfId="0" applyNumberFormat="1" applyFont="1" applyFill="1" applyBorder="1" applyAlignment="1">
      <alignment horizontal="right" wrapText="1"/>
    </xf>
    <xf numFmtId="38" fontId="7" fillId="0" borderId="4" xfId="0" applyNumberFormat="1" applyFont="1" applyFill="1" applyBorder="1" applyAlignment="1">
      <alignment horizontal="right" wrapText="1"/>
    </xf>
    <xf numFmtId="38" fontId="7" fillId="0" borderId="0" xfId="0" applyNumberFormat="1" applyFont="1" applyFill="1" applyBorder="1" applyAlignment="1">
      <alignment horizontal="right" wrapText="1"/>
    </xf>
    <xf numFmtId="164" fontId="7" fillId="0" borderId="0" xfId="0" applyNumberFormat="1" applyFont="1" applyFill="1" applyBorder="1" applyAlignment="1">
      <alignment horizontal="right" wrapText="1"/>
    </xf>
    <xf numFmtId="3" fontId="7" fillId="0" borderId="3" xfId="147" applyNumberFormat="1" applyFont="1" applyFill="1" applyBorder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164" fontId="7" fillId="0" borderId="7" xfId="0" applyNumberFormat="1" applyFont="1" applyFill="1" applyBorder="1" applyAlignment="1">
      <alignment horizontal="right" wrapText="1"/>
    </xf>
    <xf numFmtId="3" fontId="7" fillId="0" borderId="4" xfId="147" applyNumberFormat="1" applyFont="1" applyFill="1" applyBorder="1" applyAlignment="1">
      <alignment horizontal="right" wrapText="1"/>
    </xf>
    <xf numFmtId="165" fontId="7" fillId="0" borderId="7" xfId="0" applyNumberFormat="1" applyFont="1" applyFill="1" applyBorder="1" applyAlignment="1">
      <alignment horizontal="right" wrapText="1"/>
    </xf>
    <xf numFmtId="165" fontId="7" fillId="0" borderId="0" xfId="0" applyNumberFormat="1" applyFont="1" applyFill="1" applyBorder="1" applyAlignment="1">
      <alignment horizontal="right" wrapText="1"/>
    </xf>
    <xf numFmtId="2" fontId="7" fillId="0" borderId="7" xfId="0" applyNumberFormat="1" applyFont="1" applyFill="1" applyBorder="1" applyAlignment="1">
      <alignment horizontal="right" wrapText="1"/>
    </xf>
    <xf numFmtId="2" fontId="7" fillId="0" borderId="0" xfId="0" applyNumberFormat="1" applyFont="1" applyFill="1" applyBorder="1" applyAlignment="1">
      <alignment horizontal="right" wrapText="1"/>
    </xf>
    <xf numFmtId="40" fontId="7" fillId="0" borderId="0" xfId="0" applyNumberFormat="1" applyFont="1" applyFill="1" applyBorder="1" applyAlignment="1">
      <alignment horizontal="right" wrapText="1"/>
    </xf>
    <xf numFmtId="43" fontId="7" fillId="0" borderId="7" xfId="0" applyNumberFormat="1" applyFont="1" applyFill="1" applyBorder="1" applyAlignment="1">
      <alignment horizontal="right" wrapText="1"/>
    </xf>
    <xf numFmtId="43" fontId="7" fillId="0" borderId="0" xfId="0" applyNumberFormat="1" applyFont="1" applyFill="1" applyBorder="1" applyAlignment="1">
      <alignment horizontal="right" wrapText="1"/>
    </xf>
    <xf numFmtId="40" fontId="7" fillId="0" borderId="7" xfId="0" applyNumberFormat="1" applyFont="1" applyFill="1" applyBorder="1" applyAlignment="1">
      <alignment horizontal="right" wrapText="1"/>
    </xf>
    <xf numFmtId="0" fontId="7" fillId="0" borderId="0" xfId="0" applyFont="1" applyFill="1" applyBorder="1" applyAlignment="1">
      <alignment horizontal="right"/>
    </xf>
    <xf numFmtId="165" fontId="7" fillId="0" borderId="0" xfId="66" applyNumberFormat="1" applyFont="1" applyFill="1" applyBorder="1" applyAlignment="1">
      <alignment horizontal="right" wrapText="1"/>
    </xf>
    <xf numFmtId="164" fontId="7" fillId="0" borderId="1" xfId="0" applyNumberFormat="1" applyFont="1" applyFill="1" applyBorder="1" applyAlignment="1">
      <alignment horizontal="right" wrapText="1"/>
    </xf>
    <xf numFmtId="0" fontId="7" fillId="0" borderId="0" xfId="66" applyNumberFormat="1" applyFont="1" applyFill="1" applyBorder="1" applyAlignment="1">
      <alignment horizontal="right" wrapText="1"/>
    </xf>
    <xf numFmtId="38" fontId="7" fillId="0" borderId="12" xfId="0" applyNumberFormat="1" applyFont="1" applyFill="1" applyBorder="1" applyAlignment="1">
      <alignment horizontal="right" wrapText="1"/>
    </xf>
    <xf numFmtId="38" fontId="7" fillId="0" borderId="10" xfId="0" applyNumberFormat="1" applyFont="1" applyFill="1" applyBorder="1" applyAlignment="1">
      <alignment horizontal="right" wrapText="1"/>
    </xf>
    <xf numFmtId="0" fontId="7" fillId="0" borderId="10" xfId="0" applyFont="1" applyFill="1" applyBorder="1" applyAlignment="1">
      <alignment horizontal="right" wrapText="1"/>
    </xf>
    <xf numFmtId="164" fontId="7" fillId="0" borderId="10" xfId="0" applyNumberFormat="1" applyFont="1" applyFill="1" applyBorder="1" applyAlignment="1">
      <alignment horizontal="right" wrapText="1"/>
    </xf>
    <xf numFmtId="165" fontId="7" fillId="0" borderId="12" xfId="0" applyNumberFormat="1" applyFont="1" applyFill="1" applyBorder="1" applyAlignment="1">
      <alignment horizontal="right" wrapText="1"/>
    </xf>
    <xf numFmtId="165" fontId="7" fillId="0" borderId="10" xfId="0" applyNumberFormat="1" applyFont="1" applyFill="1" applyBorder="1" applyAlignment="1">
      <alignment horizontal="right" wrapText="1"/>
    </xf>
    <xf numFmtId="164" fontId="7" fillId="0" borderId="6" xfId="0" applyNumberFormat="1" applyFont="1" applyFill="1" applyBorder="1" applyAlignment="1">
      <alignment horizontal="right" wrapText="1"/>
    </xf>
    <xf numFmtId="0" fontId="112" fillId="0" borderId="0" xfId="0" applyFont="1" applyBorder="1"/>
    <xf numFmtId="38" fontId="6" fillId="0" borderId="7" xfId="0" applyNumberFormat="1" applyFont="1" applyFill="1" applyBorder="1" applyAlignment="1">
      <alignment horizontal="right" wrapText="1"/>
    </xf>
    <xf numFmtId="38" fontId="6" fillId="0" borderId="4" xfId="0" applyNumberFormat="1" applyFont="1" applyFill="1" applyBorder="1" applyAlignment="1">
      <alignment horizontal="right" wrapText="1"/>
    </xf>
    <xf numFmtId="38" fontId="6" fillId="0" borderId="0" xfId="0" applyNumberFormat="1" applyFont="1" applyFill="1" applyBorder="1" applyAlignment="1">
      <alignment horizontal="right" wrapText="1"/>
    </xf>
    <xf numFmtId="164" fontId="6" fillId="0" borderId="0" xfId="0" applyNumberFormat="1" applyFont="1" applyFill="1" applyBorder="1" applyAlignment="1">
      <alignment horizontal="right" wrapText="1"/>
    </xf>
    <xf numFmtId="3" fontId="6" fillId="0" borderId="3" xfId="147" applyNumberFormat="1" applyFont="1" applyFill="1" applyBorder="1" applyAlignment="1">
      <alignment horizontal="right" wrapText="1"/>
    </xf>
    <xf numFmtId="0" fontId="6" fillId="0" borderId="0" xfId="0" applyFont="1" applyFill="1" applyBorder="1" applyAlignment="1">
      <alignment horizontal="right" wrapText="1"/>
    </xf>
    <xf numFmtId="164" fontId="6" fillId="0" borderId="7" xfId="0" applyNumberFormat="1" applyFont="1" applyFill="1" applyBorder="1" applyAlignment="1">
      <alignment horizontal="right" wrapText="1"/>
    </xf>
    <xf numFmtId="3" fontId="6" fillId="0" borderId="4" xfId="147" applyNumberFormat="1" applyFont="1" applyFill="1" applyBorder="1" applyAlignment="1">
      <alignment horizontal="right" wrapText="1"/>
    </xf>
    <xf numFmtId="165" fontId="6" fillId="0" borderId="7" xfId="0" applyNumberFormat="1" applyFont="1" applyFill="1" applyBorder="1" applyAlignment="1">
      <alignment horizontal="right" wrapText="1"/>
    </xf>
    <xf numFmtId="165" fontId="6" fillId="0" borderId="0" xfId="0" applyNumberFormat="1" applyFont="1" applyFill="1" applyBorder="1" applyAlignment="1">
      <alignment horizontal="right" wrapText="1"/>
    </xf>
    <xf numFmtId="2" fontId="6" fillId="0" borderId="7" xfId="0" applyNumberFormat="1" applyFont="1" applyFill="1" applyBorder="1" applyAlignment="1">
      <alignment horizontal="right" wrapText="1"/>
    </xf>
    <xf numFmtId="2" fontId="6" fillId="0" borderId="0" xfId="0" applyNumberFormat="1" applyFont="1" applyFill="1" applyBorder="1" applyAlignment="1">
      <alignment horizontal="right" wrapText="1"/>
    </xf>
    <xf numFmtId="40" fontId="6" fillId="0" borderId="0" xfId="0" applyNumberFormat="1" applyFont="1" applyFill="1" applyBorder="1" applyAlignment="1">
      <alignment horizontal="right" wrapText="1"/>
    </xf>
    <xf numFmtId="43" fontId="6" fillId="0" borderId="7" xfId="0" applyNumberFormat="1" applyFont="1" applyFill="1" applyBorder="1" applyAlignment="1">
      <alignment horizontal="right" wrapText="1"/>
    </xf>
    <xf numFmtId="43" fontId="6" fillId="0" borderId="0" xfId="0" applyNumberFormat="1" applyFont="1" applyFill="1" applyBorder="1" applyAlignment="1">
      <alignment horizontal="right" wrapText="1"/>
    </xf>
    <xf numFmtId="40" fontId="6" fillId="0" borderId="7" xfId="0" applyNumberFormat="1" applyFont="1" applyFill="1" applyBorder="1" applyAlignment="1">
      <alignment horizontal="right" wrapText="1"/>
    </xf>
    <xf numFmtId="0" fontId="6" fillId="0" borderId="0" xfId="0" applyFont="1" applyFill="1" applyBorder="1" applyAlignment="1">
      <alignment horizontal="right"/>
    </xf>
    <xf numFmtId="165" fontId="6" fillId="0" borderId="0" xfId="66" applyNumberFormat="1" applyFont="1" applyFill="1" applyBorder="1" applyAlignment="1">
      <alignment horizontal="right" wrapText="1"/>
    </xf>
    <xf numFmtId="164" fontId="6" fillId="0" borderId="1" xfId="0" applyNumberFormat="1" applyFont="1" applyFill="1" applyBorder="1" applyAlignment="1">
      <alignment horizontal="right" wrapText="1"/>
    </xf>
    <xf numFmtId="38" fontId="6" fillId="0" borderId="12" xfId="0" applyNumberFormat="1" applyFont="1" applyFill="1" applyBorder="1" applyAlignment="1">
      <alignment horizontal="right" wrapText="1"/>
    </xf>
    <xf numFmtId="38" fontId="6" fillId="0" borderId="10" xfId="0" applyNumberFormat="1" applyFont="1" applyFill="1" applyBorder="1" applyAlignment="1">
      <alignment horizontal="right" wrapText="1"/>
    </xf>
    <xf numFmtId="0" fontId="6" fillId="0" borderId="10" xfId="0" applyFont="1" applyFill="1" applyBorder="1" applyAlignment="1">
      <alignment horizontal="right" wrapText="1"/>
    </xf>
    <xf numFmtId="164" fontId="6" fillId="0" borderId="10" xfId="0" applyNumberFormat="1" applyFont="1" applyFill="1" applyBorder="1" applyAlignment="1">
      <alignment horizontal="right" wrapText="1"/>
    </xf>
    <xf numFmtId="165" fontId="6" fillId="0" borderId="12" xfId="0" applyNumberFormat="1" applyFont="1" applyFill="1" applyBorder="1" applyAlignment="1">
      <alignment horizontal="right" wrapText="1"/>
    </xf>
    <xf numFmtId="165" fontId="6" fillId="0" borderId="10" xfId="0" applyNumberFormat="1" applyFont="1" applyFill="1" applyBorder="1" applyAlignment="1">
      <alignment horizontal="right" wrapText="1"/>
    </xf>
    <xf numFmtId="164" fontId="6" fillId="0" borderId="6" xfId="0" applyNumberFormat="1" applyFont="1" applyFill="1" applyBorder="1" applyAlignment="1">
      <alignment horizontal="right" wrapText="1"/>
    </xf>
    <xf numFmtId="0" fontId="101" fillId="9" borderId="4" xfId="174" applyNumberFormat="1" applyFont="1" applyBorder="1" applyAlignment="1">
      <alignment horizontal="center" vertical="center" wrapText="1"/>
    </xf>
    <xf numFmtId="38" fontId="9" fillId="0" borderId="7" xfId="0" applyNumberFormat="1" applyFont="1" applyFill="1" applyBorder="1" applyAlignment="1">
      <alignment horizontal="right" wrapText="1"/>
    </xf>
    <xf numFmtId="38" fontId="9" fillId="0" borderId="4" xfId="0" applyNumberFormat="1" applyFont="1" applyFill="1" applyBorder="1" applyAlignment="1">
      <alignment horizontal="right" wrapText="1"/>
    </xf>
    <xf numFmtId="164" fontId="9" fillId="0" borderId="0" xfId="0" applyNumberFormat="1" applyFont="1" applyFill="1" applyBorder="1" applyAlignment="1">
      <alignment horizontal="right" wrapText="1"/>
    </xf>
    <xf numFmtId="3" fontId="9" fillId="0" borderId="3" xfId="147" applyNumberFormat="1" applyFont="1" applyFill="1" applyBorder="1" applyAlignment="1">
      <alignment horizontal="right" wrapText="1"/>
    </xf>
    <xf numFmtId="0" fontId="9" fillId="0" borderId="0" xfId="0" applyFont="1" applyFill="1" applyBorder="1" applyAlignment="1">
      <alignment horizontal="right" wrapText="1"/>
    </xf>
    <xf numFmtId="164" fontId="9" fillId="0" borderId="7" xfId="0" applyNumberFormat="1" applyFont="1" applyFill="1" applyBorder="1" applyAlignment="1">
      <alignment horizontal="right" wrapText="1"/>
    </xf>
    <xf numFmtId="3" fontId="9" fillId="0" borderId="4" xfId="147" applyNumberFormat="1" applyFont="1" applyFill="1" applyBorder="1" applyAlignment="1">
      <alignment horizontal="right" wrapText="1"/>
    </xf>
    <xf numFmtId="164" fontId="9" fillId="0" borderId="1" xfId="0" applyNumberFormat="1" applyFont="1" applyBorder="1" applyAlignment="1">
      <alignment horizontal="right" wrapText="1"/>
    </xf>
    <xf numFmtId="0" fontId="9" fillId="0" borderId="0" xfId="0" applyFont="1"/>
    <xf numFmtId="165" fontId="9" fillId="0" borderId="7" xfId="0" applyNumberFormat="1" applyFont="1" applyFill="1" applyBorder="1" applyAlignment="1">
      <alignment horizontal="right" wrapText="1"/>
    </xf>
    <xf numFmtId="0" fontId="9" fillId="0" borderId="0" xfId="0" applyFont="1" applyAlignment="1">
      <alignment horizontal="center" wrapText="1"/>
    </xf>
    <xf numFmtId="0" fontId="20" fillId="9" borderId="7" xfId="174" applyNumberFormat="1" applyFont="1" applyBorder="1"/>
    <xf numFmtId="0" fontId="20" fillId="9" borderId="0" xfId="174" applyNumberFormat="1" applyFont="1" applyBorder="1"/>
    <xf numFmtId="0" fontId="20" fillId="9" borderId="1" xfId="174" applyNumberFormat="1" applyFont="1" applyBorder="1"/>
    <xf numFmtId="165" fontId="9" fillId="0" borderId="0" xfId="0" applyNumberFormat="1" applyFont="1" applyFill="1" applyBorder="1" applyAlignment="1">
      <alignment horizontal="right" wrapText="1"/>
    </xf>
    <xf numFmtId="164" fontId="9" fillId="0" borderId="1" xfId="0" applyNumberFormat="1" applyFont="1" applyFill="1" applyBorder="1" applyAlignment="1">
      <alignment horizontal="right" wrapText="1"/>
    </xf>
    <xf numFmtId="0" fontId="9" fillId="0" borderId="0" xfId="0" applyFont="1" applyFill="1" applyAlignment="1">
      <alignment horizontal="center" wrapText="1"/>
    </xf>
    <xf numFmtId="2" fontId="9" fillId="0" borderId="7" xfId="0" applyNumberFormat="1" applyFont="1" applyFill="1" applyBorder="1" applyAlignment="1">
      <alignment horizontal="right" wrapText="1"/>
    </xf>
    <xf numFmtId="2" fontId="9" fillId="0" borderId="0" xfId="0" applyNumberFormat="1" applyFont="1" applyFill="1" applyBorder="1" applyAlignment="1">
      <alignment horizontal="right" wrapText="1"/>
    </xf>
    <xf numFmtId="40" fontId="9" fillId="0" borderId="0" xfId="0" applyNumberFormat="1" applyFont="1" applyFill="1" applyBorder="1" applyAlignment="1">
      <alignment horizontal="right" wrapText="1"/>
    </xf>
    <xf numFmtId="43" fontId="9" fillId="0" borderId="7" xfId="0" applyNumberFormat="1" applyFont="1" applyFill="1" applyBorder="1" applyAlignment="1">
      <alignment horizontal="right" wrapText="1"/>
    </xf>
    <xf numFmtId="43" fontId="9" fillId="0" borderId="0" xfId="0" applyNumberFormat="1" applyFont="1" applyFill="1" applyBorder="1" applyAlignment="1">
      <alignment horizontal="right" wrapText="1"/>
    </xf>
    <xf numFmtId="0" fontId="9" fillId="0" borderId="0" xfId="0" applyFont="1" applyFill="1"/>
    <xf numFmtId="40" fontId="9" fillId="0" borderId="7" xfId="0" applyNumberFormat="1" applyFont="1" applyFill="1" applyBorder="1" applyAlignment="1">
      <alignment horizontal="right" wrapText="1"/>
    </xf>
    <xf numFmtId="0" fontId="9" fillId="0" borderId="0" xfId="0" applyFont="1" applyFill="1" applyBorder="1" applyAlignment="1">
      <alignment horizontal="right"/>
    </xf>
    <xf numFmtId="38" fontId="20" fillId="9" borderId="0" xfId="174" applyNumberFormat="1" applyFont="1" applyBorder="1" applyAlignment="1">
      <alignment horizontal="right"/>
    </xf>
    <xf numFmtId="164" fontId="20" fillId="9" borderId="0" xfId="174" applyNumberFormat="1" applyFont="1" applyBorder="1" applyAlignment="1">
      <alignment horizontal="right"/>
    </xf>
    <xf numFmtId="0" fontId="20" fillId="9" borderId="0" xfId="174" applyNumberFormat="1" applyFont="1" applyBorder="1" applyAlignment="1">
      <alignment horizontal="right"/>
    </xf>
    <xf numFmtId="164" fontId="20" fillId="9" borderId="1" xfId="174" applyNumberFormat="1" applyFont="1" applyBorder="1" applyAlignment="1">
      <alignment horizontal="right"/>
    </xf>
    <xf numFmtId="164" fontId="20" fillId="9" borderId="7" xfId="174" applyNumberFormat="1" applyFont="1" applyBorder="1" applyAlignment="1">
      <alignment horizontal="right"/>
    </xf>
    <xf numFmtId="165" fontId="20" fillId="9" borderId="0" xfId="174" applyNumberFormat="1" applyFont="1" applyBorder="1"/>
    <xf numFmtId="165" fontId="9" fillId="0" borderId="0" xfId="66" applyNumberFormat="1" applyFont="1" applyFill="1" applyBorder="1" applyAlignment="1">
      <alignment horizontal="right" wrapText="1"/>
    </xf>
    <xf numFmtId="0" fontId="9" fillId="0" borderId="0" xfId="0" applyFont="1" applyBorder="1"/>
    <xf numFmtId="38" fontId="9" fillId="0" borderId="12" xfId="0" applyNumberFormat="1" applyFont="1" applyFill="1" applyBorder="1" applyAlignment="1">
      <alignment horizontal="right" wrapText="1"/>
    </xf>
    <xf numFmtId="38" fontId="9" fillId="0" borderId="10" xfId="0" applyNumberFormat="1" applyFont="1" applyFill="1" applyBorder="1" applyAlignment="1">
      <alignment horizontal="right" wrapText="1"/>
    </xf>
    <xf numFmtId="0" fontId="9" fillId="0" borderId="10" xfId="0" applyFont="1" applyFill="1" applyBorder="1" applyAlignment="1">
      <alignment horizontal="right" wrapText="1"/>
    </xf>
    <xf numFmtId="164" fontId="9" fillId="0" borderId="10" xfId="0" applyNumberFormat="1" applyFont="1" applyFill="1" applyBorder="1" applyAlignment="1">
      <alignment horizontal="right" wrapText="1"/>
    </xf>
    <xf numFmtId="165" fontId="9" fillId="0" borderId="12" xfId="0" applyNumberFormat="1" applyFont="1" applyFill="1" applyBorder="1" applyAlignment="1">
      <alignment horizontal="right" wrapText="1"/>
    </xf>
    <xf numFmtId="165" fontId="9" fillId="0" borderId="10" xfId="0" applyNumberFormat="1" applyFont="1" applyFill="1" applyBorder="1" applyAlignment="1">
      <alignment horizontal="right" wrapText="1"/>
    </xf>
    <xf numFmtId="164" fontId="9" fillId="0" borderId="6" xfId="0" applyNumberFormat="1" applyFont="1" applyFill="1" applyBorder="1" applyAlignment="1">
      <alignment horizontal="right" wrapText="1"/>
    </xf>
    <xf numFmtId="166" fontId="9" fillId="0" borderId="0" xfId="0" applyNumberFormat="1" applyFont="1" applyBorder="1" applyAlignment="1">
      <alignment horizontal="right" wrapText="1"/>
    </xf>
    <xf numFmtId="166" fontId="9" fillId="0" borderId="0" xfId="0" applyNumberFormat="1" applyFont="1" applyBorder="1"/>
    <xf numFmtId="164" fontId="9" fillId="0" borderId="0" xfId="0" applyNumberFormat="1" applyFont="1" applyBorder="1" applyAlignment="1">
      <alignment horizontal="right" wrapText="1"/>
    </xf>
    <xf numFmtId="165" fontId="9" fillId="0" borderId="0" xfId="56" applyNumberFormat="1" applyFont="1" applyBorder="1"/>
    <xf numFmtId="0" fontId="9" fillId="0" borderId="0" xfId="0" applyFont="1" applyBorder="1" applyAlignment="1">
      <alignment horizontal="right" wrapText="1"/>
    </xf>
    <xf numFmtId="166" fontId="9" fillId="0" borderId="0" xfId="0" applyNumberFormat="1" applyFont="1" applyFill="1" applyBorder="1" applyAlignment="1">
      <alignment horizontal="right" wrapText="1"/>
    </xf>
    <xf numFmtId="38" fontId="9" fillId="0" borderId="0" xfId="0" applyNumberFormat="1" applyFont="1" applyBorder="1" applyAlignment="1">
      <alignment horizontal="right" wrapText="1"/>
    </xf>
    <xf numFmtId="38" fontId="9" fillId="0" borderId="0" xfId="0" applyNumberFormat="1" applyFont="1"/>
    <xf numFmtId="3" fontId="9" fillId="0" borderId="0" xfId="147" applyNumberFormat="1" applyFont="1" applyFill="1" applyBorder="1" applyAlignment="1">
      <alignment horizontal="right" wrapText="1"/>
    </xf>
    <xf numFmtId="0" fontId="13" fillId="0" borderId="0" xfId="0" applyFont="1" applyBorder="1"/>
    <xf numFmtId="0" fontId="112" fillId="0" borderId="0" xfId="0" applyFont="1" applyBorder="1"/>
    <xf numFmtId="173" fontId="9" fillId="0" borderId="0" xfId="0" applyNumberFormat="1" applyFont="1" applyFill="1" applyBorder="1" applyAlignment="1"/>
    <xf numFmtId="164" fontId="9" fillId="0" borderId="1" xfId="0" applyNumberFormat="1" applyFont="1" applyFill="1" applyBorder="1" applyAlignment="1">
      <alignment wrapText="1"/>
    </xf>
    <xf numFmtId="173" fontId="9" fillId="0" borderId="16" xfId="0" applyNumberFormat="1" applyFont="1" applyFill="1" applyBorder="1" applyAlignment="1"/>
    <xf numFmtId="173" fontId="9" fillId="0" borderId="13" xfId="0" applyNumberFormat="1" applyFont="1" applyFill="1" applyBorder="1" applyAlignment="1"/>
    <xf numFmtId="164" fontId="9" fillId="0" borderId="15" xfId="0" applyNumberFormat="1" applyFont="1" applyFill="1" applyBorder="1" applyAlignment="1">
      <alignment wrapText="1"/>
    </xf>
    <xf numFmtId="3" fontId="9" fillId="0" borderId="7" xfId="0" applyNumberFormat="1" applyFont="1" applyFill="1" applyBorder="1"/>
    <xf numFmtId="3" fontId="9" fillId="0" borderId="0" xfId="0" applyNumberFormat="1" applyFont="1" applyFill="1" applyBorder="1"/>
    <xf numFmtId="3" fontId="9" fillId="0" borderId="1" xfId="0" applyNumberFormat="1" applyFont="1" applyFill="1" applyBorder="1"/>
    <xf numFmtId="3" fontId="9" fillId="0" borderId="8" xfId="0" applyNumberFormat="1" applyFont="1" applyFill="1" applyBorder="1"/>
    <xf numFmtId="3" fontId="9" fillId="0" borderId="12" xfId="0" applyNumberFormat="1" applyFont="1" applyFill="1" applyBorder="1"/>
    <xf numFmtId="3" fontId="9" fillId="0" borderId="10" xfId="0" applyNumberFormat="1" applyFont="1" applyFill="1" applyBorder="1"/>
    <xf numFmtId="3" fontId="9" fillId="0" borderId="6" xfId="0" applyNumberFormat="1" applyFont="1" applyFill="1" applyBorder="1"/>
    <xf numFmtId="3" fontId="9" fillId="0" borderId="11" xfId="0" applyNumberFormat="1" applyFont="1" applyFill="1" applyBorder="1"/>
    <xf numFmtId="3" fontId="9" fillId="0" borderId="3" xfId="0" applyNumberFormat="1" applyFont="1" applyFill="1" applyBorder="1"/>
    <xf numFmtId="3" fontId="9" fillId="0" borderId="4" xfId="0" applyNumberFormat="1" applyFont="1" applyFill="1" applyBorder="1"/>
    <xf numFmtId="3" fontId="9" fillId="0" borderId="5" xfId="0" applyNumberFormat="1" applyFont="1" applyFill="1" applyBorder="1"/>
    <xf numFmtId="3" fontId="20" fillId="9" borderId="7" xfId="174" applyNumberFormat="1" applyFont="1" applyBorder="1" applyAlignment="1">
      <alignment horizontal="center"/>
    </xf>
    <xf numFmtId="0" fontId="20" fillId="9" borderId="0" xfId="174" applyNumberFormat="1" applyFont="1" applyBorder="1" applyAlignment="1">
      <alignment horizontal="center"/>
    </xf>
    <xf numFmtId="0" fontId="20" fillId="9" borderId="1" xfId="174" applyNumberFormat="1" applyFont="1" applyBorder="1" applyAlignment="1">
      <alignment horizontal="center"/>
    </xf>
    <xf numFmtId="3" fontId="9" fillId="0" borderId="16" xfId="0" applyNumberFormat="1" applyFont="1" applyFill="1" applyBorder="1"/>
    <xf numFmtId="3" fontId="9" fillId="0" borderId="13" xfId="0" applyNumberFormat="1" applyFont="1" applyFill="1" applyBorder="1"/>
    <xf numFmtId="3" fontId="9" fillId="0" borderId="15" xfId="0" applyNumberFormat="1" applyFont="1" applyFill="1" applyBorder="1"/>
    <xf numFmtId="164" fontId="9" fillId="0" borderId="4" xfId="0" applyNumberFormat="1" applyFont="1" applyFill="1" applyBorder="1"/>
    <xf numFmtId="164" fontId="9" fillId="0" borderId="0" xfId="0" applyNumberFormat="1" applyFont="1" applyFill="1" applyBorder="1"/>
    <xf numFmtId="164" fontId="9" fillId="0" borderId="10" xfId="0" applyNumberFormat="1" applyFont="1" applyFill="1" applyBorder="1"/>
    <xf numFmtId="164" fontId="9" fillId="0" borderId="5" xfId="0" applyNumberFormat="1" applyFont="1" applyFill="1" applyBorder="1"/>
    <xf numFmtId="164" fontId="9" fillId="0" borderId="1" xfId="0" applyNumberFormat="1" applyFont="1" applyFill="1" applyBorder="1"/>
    <xf numFmtId="164" fontId="9" fillId="0" borderId="6" xfId="0" applyNumberFormat="1" applyFont="1" applyFill="1" applyBorder="1"/>
    <xf numFmtId="164" fontId="9" fillId="0" borderId="0" xfId="143" applyNumberFormat="1" applyFont="1" applyBorder="1"/>
    <xf numFmtId="164" fontId="9" fillId="0" borderId="1" xfId="143" applyNumberFormat="1" applyFont="1" applyBorder="1"/>
    <xf numFmtId="164" fontId="9" fillId="0" borderId="4" xfId="143" applyNumberFormat="1" applyFont="1" applyBorder="1"/>
    <xf numFmtId="164" fontId="9" fillId="0" borderId="5" xfId="143" applyNumberFormat="1" applyFont="1" applyBorder="1"/>
    <xf numFmtId="164" fontId="9" fillId="0" borderId="10" xfId="143" applyNumberFormat="1" applyFont="1" applyBorder="1"/>
    <xf numFmtId="164" fontId="9" fillId="0" borderId="6" xfId="143" applyNumberFormat="1" applyFont="1" applyBorder="1"/>
    <xf numFmtId="40" fontId="20" fillId="9" borderId="7" xfId="174" applyNumberFormat="1" applyFont="1" applyBorder="1" applyAlignment="1">
      <alignment horizontal="right" wrapText="1"/>
    </xf>
    <xf numFmtId="40" fontId="20" fillId="9" borderId="0" xfId="174" applyNumberFormat="1" applyFont="1" applyBorder="1" applyAlignment="1">
      <alignment horizontal="right" wrapText="1"/>
    </xf>
    <xf numFmtId="164" fontId="20" fillId="9" borderId="0" xfId="174" applyNumberFormat="1" applyFont="1" applyBorder="1" applyAlignment="1">
      <alignment horizontal="right" wrapText="1"/>
    </xf>
    <xf numFmtId="43" fontId="20" fillId="9" borderId="7" xfId="174" applyNumberFormat="1" applyFont="1" applyBorder="1" applyAlignment="1">
      <alignment horizontal="right" wrapText="1"/>
    </xf>
    <xf numFmtId="164" fontId="20" fillId="9" borderId="1" xfId="174" applyNumberFormat="1" applyFont="1" applyBorder="1" applyAlignment="1">
      <alignment horizontal="right" wrapText="1"/>
    </xf>
    <xf numFmtId="164" fontId="20" fillId="9" borderId="7" xfId="174" applyNumberFormat="1" applyFont="1" applyBorder="1" applyAlignment="1">
      <alignment horizontal="right" wrapText="1"/>
    </xf>
    <xf numFmtId="38" fontId="20" fillId="9" borderId="7" xfId="174" applyNumberFormat="1" applyFont="1" applyBorder="1" applyAlignment="1">
      <alignment horizontal="right" wrapText="1"/>
    </xf>
    <xf numFmtId="38" fontId="20" fillId="9" borderId="0" xfId="174" applyNumberFormat="1" applyFont="1" applyBorder="1" applyAlignment="1">
      <alignment horizontal="right" wrapText="1"/>
    </xf>
    <xf numFmtId="165" fontId="20" fillId="9" borderId="7" xfId="174" applyNumberFormat="1" applyFont="1" applyBorder="1" applyAlignment="1">
      <alignment horizontal="right" wrapText="1"/>
    </xf>
    <xf numFmtId="165" fontId="20" fillId="9" borderId="0" xfId="174" applyNumberFormat="1" applyFont="1" applyBorder="1" applyAlignment="1">
      <alignment horizontal="right" wrapText="1"/>
    </xf>
    <xf numFmtId="0" fontId="20" fillId="9" borderId="0" xfId="174" applyNumberFormat="1" applyFont="1" applyBorder="1" applyAlignment="1">
      <alignment horizontal="right" wrapText="1"/>
    </xf>
    <xf numFmtId="0" fontId="9" fillId="0" borderId="0" xfId="66" applyNumberFormat="1" applyFont="1" applyFill="1" applyBorder="1" applyAlignment="1">
      <alignment horizontal="right" wrapText="1"/>
    </xf>
    <xf numFmtId="3" fontId="131" fillId="0" borderId="0" xfId="174" applyNumberFormat="1" applyFont="1" applyFill="1" applyBorder="1" applyAlignment="1">
      <alignment vertical="center"/>
    </xf>
    <xf numFmtId="3" fontId="9" fillId="0" borderId="1" xfId="141" applyNumberFormat="1" applyFont="1" applyFill="1" applyBorder="1" applyAlignment="1">
      <alignment vertical="center"/>
    </xf>
    <xf numFmtId="1" fontId="9" fillId="0" borderId="9" xfId="141" applyNumberFormat="1" applyFont="1" applyFill="1" applyBorder="1" applyAlignment="1">
      <alignment horizontal="left" vertical="center"/>
    </xf>
    <xf numFmtId="1" fontId="9" fillId="0" borderId="8" xfId="141" applyNumberFormat="1" applyFont="1" applyFill="1" applyBorder="1" applyAlignment="1">
      <alignment horizontal="left" vertical="center"/>
    </xf>
    <xf numFmtId="3" fontId="9" fillId="0" borderId="14" xfId="141" applyNumberFormat="1" applyFont="1" applyFill="1" applyBorder="1" applyAlignment="1">
      <alignment vertical="center"/>
    </xf>
    <xf numFmtId="3" fontId="9" fillId="0" borderId="7" xfId="141" applyNumberFormat="1" applyFont="1" applyFill="1" applyBorder="1" applyAlignment="1">
      <alignment vertical="center"/>
    </xf>
    <xf numFmtId="3" fontId="9" fillId="0" borderId="0" xfId="141" applyNumberFormat="1" applyFont="1" applyFill="1" applyBorder="1" applyAlignment="1">
      <alignment vertical="center"/>
    </xf>
    <xf numFmtId="3" fontId="9" fillId="0" borderId="16" xfId="141" applyNumberFormat="1" applyFont="1" applyFill="1" applyBorder="1" applyAlignment="1">
      <alignment vertical="center"/>
    </xf>
    <xf numFmtId="3" fontId="9" fillId="0" borderId="13" xfId="141" applyNumberFormat="1" applyFont="1" applyFill="1" applyBorder="1" applyAlignment="1">
      <alignment vertical="center"/>
    </xf>
    <xf numFmtId="3" fontId="9" fillId="0" borderId="15" xfId="141" applyNumberFormat="1" applyFont="1" applyFill="1" applyBorder="1" applyAlignment="1">
      <alignment vertical="center"/>
    </xf>
    <xf numFmtId="164" fontId="9" fillId="0" borderId="8" xfId="143" applyNumberFormat="1" applyFont="1" applyFill="1" applyBorder="1" applyAlignment="1">
      <alignment vertical="center"/>
    </xf>
    <xf numFmtId="164" fontId="9" fillId="0" borderId="9" xfId="143" applyNumberFormat="1" applyFont="1" applyFill="1" applyBorder="1" applyAlignment="1">
      <alignment horizontal="left" vertical="center"/>
    </xf>
    <xf numFmtId="164" fontId="9" fillId="0" borderId="8" xfId="143" applyNumberFormat="1" applyFont="1" applyFill="1" applyBorder="1" applyAlignment="1">
      <alignment horizontal="left" vertical="center"/>
    </xf>
    <xf numFmtId="164" fontId="9" fillId="0" borderId="14" xfId="143" applyNumberFormat="1" applyFont="1" applyFill="1" applyBorder="1" applyAlignment="1">
      <alignment vertical="center"/>
    </xf>
    <xf numFmtId="164" fontId="20" fillId="9" borderId="8" xfId="143" applyNumberFormat="1" applyFont="1" applyFill="1" applyBorder="1" applyAlignment="1">
      <alignment vertical="center"/>
    </xf>
    <xf numFmtId="164" fontId="9" fillId="0" borderId="14" xfId="143" applyNumberFormat="1" applyFont="1" applyFill="1" applyBorder="1" applyAlignment="1">
      <alignment horizontal="left" vertical="center"/>
    </xf>
    <xf numFmtId="164" fontId="101" fillId="9" borderId="8" xfId="174" applyNumberFormat="1" applyBorder="1" applyAlignment="1">
      <alignment horizontal="left" vertical="center"/>
    </xf>
    <xf numFmtId="164" fontId="9" fillId="0" borderId="8" xfId="143" applyNumberFormat="1" applyFont="1" applyFill="1" applyBorder="1" applyAlignment="1">
      <alignment horizontal="right" vertical="center"/>
    </xf>
    <xf numFmtId="164" fontId="9" fillId="0" borderId="14" xfId="143" applyNumberFormat="1" applyFont="1" applyFill="1" applyBorder="1" applyAlignment="1">
      <alignment horizontal="right" vertical="center"/>
    </xf>
    <xf numFmtId="164" fontId="9" fillId="0" borderId="8" xfId="143" applyNumberFormat="1" applyFont="1" applyFill="1" applyBorder="1" applyAlignment="1">
      <alignment horizontal="center" vertical="center"/>
    </xf>
    <xf numFmtId="2" fontId="101" fillId="9" borderId="11" xfId="174" applyNumberFormat="1" applyFont="1" applyBorder="1" applyAlignment="1">
      <alignment horizontal="right"/>
    </xf>
    <xf numFmtId="164" fontId="9" fillId="8" borderId="7" xfId="143" applyNumberFormat="1" applyFont="1" applyFill="1" applyBorder="1"/>
    <xf numFmtId="164" fontId="9" fillId="8" borderId="0" xfId="143" applyNumberFormat="1" applyFont="1" applyFill="1" applyBorder="1"/>
    <xf numFmtId="164" fontId="9" fillId="8" borderId="1" xfId="143" applyNumberFormat="1" applyFont="1" applyFill="1" applyBorder="1"/>
    <xf numFmtId="2" fontId="9" fillId="8" borderId="0" xfId="0" applyNumberFormat="1" applyFont="1" applyFill="1" applyBorder="1"/>
    <xf numFmtId="2" fontId="9" fillId="8" borderId="7" xfId="0" applyNumberFormat="1" applyFont="1" applyFill="1" applyBorder="1"/>
    <xf numFmtId="164" fontId="101" fillId="9" borderId="12" xfId="174" applyNumberFormat="1" applyBorder="1"/>
    <xf numFmtId="164" fontId="101" fillId="9" borderId="10" xfId="174" applyNumberFormat="1" applyBorder="1"/>
    <xf numFmtId="2" fontId="101" fillId="9" borderId="10" xfId="174" applyNumberFormat="1" applyBorder="1"/>
    <xf numFmtId="2" fontId="101" fillId="9" borderId="12" xfId="174" applyNumberFormat="1" applyBorder="1"/>
    <xf numFmtId="166" fontId="116" fillId="0" borderId="11" xfId="55" applyNumberFormat="1" applyFont="1" applyFill="1" applyBorder="1" applyAlignment="1">
      <alignment horizontal="right"/>
    </xf>
    <xf numFmtId="166" fontId="116" fillId="0" borderId="8" xfId="55" applyNumberFormat="1" applyFont="1" applyFill="1" applyBorder="1" applyAlignment="1">
      <alignment horizontal="right"/>
    </xf>
    <xf numFmtId="166" fontId="112" fillId="0" borderId="8" xfId="55" applyNumberFormat="1" applyFont="1" applyFill="1" applyBorder="1" applyAlignment="1">
      <alignment horizontal="right"/>
    </xf>
    <xf numFmtId="166" fontId="112" fillId="0" borderId="8" xfId="55" applyNumberFormat="1" applyFont="1" applyFill="1" applyBorder="1"/>
    <xf numFmtId="0" fontId="112" fillId="0" borderId="7" xfId="0" applyFont="1" applyBorder="1"/>
    <xf numFmtId="0" fontId="112" fillId="0" borderId="0" xfId="0" applyFont="1" applyBorder="1"/>
    <xf numFmtId="0" fontId="112" fillId="0" borderId="1" xfId="0" applyFont="1" applyBorder="1"/>
    <xf numFmtId="0" fontId="116" fillId="0" borderId="16" xfId="0" applyFont="1" applyBorder="1"/>
    <xf numFmtId="43" fontId="116" fillId="0" borderId="13" xfId="55" applyFont="1" applyBorder="1"/>
    <xf numFmtId="167" fontId="116" fillId="0" borderId="13" xfId="55" applyNumberFormat="1" applyFont="1" applyBorder="1"/>
    <xf numFmtId="195" fontId="116" fillId="0" borderId="13" xfId="86" applyNumberFormat="1" applyFont="1" applyBorder="1"/>
    <xf numFmtId="188" fontId="116" fillId="0" borderId="13" xfId="55" applyNumberFormat="1" applyFont="1" applyBorder="1"/>
    <xf numFmtId="188" fontId="116" fillId="0" borderId="15" xfId="55" applyNumberFormat="1" applyFont="1" applyBorder="1"/>
    <xf numFmtId="164" fontId="116" fillId="0" borderId="11" xfId="143" applyNumberFormat="1" applyFont="1" applyFill="1" applyBorder="1" applyAlignment="1">
      <alignment horizontal="right"/>
    </xf>
    <xf numFmtId="164" fontId="116" fillId="0" borderId="8" xfId="143" applyNumberFormat="1" applyFont="1" applyFill="1" applyBorder="1" applyAlignment="1">
      <alignment horizontal="right"/>
    </xf>
    <xf numFmtId="164" fontId="112" fillId="0" borderId="8" xfId="143" applyNumberFormat="1" applyFont="1" applyFill="1" applyBorder="1" applyAlignment="1">
      <alignment horizontal="right"/>
    </xf>
    <xf numFmtId="170" fontId="101" fillId="9" borderId="1" xfId="174" applyNumberFormat="1" applyBorder="1" applyAlignment="1">
      <alignment horizontal="right"/>
    </xf>
    <xf numFmtId="43" fontId="101" fillId="9" borderId="0" xfId="174" applyNumberFormat="1" applyBorder="1" applyAlignment="1">
      <alignment horizontal="right"/>
    </xf>
    <xf numFmtId="167" fontId="101" fillId="9" borderId="0" xfId="174" applyNumberFormat="1" applyBorder="1" applyAlignment="1">
      <alignment horizontal="right"/>
    </xf>
    <xf numFmtId="37" fontId="101" fillId="9" borderId="0" xfId="174" applyNumberFormat="1" applyBorder="1" applyAlignment="1">
      <alignment horizontal="right"/>
    </xf>
    <xf numFmtId="168" fontId="101" fillId="9" borderId="3" xfId="174" applyFont="1" applyBorder="1"/>
    <xf numFmtId="43" fontId="101" fillId="9" borderId="4" xfId="174" applyNumberFormat="1" applyBorder="1" applyAlignment="1">
      <alignment horizontal="right"/>
    </xf>
    <xf numFmtId="170" fontId="101" fillId="9" borderId="5" xfId="174" applyNumberFormat="1" applyBorder="1" applyAlignment="1">
      <alignment horizontal="right"/>
    </xf>
    <xf numFmtId="168" fontId="5" fillId="0" borderId="4" xfId="86" applyNumberFormat="1" applyFont="1" applyFill="1" applyBorder="1" applyAlignment="1">
      <alignment horizontal="right" wrapText="1"/>
    </xf>
    <xf numFmtId="168" fontId="5" fillId="0" borderId="4" xfId="87" applyNumberFormat="1" applyFont="1" applyFill="1" applyBorder="1"/>
    <xf numFmtId="168" fontId="5" fillId="0" borderId="4" xfId="89" applyNumberFormat="1" applyFont="1" applyFill="1" applyBorder="1" applyAlignment="1">
      <alignment horizontal="right" wrapText="1"/>
    </xf>
    <xf numFmtId="0" fontId="5" fillId="0" borderId="4" xfId="0" applyFont="1" applyFill="1" applyBorder="1" applyAlignment="1">
      <alignment horizontal="right" wrapText="1"/>
    </xf>
    <xf numFmtId="164" fontId="5" fillId="0" borderId="4" xfId="0" applyNumberFormat="1" applyFont="1" applyFill="1" applyBorder="1" applyAlignment="1">
      <alignment horizontal="right" wrapText="1"/>
    </xf>
    <xf numFmtId="168" fontId="5" fillId="0" borderId="0" xfId="86" applyNumberFormat="1" applyFont="1" applyFill="1" applyBorder="1" applyAlignment="1">
      <alignment horizontal="right" wrapText="1"/>
    </xf>
    <xf numFmtId="168" fontId="5" fillId="0" borderId="0" xfId="87" applyNumberFormat="1" applyFont="1" applyFill="1" applyBorder="1"/>
    <xf numFmtId="0" fontId="5" fillId="0" borderId="0" xfId="0" applyFont="1" applyFill="1" applyBorder="1" applyAlignment="1">
      <alignment horizontal="right" wrapText="1"/>
    </xf>
    <xf numFmtId="164" fontId="5" fillId="0" borderId="0" xfId="0" applyNumberFormat="1" applyFont="1" applyFill="1" applyBorder="1" applyAlignment="1">
      <alignment horizontal="right" wrapText="1"/>
    </xf>
    <xf numFmtId="168" fontId="5" fillId="0" borderId="10" xfId="86" applyNumberFormat="1" applyFont="1" applyFill="1" applyBorder="1" applyAlignment="1">
      <alignment horizontal="right" wrapText="1"/>
    </xf>
    <xf numFmtId="168" fontId="5" fillId="0" borderId="10" xfId="87" applyNumberFormat="1" applyFont="1" applyFill="1" applyBorder="1"/>
    <xf numFmtId="0" fontId="5" fillId="0" borderId="10" xfId="0" applyFont="1" applyFill="1" applyBorder="1" applyAlignment="1">
      <alignment horizontal="right" wrapText="1"/>
    </xf>
    <xf numFmtId="164" fontId="5" fillId="0" borderId="10" xfId="0" applyNumberFormat="1" applyFont="1" applyFill="1" applyBorder="1" applyAlignment="1">
      <alignment horizontal="right" wrapText="1"/>
    </xf>
    <xf numFmtId="164" fontId="4" fillId="0" borderId="0" xfId="0" applyNumberFormat="1" applyFont="1" applyFill="1" applyBorder="1" applyAlignment="1">
      <alignment horizontal="right" wrapText="1"/>
    </xf>
    <xf numFmtId="172" fontId="5" fillId="0" borderId="0" xfId="87" applyNumberFormat="1" applyFont="1" applyFill="1" applyBorder="1" applyAlignment="1">
      <alignment horizontal="right" wrapText="1"/>
    </xf>
    <xf numFmtId="172" fontId="5" fillId="0" borderId="10" xfId="87" applyNumberFormat="1" applyFont="1" applyFill="1" applyBorder="1" applyAlignment="1">
      <alignment horizontal="right" wrapText="1"/>
    </xf>
    <xf numFmtId="0" fontId="3" fillId="0" borderId="4" xfId="0" applyFont="1" applyFill="1" applyBorder="1" applyAlignment="1">
      <alignment horizontal="left" vertical="top"/>
    </xf>
    <xf numFmtId="165" fontId="3" fillId="0" borderId="4" xfId="63" applyNumberFormat="1" applyFont="1" applyFill="1" applyBorder="1"/>
    <xf numFmtId="166" fontId="3" fillId="0" borderId="9" xfId="0" applyNumberFormat="1" applyFont="1" applyFill="1" applyBorder="1" applyAlignment="1"/>
    <xf numFmtId="3" fontId="3" fillId="0" borderId="5" xfId="0" applyNumberFormat="1" applyFont="1" applyFill="1" applyBorder="1"/>
    <xf numFmtId="0" fontId="3" fillId="0" borderId="0" xfId="0" applyFont="1" applyFill="1" applyBorder="1" applyAlignment="1"/>
    <xf numFmtId="165" fontId="3" fillId="0" borderId="0" xfId="63" applyNumberFormat="1" applyFont="1" applyFill="1" applyBorder="1"/>
    <xf numFmtId="166" fontId="3" fillId="0" borderId="8" xfId="0" applyNumberFormat="1" applyFont="1" applyFill="1" applyBorder="1" applyAlignment="1"/>
    <xf numFmtId="3" fontId="3" fillId="0" borderId="1" xfId="0" applyNumberFormat="1" applyFont="1" applyFill="1" applyBorder="1"/>
    <xf numFmtId="3" fontId="3" fillId="0" borderId="1" xfId="0" applyNumberFormat="1" applyFont="1" applyFill="1" applyBorder="1" applyAlignment="1">
      <alignment horizontal="right"/>
    </xf>
    <xf numFmtId="0" fontId="3" fillId="0" borderId="7" xfId="0" applyFont="1" applyFill="1" applyBorder="1" applyAlignment="1"/>
    <xf numFmtId="0" fontId="3" fillId="0" borderId="12" xfId="0" applyFont="1" applyFill="1" applyBorder="1" applyAlignment="1"/>
    <xf numFmtId="165" fontId="3" fillId="0" borderId="10" xfId="63" applyNumberFormat="1" applyFont="1" applyFill="1" applyBorder="1"/>
    <xf numFmtId="3" fontId="3" fillId="0" borderId="11" xfId="0" applyNumberFormat="1" applyFont="1" applyFill="1" applyBorder="1" applyAlignment="1">
      <alignment horizontal="right"/>
    </xf>
    <xf numFmtId="3" fontId="3" fillId="0" borderId="8" xfId="0" applyNumberFormat="1" applyFont="1" applyFill="1" applyBorder="1"/>
    <xf numFmtId="3" fontId="3" fillId="0" borderId="8" xfId="0" applyNumberFormat="1" applyFont="1" applyFill="1" applyBorder="1" applyAlignment="1">
      <alignment horizontal="right"/>
    </xf>
    <xf numFmtId="166" fontId="3" fillId="0" borderId="11" xfId="0" applyNumberFormat="1" applyFont="1" applyFill="1" applyBorder="1" applyAlignment="1"/>
    <xf numFmtId="3" fontId="3" fillId="0" borderId="12" xfId="0" applyNumberFormat="1" applyFont="1" applyFill="1" applyBorder="1"/>
    <xf numFmtId="3" fontId="3" fillId="0" borderId="3" xfId="0" applyNumberFormat="1" applyFont="1" applyFill="1" applyBorder="1"/>
    <xf numFmtId="3" fontId="3" fillId="0" borderId="0" xfId="0" applyNumberFormat="1" applyFont="1" applyFill="1" applyBorder="1"/>
    <xf numFmtId="0" fontId="3" fillId="0" borderId="3" xfId="0" applyFont="1" applyFill="1" applyBorder="1" applyAlignment="1"/>
    <xf numFmtId="3" fontId="3" fillId="0" borderId="7" xfId="0" applyNumberFormat="1" applyFont="1" applyFill="1" applyBorder="1"/>
    <xf numFmtId="3" fontId="3" fillId="0" borderId="0" xfId="0" applyNumberFormat="1" applyFont="1" applyFill="1" applyBorder="1" applyAlignment="1">
      <alignment horizontal="right"/>
    </xf>
    <xf numFmtId="0" fontId="3" fillId="0" borderId="10" xfId="0" applyFont="1" applyFill="1" applyBorder="1" applyAlignment="1"/>
    <xf numFmtId="3" fontId="3" fillId="0" borderId="4" xfId="0" applyNumberFormat="1" applyFont="1" applyFill="1" applyBorder="1"/>
    <xf numFmtId="0" fontId="101" fillId="9" borderId="4" xfId="174" applyNumberFormat="1" applyBorder="1" applyAlignment="1">
      <alignment horizontal="center" vertical="center" wrapText="1"/>
    </xf>
    <xf numFmtId="172" fontId="3" fillId="0" borderId="0" xfId="87" applyNumberFormat="1" applyFont="1" applyFill="1" applyBorder="1" applyAlignment="1">
      <alignment horizontal="right" wrapText="1"/>
    </xf>
    <xf numFmtId="164" fontId="3" fillId="0" borderId="4" xfId="0" applyNumberFormat="1" applyFont="1" applyFill="1" applyBorder="1" applyAlignment="1">
      <alignment horizontal="right" wrapText="1"/>
    </xf>
    <xf numFmtId="164" fontId="3" fillId="0" borderId="0" xfId="0" applyNumberFormat="1" applyFont="1" applyFill="1" applyBorder="1" applyAlignment="1">
      <alignment horizontal="right" wrapText="1"/>
    </xf>
    <xf numFmtId="172" fontId="3" fillId="0" borderId="10" xfId="87" applyNumberFormat="1" applyFont="1" applyFill="1" applyBorder="1" applyAlignment="1">
      <alignment horizontal="right" wrapText="1"/>
    </xf>
    <xf numFmtId="164" fontId="3" fillId="0" borderId="10" xfId="0" applyNumberFormat="1" applyFont="1" applyFill="1" applyBorder="1" applyAlignment="1">
      <alignment horizontal="right" wrapText="1"/>
    </xf>
    <xf numFmtId="172" fontId="3" fillId="0" borderId="7" xfId="87" applyNumberFormat="1" applyFont="1" applyFill="1" applyBorder="1" applyAlignment="1">
      <alignment horizontal="right" wrapText="1"/>
    </xf>
    <xf numFmtId="168" fontId="3" fillId="0" borderId="0" xfId="87" applyNumberFormat="1" applyFont="1" applyFill="1" applyBorder="1" applyAlignment="1">
      <alignment horizontal="right" wrapText="1"/>
    </xf>
    <xf numFmtId="168" fontId="3" fillId="0" borderId="10" xfId="87" applyNumberFormat="1" applyFont="1" applyFill="1" applyBorder="1" applyAlignment="1">
      <alignment horizontal="right" wrapText="1"/>
    </xf>
    <xf numFmtId="168" fontId="42" fillId="0" borderId="0" xfId="87" applyNumberFormat="1" applyFont="1" applyFill="1" applyBorder="1" applyAlignment="1">
      <alignment horizontal="right" wrapText="1"/>
    </xf>
    <xf numFmtId="168" fontId="42" fillId="0" borderId="10" xfId="87" applyNumberFormat="1" applyFont="1" applyFill="1" applyBorder="1" applyAlignment="1">
      <alignment horizontal="right" wrapText="1"/>
    </xf>
    <xf numFmtId="168" fontId="112" fillId="0" borderId="0" xfId="87" applyNumberFormat="1" applyFont="1" applyFill="1" applyBorder="1" applyAlignment="1">
      <alignment horizontal="right" wrapText="1"/>
    </xf>
    <xf numFmtId="168" fontId="112" fillId="0" borderId="10" xfId="87" applyNumberFormat="1" applyFont="1" applyFill="1" applyBorder="1" applyAlignment="1">
      <alignment horizontal="right" wrapText="1"/>
    </xf>
    <xf numFmtId="3" fontId="20" fillId="0" borderId="7" xfId="55" applyNumberFormat="1" applyFont="1" applyBorder="1"/>
    <xf numFmtId="3" fontId="20" fillId="0" borderId="0" xfId="55" applyNumberFormat="1" applyFont="1" applyBorder="1"/>
    <xf numFmtId="3" fontId="20" fillId="0" borderId="7" xfId="55" applyNumberFormat="1" applyFont="1" applyFill="1" applyBorder="1"/>
    <xf numFmtId="3" fontId="20" fillId="0" borderId="0" xfId="55" applyNumberFormat="1" applyFont="1" applyFill="1" applyBorder="1"/>
    <xf numFmtId="3" fontId="20" fillId="0" borderId="16" xfId="55" applyNumberFormat="1" applyFont="1" applyBorder="1"/>
    <xf numFmtId="3" fontId="20" fillId="0" borderId="13" xfId="55" applyNumberFormat="1" applyFont="1" applyBorder="1"/>
    <xf numFmtId="3" fontId="20" fillId="0" borderId="16" xfId="55" applyNumberFormat="1" applyFont="1" applyFill="1" applyBorder="1"/>
    <xf numFmtId="3" fontId="20" fillId="0" borderId="13" xfId="55" applyNumberFormat="1" applyFont="1" applyFill="1" applyBorder="1"/>
    <xf numFmtId="3" fontId="0" fillId="0" borderId="7" xfId="55" applyNumberFormat="1" applyFont="1" applyBorder="1"/>
    <xf numFmtId="3" fontId="0" fillId="0" borderId="0" xfId="55" applyNumberFormat="1" applyFont="1" applyBorder="1"/>
    <xf numFmtId="3" fontId="0" fillId="0" borderId="7" xfId="55" applyNumberFormat="1" applyFont="1" applyFill="1" applyBorder="1"/>
    <xf numFmtId="3" fontId="0" fillId="0" borderId="0" xfId="55" applyNumberFormat="1" applyFont="1" applyFill="1" applyBorder="1"/>
    <xf numFmtId="3" fontId="0" fillId="0" borderId="12" xfId="55" applyNumberFormat="1" applyFont="1" applyBorder="1"/>
    <xf numFmtId="3" fontId="0" fillId="0" borderId="10" xfId="55" applyNumberFormat="1" applyFont="1" applyBorder="1"/>
    <xf numFmtId="3" fontId="0" fillId="0" borderId="12" xfId="55" applyNumberFormat="1" applyFont="1" applyFill="1" applyBorder="1"/>
    <xf numFmtId="3" fontId="0" fillId="0" borderId="10" xfId="55" applyNumberFormat="1" applyFont="1" applyFill="1" applyBorder="1"/>
    <xf numFmtId="168" fontId="20" fillId="0" borderId="1" xfId="55" applyNumberFormat="1" applyFont="1" applyBorder="1"/>
    <xf numFmtId="168" fontId="20" fillId="0" borderId="15" xfId="55" applyNumberFormat="1" applyFont="1" applyBorder="1"/>
    <xf numFmtId="168" fontId="0" fillId="0" borderId="1" xfId="55" applyNumberFormat="1" applyFont="1" applyBorder="1"/>
    <xf numFmtId="168" fontId="0" fillId="0" borderId="1" xfId="55" applyNumberFormat="1" applyFont="1" applyBorder="1" applyAlignment="1">
      <alignment horizontal="right"/>
    </xf>
    <xf numFmtId="168" fontId="0" fillId="0" borderId="6" xfId="55" applyNumberFormat="1" applyFont="1" applyBorder="1"/>
    <xf numFmtId="168" fontId="20" fillId="0" borderId="0" xfId="55" applyNumberFormat="1" applyFont="1" applyBorder="1"/>
    <xf numFmtId="168" fontId="20" fillId="0" borderId="13" xfId="55" applyNumberFormat="1" applyFont="1" applyBorder="1"/>
    <xf numFmtId="168" fontId="0" fillId="0" borderId="0" xfId="55" applyNumberFormat="1" applyFont="1" applyBorder="1"/>
    <xf numFmtId="168" fontId="0" fillId="0" borderId="0" xfId="55" applyNumberFormat="1" applyFont="1" applyBorder="1" applyAlignment="1">
      <alignment horizontal="right"/>
    </xf>
    <xf numFmtId="168" fontId="0" fillId="0" borderId="0" xfId="55" applyNumberFormat="1" applyFont="1" applyBorder="1" applyAlignment="1">
      <alignment horizontal="left" indent="1"/>
    </xf>
    <xf numFmtId="168" fontId="0" fillId="0" borderId="10" xfId="55" applyNumberFormat="1" applyFont="1" applyBorder="1"/>
    <xf numFmtId="168" fontId="0" fillId="0" borderId="1" xfId="55" applyNumberFormat="1" applyFont="1" applyFill="1" applyBorder="1"/>
    <xf numFmtId="168" fontId="0" fillId="0" borderId="6" xfId="55" applyNumberFormat="1" applyFont="1" applyFill="1" applyBorder="1"/>
    <xf numFmtId="3" fontId="11" fillId="0" borderId="8" xfId="0" applyNumberFormat="1" applyFont="1" applyFill="1" applyBorder="1" applyAlignment="1">
      <alignment horizontal="right"/>
    </xf>
    <xf numFmtId="0" fontId="145" fillId="0" borderId="0" xfId="129" applyFont="1" applyAlignment="1" applyProtection="1"/>
    <xf numFmtId="0" fontId="145" fillId="0" borderId="0" xfId="129" applyFont="1" applyFill="1" applyAlignment="1" applyProtection="1"/>
    <xf numFmtId="0" fontId="56" fillId="0" borderId="0" xfId="112">
      <alignment horizontal="center" wrapText="1"/>
    </xf>
    <xf numFmtId="3" fontId="55" fillId="0" borderId="0" xfId="141" applyNumberFormat="1" applyFont="1" applyFill="1" applyAlignment="1">
      <alignment horizontal="center" vertical="center"/>
    </xf>
    <xf numFmtId="0" fontId="99" fillId="0" borderId="0" xfId="131" applyFont="1" applyFill="1"/>
    <xf numFmtId="0" fontId="133" fillId="0" borderId="0" xfId="131" applyFont="1" applyFill="1"/>
    <xf numFmtId="0" fontId="15" fillId="0" borderId="0" xfId="131" applyFont="1" applyFill="1"/>
    <xf numFmtId="0" fontId="15" fillId="0" borderId="0" xfId="131" applyFont="1"/>
    <xf numFmtId="0" fontId="138" fillId="0" borderId="0" xfId="131" applyFont="1" applyFill="1"/>
    <xf numFmtId="0" fontId="124" fillId="0" borderId="0" xfId="131" applyFont="1" applyFill="1"/>
    <xf numFmtId="0" fontId="2" fillId="0" borderId="0" xfId="131" applyFont="1" applyFill="1"/>
    <xf numFmtId="0" fontId="2" fillId="0" borderId="0" xfId="131" applyFont="1"/>
    <xf numFmtId="0" fontId="20" fillId="0" borderId="7" xfId="131" applyFont="1" applyBorder="1"/>
    <xf numFmtId="167" fontId="20" fillId="0" borderId="8" xfId="176" applyNumberFormat="1" applyFont="1" applyFill="1" applyBorder="1" applyAlignment="1">
      <alignment horizontal="right"/>
    </xf>
    <xf numFmtId="167" fontId="20" fillId="0" borderId="0" xfId="176" applyNumberFormat="1" applyFont="1" applyFill="1" applyBorder="1" applyAlignment="1">
      <alignment horizontal="right"/>
    </xf>
    <xf numFmtId="170" fontId="20" fillId="0" borderId="8" xfId="131" applyNumberFormat="1" applyFont="1" applyFill="1" applyBorder="1" applyAlignment="1">
      <alignment horizontal="right"/>
    </xf>
    <xf numFmtId="0" fontId="20" fillId="0" borderId="12" xfId="131" applyFont="1" applyBorder="1"/>
    <xf numFmtId="167" fontId="20" fillId="0" borderId="11" xfId="176" applyNumberFormat="1" applyFont="1" applyFill="1" applyBorder="1" applyAlignment="1">
      <alignment horizontal="right"/>
    </xf>
    <xf numFmtId="167" fontId="20" fillId="0" borderId="10" xfId="176" applyNumberFormat="1" applyFont="1" applyFill="1" applyBorder="1" applyAlignment="1">
      <alignment horizontal="right"/>
    </xf>
    <xf numFmtId="170" fontId="20" fillId="0" borderId="11" xfId="131" applyNumberFormat="1" applyFont="1" applyFill="1" applyBorder="1" applyAlignment="1">
      <alignment horizontal="right"/>
    </xf>
    <xf numFmtId="0" fontId="20" fillId="0" borderId="0" xfId="131" applyFont="1" applyBorder="1"/>
    <xf numFmtId="167" fontId="20" fillId="0" borderId="0" xfId="131" applyNumberFormat="1" applyFont="1" applyBorder="1"/>
    <xf numFmtId="0" fontId="124" fillId="0" borderId="0" xfId="131" applyFont="1" applyFill="1" applyBorder="1"/>
    <xf numFmtId="0" fontId="2" fillId="0" borderId="0" xfId="131" applyFont="1" applyFill="1" applyBorder="1"/>
    <xf numFmtId="0" fontId="2" fillId="0" borderId="0" xfId="131" applyFont="1" applyBorder="1"/>
    <xf numFmtId="0" fontId="20" fillId="0" borderId="8" xfId="131" applyFont="1" applyBorder="1"/>
    <xf numFmtId="167" fontId="2" fillId="0" borderId="8" xfId="176" applyNumberFormat="1" applyFont="1" applyFill="1" applyBorder="1" applyAlignment="1">
      <alignment horizontal="right"/>
    </xf>
    <xf numFmtId="170" fontId="2" fillId="0" borderId="8" xfId="131" applyNumberFormat="1" applyFont="1" applyFill="1" applyBorder="1" applyAlignment="1">
      <alignment horizontal="right"/>
    </xf>
    <xf numFmtId="0" fontId="2" fillId="0" borderId="8" xfId="131" applyFont="1" applyBorder="1" applyAlignment="1">
      <alignment horizontal="left" indent="1"/>
    </xf>
    <xf numFmtId="0" fontId="2" fillId="0" borderId="8" xfId="131" applyFont="1" applyBorder="1"/>
    <xf numFmtId="3" fontId="2" fillId="0" borderId="8" xfId="131" applyNumberFormat="1" applyFont="1" applyBorder="1"/>
    <xf numFmtId="37" fontId="2" fillId="0" borderId="8" xfId="176" applyNumberFormat="1" applyFont="1" applyFill="1" applyBorder="1" applyAlignment="1">
      <alignment horizontal="right"/>
    </xf>
    <xf numFmtId="3" fontId="2" fillId="0" borderId="8" xfId="176" applyNumberFormat="1" applyFont="1" applyBorder="1" applyAlignment="1">
      <alignment horizontal="right"/>
    </xf>
    <xf numFmtId="170" fontId="2" fillId="0" borderId="8" xfId="131" applyNumberFormat="1" applyFont="1" applyBorder="1" applyAlignment="1">
      <alignment horizontal="right"/>
    </xf>
    <xf numFmtId="0" fontId="20" fillId="0" borderId="11" xfId="131" applyFont="1" applyBorder="1"/>
    <xf numFmtId="3" fontId="2" fillId="0" borderId="11" xfId="176" applyNumberFormat="1" applyFont="1" applyBorder="1" applyAlignment="1">
      <alignment horizontal="right"/>
    </xf>
    <xf numFmtId="170" fontId="2" fillId="0" borderId="11" xfId="131" applyNumberFormat="1" applyFont="1" applyBorder="1" applyAlignment="1">
      <alignment horizontal="right"/>
    </xf>
    <xf numFmtId="43" fontId="2" fillId="0" borderId="8" xfId="176" applyFont="1" applyFill="1" applyBorder="1" applyAlignment="1">
      <alignment horizontal="right"/>
    </xf>
    <xf numFmtId="43" fontId="2" fillId="0" borderId="11" xfId="176" applyFont="1" applyFill="1" applyBorder="1" applyAlignment="1">
      <alignment horizontal="right"/>
    </xf>
    <xf numFmtId="170" fontId="2" fillId="0" borderId="11" xfId="131" applyNumberFormat="1" applyFont="1" applyFill="1" applyBorder="1" applyAlignment="1">
      <alignment horizontal="right"/>
    </xf>
    <xf numFmtId="167" fontId="2" fillId="0" borderId="8" xfId="131" applyNumberFormat="1" applyFont="1" applyFill="1" applyBorder="1" applyAlignment="1">
      <alignment horizontal="right"/>
    </xf>
    <xf numFmtId="167" fontId="2" fillId="0" borderId="11" xfId="176" applyNumberFormat="1" applyFont="1" applyFill="1" applyBorder="1" applyAlignment="1">
      <alignment horizontal="right"/>
    </xf>
    <xf numFmtId="167" fontId="124" fillId="0" borderId="0" xfId="131" applyNumberFormat="1" applyFont="1" applyFill="1"/>
    <xf numFmtId="168" fontId="124" fillId="0" borderId="0" xfId="131" applyNumberFormat="1" applyFont="1" applyFill="1"/>
    <xf numFmtId="0" fontId="2" fillId="0" borderId="11" xfId="131" applyFont="1" applyBorder="1"/>
    <xf numFmtId="172" fontId="124" fillId="0" borderId="0" xfId="131" applyNumberFormat="1" applyFont="1" applyFill="1"/>
    <xf numFmtId="0" fontId="15" fillId="0" borderId="0" xfId="131" applyFont="1" applyBorder="1"/>
    <xf numFmtId="38" fontId="2" fillId="0" borderId="7" xfId="0" applyNumberFormat="1" applyFont="1" applyFill="1" applyBorder="1" applyAlignment="1">
      <alignment horizontal="right" wrapText="1"/>
    </xf>
    <xf numFmtId="38" fontId="2" fillId="0" borderId="4" xfId="0" applyNumberFormat="1" applyFont="1" applyFill="1" applyBorder="1" applyAlignment="1">
      <alignment horizontal="right" wrapText="1"/>
    </xf>
    <xf numFmtId="38" fontId="2" fillId="0" borderId="0" xfId="0" applyNumberFormat="1" applyFont="1" applyFill="1" applyBorder="1" applyAlignment="1">
      <alignment horizontal="right" wrapText="1"/>
    </xf>
    <xf numFmtId="164" fontId="2" fillId="0" borderId="0" xfId="0" applyNumberFormat="1" applyFont="1" applyFill="1" applyBorder="1" applyAlignment="1">
      <alignment horizontal="right" wrapText="1"/>
    </xf>
    <xf numFmtId="3" fontId="2" fillId="0" borderId="3" xfId="147" applyNumberFormat="1" applyFont="1" applyFill="1" applyBorder="1" applyAlignment="1">
      <alignment horizontal="right" wrapText="1"/>
    </xf>
    <xf numFmtId="0" fontId="2" fillId="0" borderId="0" xfId="0" applyFont="1" applyFill="1" applyBorder="1" applyAlignment="1">
      <alignment horizontal="right" wrapText="1"/>
    </xf>
    <xf numFmtId="164" fontId="2" fillId="0" borderId="7" xfId="0" applyNumberFormat="1" applyFont="1" applyFill="1" applyBorder="1" applyAlignment="1">
      <alignment horizontal="right" wrapText="1"/>
    </xf>
    <xf numFmtId="3" fontId="2" fillId="0" borderId="4" xfId="147" applyNumberFormat="1" applyFont="1" applyFill="1" applyBorder="1" applyAlignment="1">
      <alignment horizontal="right" wrapText="1"/>
    </xf>
    <xf numFmtId="165" fontId="2" fillId="0" borderId="7" xfId="0" applyNumberFormat="1" applyFont="1" applyFill="1" applyBorder="1" applyAlignment="1">
      <alignment horizontal="right" wrapText="1"/>
    </xf>
    <xf numFmtId="165" fontId="2" fillId="0" borderId="0" xfId="0" applyNumberFormat="1" applyFont="1" applyFill="1" applyBorder="1" applyAlignment="1">
      <alignment horizontal="right" wrapText="1"/>
    </xf>
    <xf numFmtId="2" fontId="2" fillId="0" borderId="7" xfId="0" applyNumberFormat="1" applyFont="1" applyFill="1" applyBorder="1" applyAlignment="1">
      <alignment horizontal="right" wrapText="1"/>
    </xf>
    <xf numFmtId="2" fontId="2" fillId="0" borderId="0" xfId="0" applyNumberFormat="1" applyFont="1" applyFill="1" applyBorder="1" applyAlignment="1">
      <alignment horizontal="right" wrapText="1"/>
    </xf>
    <xf numFmtId="40" fontId="2" fillId="0" borderId="0" xfId="0" applyNumberFormat="1" applyFont="1" applyFill="1" applyBorder="1" applyAlignment="1">
      <alignment horizontal="right" wrapText="1"/>
    </xf>
    <xf numFmtId="43" fontId="2" fillId="0" borderId="7" xfId="0" applyNumberFormat="1" applyFont="1" applyFill="1" applyBorder="1" applyAlignment="1">
      <alignment horizontal="right" wrapText="1"/>
    </xf>
    <xf numFmtId="43" fontId="2" fillId="0" borderId="0" xfId="0" applyNumberFormat="1" applyFont="1" applyFill="1" applyBorder="1" applyAlignment="1">
      <alignment horizontal="right" wrapText="1"/>
    </xf>
    <xf numFmtId="40" fontId="2" fillId="0" borderId="7" xfId="0" applyNumberFormat="1" applyFont="1" applyFill="1" applyBorder="1" applyAlignment="1">
      <alignment horizontal="right" wrapText="1"/>
    </xf>
    <xf numFmtId="0" fontId="2" fillId="0" borderId="0" xfId="0" applyFont="1" applyFill="1" applyBorder="1" applyAlignment="1">
      <alignment horizontal="right"/>
    </xf>
    <xf numFmtId="164" fontId="2" fillId="0" borderId="1" xfId="0" applyNumberFormat="1" applyFont="1" applyFill="1" applyBorder="1" applyAlignment="1">
      <alignment horizontal="right" wrapText="1"/>
    </xf>
    <xf numFmtId="38" fontId="116" fillId="9" borderId="0" xfId="174" applyNumberFormat="1" applyFont="1" applyBorder="1" applyAlignment="1">
      <alignment horizontal="right"/>
    </xf>
    <xf numFmtId="0" fontId="116" fillId="9" borderId="0" xfId="174" applyNumberFormat="1" applyFont="1" applyBorder="1"/>
    <xf numFmtId="0" fontId="116" fillId="9" borderId="7" xfId="174" applyNumberFormat="1" applyFont="1" applyBorder="1" applyAlignment="1">
      <alignment horizontal="right"/>
    </xf>
    <xf numFmtId="0" fontId="116" fillId="9" borderId="0" xfId="174" applyNumberFormat="1" applyFont="1" applyBorder="1" applyAlignment="1">
      <alignment horizontal="right"/>
    </xf>
    <xf numFmtId="0" fontId="116" fillId="9" borderId="1" xfId="174" applyNumberFormat="1" applyFont="1" applyBorder="1"/>
    <xf numFmtId="0" fontId="116" fillId="9" borderId="7" xfId="174" applyNumberFormat="1" applyFont="1" applyBorder="1"/>
    <xf numFmtId="165" fontId="116" fillId="9" borderId="0" xfId="174" applyNumberFormat="1" applyFont="1" applyBorder="1"/>
    <xf numFmtId="164" fontId="2" fillId="0" borderId="10" xfId="0" applyNumberFormat="1" applyFont="1" applyFill="1" applyBorder="1" applyAlignment="1">
      <alignment horizontal="right" wrapText="1"/>
    </xf>
    <xf numFmtId="0" fontId="112" fillId="0" borderId="10" xfId="0" applyFont="1" applyFill="1" applyBorder="1" applyAlignment="1">
      <alignment horizontal="right" wrapText="1"/>
    </xf>
    <xf numFmtId="197" fontId="9" fillId="0" borderId="0" xfId="0" applyNumberFormat="1" applyFont="1" applyFill="1" applyBorder="1" applyAlignment="1">
      <alignment horizontal="right" wrapText="1"/>
    </xf>
    <xf numFmtId="0" fontId="0" fillId="0" borderId="9" xfId="0" applyNumberFormat="1" applyFont="1" applyFill="1" applyBorder="1" applyAlignment="1"/>
    <xf numFmtId="164" fontId="8" fillId="0" borderId="4" xfId="0" applyNumberFormat="1" applyFont="1" applyFill="1" applyBorder="1" applyAlignment="1">
      <alignment horizontal="right" wrapText="1"/>
    </xf>
    <xf numFmtId="0" fontId="146" fillId="0" borderId="17" xfId="0" applyFont="1" applyFill="1" applyBorder="1"/>
    <xf numFmtId="0" fontId="146" fillId="0" borderId="18" xfId="0" applyFont="1" applyFill="1" applyBorder="1"/>
    <xf numFmtId="0" fontId="146" fillId="0" borderId="19" xfId="0" applyFont="1" applyFill="1" applyBorder="1"/>
    <xf numFmtId="0" fontId="146" fillId="0" borderId="20" xfId="0" applyFont="1" applyFill="1" applyBorder="1"/>
    <xf numFmtId="0" fontId="146" fillId="0" borderId="0" xfId="0" applyFont="1" applyFill="1" applyBorder="1"/>
    <xf numFmtId="0" fontId="146" fillId="0" borderId="21" xfId="0" applyFont="1" applyFill="1" applyBorder="1"/>
    <xf numFmtId="0" fontId="146" fillId="0" borderId="22" xfId="0" applyFont="1" applyFill="1" applyBorder="1"/>
    <xf numFmtId="0" fontId="146" fillId="0" borderId="23" xfId="0" applyFont="1" applyFill="1" applyBorder="1"/>
    <xf numFmtId="0" fontId="147" fillId="0" borderId="23" xfId="0" applyFont="1" applyFill="1" applyBorder="1"/>
    <xf numFmtId="0" fontId="147" fillId="0" borderId="24" xfId="0" applyFont="1" applyFill="1" applyBorder="1"/>
    <xf numFmtId="0" fontId="112" fillId="0" borderId="7" xfId="0" applyFont="1" applyFill="1" applyBorder="1" applyAlignment="1">
      <alignment horizontal="left" indent="2"/>
    </xf>
    <xf numFmtId="0" fontId="112" fillId="0" borderId="12" xfId="0" applyFont="1" applyFill="1" applyBorder="1" applyAlignment="1">
      <alignment horizontal="left" indent="2"/>
    </xf>
    <xf numFmtId="0" fontId="112" fillId="0" borderId="3" xfId="0" applyFont="1" applyFill="1" applyBorder="1" applyAlignment="1">
      <alignment horizontal="left" indent="2"/>
    </xf>
    <xf numFmtId="0" fontId="1" fillId="0" borderId="0" xfId="0" applyFont="1" applyFill="1" applyBorder="1"/>
    <xf numFmtId="0" fontId="56" fillId="0" borderId="0" xfId="0" applyFont="1" applyBorder="1" applyAlignment="1">
      <alignment horizontal="center"/>
    </xf>
    <xf numFmtId="0" fontId="2" fillId="4" borderId="9" xfId="131" applyFont="1" applyFill="1" applyBorder="1" applyAlignment="1">
      <alignment horizontal="center" vertical="center"/>
    </xf>
    <xf numFmtId="0" fontId="2" fillId="0" borderId="8" xfId="131" applyFont="1" applyBorder="1"/>
    <xf numFmtId="0" fontId="56" fillId="0" borderId="0" xfId="112">
      <alignment horizontal="center" wrapText="1"/>
    </xf>
    <xf numFmtId="0" fontId="2" fillId="4" borderId="3" xfId="131" applyFont="1" applyFill="1" applyBorder="1" applyAlignment="1">
      <alignment horizontal="center" vertical="center"/>
    </xf>
    <xf numFmtId="0" fontId="2" fillId="0" borderId="12" xfId="131" applyFont="1" applyBorder="1"/>
    <xf numFmtId="0" fontId="2" fillId="0" borderId="11" xfId="131" applyFont="1" applyBorder="1"/>
    <xf numFmtId="0" fontId="2" fillId="4" borderId="4" xfId="131" applyFont="1" applyFill="1" applyBorder="1" applyAlignment="1">
      <alignment horizontal="center" vertical="center"/>
    </xf>
    <xf numFmtId="0" fontId="2" fillId="0" borderId="10" xfId="131" applyFont="1" applyBorder="1"/>
    <xf numFmtId="0" fontId="20" fillId="0" borderId="9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56" fillId="0" borderId="0" xfId="0" applyFont="1" applyFill="1" applyAlignment="1">
      <alignment horizontal="center"/>
    </xf>
    <xf numFmtId="0" fontId="55" fillId="0" borderId="0" xfId="0" applyFont="1" applyFill="1" applyAlignment="1">
      <alignment horizontal="center"/>
    </xf>
    <xf numFmtId="0" fontId="56" fillId="0" borderId="0" xfId="0" applyFont="1" applyAlignment="1">
      <alignment horizontal="center" wrapText="1"/>
    </xf>
    <xf numFmtId="0" fontId="56" fillId="0" borderId="0" xfId="163" applyFont="1" applyFill="1" applyAlignment="1">
      <alignment horizontal="center"/>
    </xf>
    <xf numFmtId="0" fontId="101" fillId="9" borderId="4" xfId="174" applyNumberFormat="1" applyFont="1" applyBorder="1" applyAlignment="1">
      <alignment horizontal="center" vertical="center"/>
    </xf>
    <xf numFmtId="0" fontId="101" fillId="9" borderId="5" xfId="174" applyNumberFormat="1" applyFont="1" applyBorder="1" applyAlignment="1">
      <alignment horizontal="center" vertical="center"/>
    </xf>
    <xf numFmtId="0" fontId="101" fillId="9" borderId="3" xfId="174" applyNumberFormat="1" applyFont="1" applyBorder="1" applyAlignment="1">
      <alignment horizontal="center" vertical="center"/>
    </xf>
    <xf numFmtId="0" fontId="56" fillId="0" borderId="0" xfId="0" applyFont="1" applyFill="1" applyBorder="1" applyAlignment="1">
      <alignment horizontal="center"/>
    </xf>
    <xf numFmtId="3" fontId="101" fillId="9" borderId="0" xfId="174" applyNumberFormat="1" applyFont="1" applyBorder="1" applyAlignment="1">
      <alignment horizontal="center" vertical="center" wrapText="1"/>
    </xf>
    <xf numFmtId="0" fontId="101" fillId="9" borderId="0" xfId="174" applyNumberFormat="1" applyFont="1" applyBorder="1" applyAlignment="1">
      <alignment horizontal="center" vertical="center" wrapText="1"/>
    </xf>
    <xf numFmtId="3" fontId="101" fillId="9" borderId="8" xfId="174" applyNumberFormat="1" applyFont="1" applyBorder="1" applyAlignment="1">
      <alignment horizontal="center" vertical="center"/>
    </xf>
    <xf numFmtId="0" fontId="101" fillId="9" borderId="8" xfId="174" applyNumberFormat="1" applyFont="1" applyBorder="1" applyAlignment="1">
      <alignment horizontal="center" vertical="center"/>
    </xf>
    <xf numFmtId="3" fontId="101" fillId="9" borderId="8" xfId="174" applyNumberFormat="1" applyFont="1" applyBorder="1" applyAlignment="1">
      <alignment horizontal="center" vertical="center" wrapText="1"/>
    </xf>
    <xf numFmtId="0" fontId="101" fillId="9" borderId="8" xfId="174" applyNumberFormat="1" applyFont="1" applyBorder="1" applyAlignment="1">
      <alignment horizontal="center" vertical="center" wrapText="1"/>
    </xf>
    <xf numFmtId="3" fontId="101" fillId="9" borderId="0" xfId="174" applyNumberFormat="1" applyFont="1" applyBorder="1" applyAlignment="1">
      <alignment horizontal="center" vertical="center"/>
    </xf>
    <xf numFmtId="0" fontId="101" fillId="9" borderId="0" xfId="174" applyNumberFormat="1" applyFont="1" applyBorder="1" applyAlignment="1">
      <alignment horizontal="center" vertical="center"/>
    </xf>
    <xf numFmtId="3" fontId="101" fillId="9" borderId="1" xfId="174" applyNumberFormat="1" applyFont="1" applyBorder="1" applyAlignment="1">
      <alignment horizontal="center" vertical="center" wrapText="1"/>
    </xf>
    <xf numFmtId="0" fontId="101" fillId="9" borderId="1" xfId="174" applyNumberFormat="1" applyFont="1" applyBorder="1" applyAlignment="1">
      <alignment horizontal="center" vertical="center" wrapText="1"/>
    </xf>
    <xf numFmtId="3" fontId="101" fillId="9" borderId="7" xfId="174" applyNumberFormat="1" applyFont="1" applyBorder="1" applyAlignment="1">
      <alignment horizontal="center" vertical="center" wrapText="1"/>
    </xf>
    <xf numFmtId="0" fontId="101" fillId="9" borderId="7" xfId="174" applyNumberFormat="1" applyFont="1" applyBorder="1" applyAlignment="1">
      <alignment horizontal="center" vertical="center" wrapText="1"/>
    </xf>
    <xf numFmtId="1" fontId="101" fillId="9" borderId="8" xfId="174" applyNumberFormat="1" applyFont="1" applyBorder="1" applyAlignment="1">
      <alignment horizontal="center" vertical="center"/>
    </xf>
    <xf numFmtId="3" fontId="101" fillId="9" borderId="7" xfId="174" applyNumberFormat="1" applyFont="1" applyBorder="1" applyAlignment="1">
      <alignment horizontal="center" vertical="center"/>
    </xf>
    <xf numFmtId="0" fontId="101" fillId="9" borderId="7" xfId="174" applyNumberFormat="1" applyFont="1" applyBorder="1" applyAlignment="1">
      <alignment horizontal="center" vertical="center"/>
    </xf>
    <xf numFmtId="165" fontId="56" fillId="0" borderId="0" xfId="55" applyNumberFormat="1" applyFont="1" applyFill="1" applyAlignment="1">
      <alignment horizontal="center" vertical="center"/>
    </xf>
    <xf numFmtId="3" fontId="55" fillId="0" borderId="0" xfId="141" applyNumberFormat="1" applyFont="1" applyFill="1" applyAlignment="1">
      <alignment horizontal="center" vertical="center"/>
    </xf>
    <xf numFmtId="164" fontId="101" fillId="9" borderId="0" xfId="143" applyNumberFormat="1" applyFont="1" applyFill="1" applyBorder="1" applyAlignment="1">
      <alignment horizontal="center" vertical="center"/>
    </xf>
    <xf numFmtId="164" fontId="101" fillId="9" borderId="8" xfId="143" applyNumberFormat="1" applyFont="1" applyFill="1" applyBorder="1" applyAlignment="1">
      <alignment horizontal="center" vertical="center" wrapText="1"/>
    </xf>
    <xf numFmtId="164" fontId="101" fillId="9" borderId="1" xfId="143" applyNumberFormat="1" applyFont="1" applyFill="1" applyBorder="1" applyAlignment="1">
      <alignment horizontal="center" vertical="center" wrapText="1"/>
    </xf>
    <xf numFmtId="164" fontId="101" fillId="9" borderId="7" xfId="143" applyNumberFormat="1" applyFont="1" applyFill="1" applyBorder="1" applyAlignment="1">
      <alignment horizontal="center" vertical="center" wrapText="1"/>
    </xf>
    <xf numFmtId="164" fontId="101" fillId="9" borderId="0" xfId="143" applyNumberFormat="1" applyFont="1" applyFill="1" applyBorder="1" applyAlignment="1">
      <alignment horizontal="center" vertical="center" wrapText="1"/>
    </xf>
    <xf numFmtId="164" fontId="101" fillId="9" borderId="8" xfId="143" applyNumberFormat="1" applyFont="1" applyFill="1" applyBorder="1" applyAlignment="1">
      <alignment horizontal="center" vertical="center"/>
    </xf>
    <xf numFmtId="164" fontId="101" fillId="9" borderId="7" xfId="143" applyNumberFormat="1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101" fillId="9" borderId="16" xfId="174" applyNumberFormat="1" applyFont="1" applyBorder="1" applyAlignment="1">
      <alignment horizontal="center"/>
    </xf>
    <xf numFmtId="0" fontId="101" fillId="9" borderId="13" xfId="174" applyNumberFormat="1" applyFont="1" applyBorder="1" applyAlignment="1">
      <alignment horizontal="center"/>
    </xf>
    <xf numFmtId="0" fontId="101" fillId="9" borderId="15" xfId="174" applyNumberFormat="1" applyFont="1" applyBorder="1" applyAlignment="1">
      <alignment horizontal="center"/>
    </xf>
    <xf numFmtId="0" fontId="56" fillId="0" borderId="0" xfId="0" applyNumberFormat="1" applyFont="1" applyFill="1" applyAlignment="1">
      <alignment horizontal="center"/>
    </xf>
    <xf numFmtId="3" fontId="56" fillId="0" borderId="0" xfId="0" applyNumberFormat="1" applyFont="1" applyFill="1" applyAlignment="1">
      <alignment horizontal="center"/>
    </xf>
    <xf numFmtId="0" fontId="101" fillId="9" borderId="1" xfId="174" applyNumberFormat="1" applyFont="1" applyBorder="1" applyAlignment="1">
      <alignment horizontal="center" vertical="center"/>
    </xf>
    <xf numFmtId="0" fontId="101" fillId="9" borderId="12" xfId="174" applyNumberFormat="1" applyFont="1" applyBorder="1" applyAlignment="1">
      <alignment horizontal="center" vertical="center"/>
    </xf>
    <xf numFmtId="0" fontId="101" fillId="9" borderId="6" xfId="174" applyNumberFormat="1" applyFont="1" applyBorder="1" applyAlignment="1">
      <alignment horizontal="center" vertical="center"/>
    </xf>
    <xf numFmtId="3" fontId="101" fillId="9" borderId="4" xfId="174" applyNumberFormat="1" applyFont="1" applyBorder="1" applyAlignment="1">
      <alignment horizontal="center" vertical="center" wrapText="1"/>
    </xf>
    <xf numFmtId="0" fontId="101" fillId="9" borderId="10" xfId="174" applyNumberFormat="1" applyFont="1" applyBorder="1" applyAlignment="1">
      <alignment horizontal="center" vertical="center" wrapText="1"/>
    </xf>
    <xf numFmtId="0" fontId="101" fillId="9" borderId="4" xfId="174" applyNumberFormat="1" applyFont="1" applyBorder="1" applyAlignment="1">
      <alignment horizontal="center" vertical="center" wrapText="1"/>
    </xf>
    <xf numFmtId="2" fontId="101" fillId="9" borderId="4" xfId="174" applyNumberFormat="1" applyFont="1" applyBorder="1" applyAlignment="1">
      <alignment horizontal="center"/>
    </xf>
    <xf numFmtId="2" fontId="101" fillId="9" borderId="5" xfId="174" applyNumberFormat="1" applyFont="1" applyBorder="1" applyAlignment="1">
      <alignment horizontal="center"/>
    </xf>
    <xf numFmtId="0" fontId="108" fillId="0" borderId="0" xfId="0" applyFont="1" applyFill="1" applyAlignment="1">
      <alignment horizontal="center"/>
    </xf>
    <xf numFmtId="0" fontId="14" fillId="0" borderId="9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43" fontId="14" fillId="0" borderId="5" xfId="55" applyFont="1" applyBorder="1" applyAlignment="1">
      <alignment horizontal="center" vertical="center" wrapText="1"/>
    </xf>
    <xf numFmtId="43" fontId="14" fillId="0" borderId="6" xfId="55" applyFont="1" applyBorder="1" applyAlignment="1">
      <alignment horizontal="center" vertical="center" wrapText="1"/>
    </xf>
    <xf numFmtId="43" fontId="14" fillId="0" borderId="4" xfId="55" applyFont="1" applyBorder="1" applyAlignment="1">
      <alignment horizontal="center" vertical="center" wrapText="1"/>
    </xf>
    <xf numFmtId="43" fontId="14" fillId="0" borderId="10" xfId="55" applyFont="1" applyBorder="1" applyAlignment="1">
      <alignment horizontal="center" vertical="center" wrapText="1"/>
    </xf>
    <xf numFmtId="43" fontId="14" fillId="0" borderId="9" xfId="55" applyFont="1" applyBorder="1" applyAlignment="1">
      <alignment horizontal="center" vertical="center"/>
    </xf>
    <xf numFmtId="43" fontId="14" fillId="0" borderId="11" xfId="55" applyFont="1" applyBorder="1" applyAlignment="1">
      <alignment horizontal="center" vertical="center"/>
    </xf>
    <xf numFmtId="43" fontId="14" fillId="0" borderId="4" xfId="55" applyFont="1" applyBorder="1" applyAlignment="1">
      <alignment horizontal="center" vertical="center"/>
    </xf>
    <xf numFmtId="43" fontId="14" fillId="0" borderId="10" xfId="55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/>
    </xf>
    <xf numFmtId="0" fontId="116" fillId="0" borderId="3" xfId="0" applyFont="1" applyBorder="1" applyAlignment="1">
      <alignment horizontal="center" vertical="center"/>
    </xf>
    <xf numFmtId="0" fontId="116" fillId="0" borderId="12" xfId="0" applyFont="1" applyBorder="1" applyAlignment="1">
      <alignment horizontal="center" vertical="center"/>
    </xf>
    <xf numFmtId="0" fontId="116" fillId="0" borderId="9" xfId="0" applyFont="1" applyBorder="1" applyAlignment="1">
      <alignment horizontal="center" vertical="center"/>
    </xf>
    <xf numFmtId="0" fontId="116" fillId="0" borderId="11" xfId="0" applyFont="1" applyBorder="1" applyAlignment="1">
      <alignment horizontal="center" vertical="center"/>
    </xf>
    <xf numFmtId="0" fontId="112" fillId="0" borderId="3" xfId="0" applyFont="1" applyBorder="1" applyAlignment="1">
      <alignment horizontal="center"/>
    </xf>
    <xf numFmtId="0" fontId="112" fillId="0" borderId="4" xfId="0" applyFont="1" applyBorder="1" applyAlignment="1">
      <alignment horizontal="center"/>
    </xf>
    <xf numFmtId="0" fontId="112" fillId="0" borderId="5" xfId="0" applyFont="1" applyBorder="1" applyAlignment="1">
      <alignment horizontal="center"/>
    </xf>
    <xf numFmtId="0" fontId="112" fillId="4" borderId="9" xfId="0" applyFont="1" applyFill="1" applyBorder="1" applyAlignment="1">
      <alignment horizontal="center" vertical="center"/>
    </xf>
    <xf numFmtId="0" fontId="112" fillId="4" borderId="11" xfId="0" applyFont="1" applyFill="1" applyBorder="1" applyAlignment="1">
      <alignment horizontal="center" vertical="center"/>
    </xf>
    <xf numFmtId="0" fontId="20" fillId="0" borderId="9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116" fillId="0" borderId="9" xfId="0" applyFont="1" applyBorder="1" applyAlignment="1">
      <alignment horizontal="center" vertical="center" wrapText="1"/>
    </xf>
    <xf numFmtId="0" fontId="112" fillId="0" borderId="11" xfId="0" applyFont="1" applyBorder="1" applyAlignment="1">
      <alignment horizontal="center" vertical="center" wrapText="1"/>
    </xf>
    <xf numFmtId="0" fontId="101" fillId="9" borderId="9" xfId="174" applyNumberFormat="1" applyFont="1" applyBorder="1" applyAlignment="1">
      <alignment horizontal="center" vertical="center"/>
    </xf>
    <xf numFmtId="0" fontId="101" fillId="9" borderId="3" xfId="174" applyNumberFormat="1" applyFont="1" applyBorder="1" applyAlignment="1">
      <alignment horizontal="center"/>
    </xf>
    <xf numFmtId="0" fontId="101" fillId="9" borderId="4" xfId="174" applyNumberFormat="1" applyFont="1" applyBorder="1" applyAlignment="1">
      <alignment horizontal="center"/>
    </xf>
    <xf numFmtId="0" fontId="55" fillId="0" borderId="0" xfId="0" applyFont="1" applyBorder="1" applyAlignment="1">
      <alignment horizontal="center"/>
    </xf>
    <xf numFmtId="0" fontId="13" fillId="0" borderId="11" xfId="0" applyFont="1" applyBorder="1" applyAlignment="1">
      <alignment horizontal="center" vertical="center" wrapText="1"/>
    </xf>
    <xf numFmtId="3" fontId="101" fillId="9" borderId="9" xfId="174" applyNumberFormat="1" applyFont="1" applyBorder="1" applyAlignment="1">
      <alignment horizontal="center" vertical="center" wrapText="1"/>
    </xf>
    <xf numFmtId="164" fontId="55" fillId="0" borderId="0" xfId="143" applyNumberFormat="1" applyFont="1" applyFill="1" applyAlignment="1">
      <alignment horizontal="center" vertical="center"/>
    </xf>
    <xf numFmtId="164" fontId="56" fillId="0" borderId="0" xfId="143" applyNumberFormat="1" applyFont="1" applyFill="1" applyAlignment="1">
      <alignment horizontal="center" vertical="center"/>
    </xf>
    <xf numFmtId="0" fontId="56" fillId="0" borderId="0" xfId="112" applyAlignment="1">
      <alignment horizontal="center" wrapText="1"/>
    </xf>
    <xf numFmtId="0" fontId="112" fillId="0" borderId="0" xfId="0" applyFont="1" applyFill="1" applyAlignment="1">
      <alignment wrapText="1"/>
    </xf>
    <xf numFmtId="0" fontId="112" fillId="0" borderId="0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0" fontId="66" fillId="0" borderId="10" xfId="0" applyFont="1" applyBorder="1" applyAlignment="1">
      <alignment horizontal="center"/>
    </xf>
    <xf numFmtId="1" fontId="101" fillId="9" borderId="3" xfId="174" applyNumberFormat="1" applyFont="1" applyBorder="1" applyAlignment="1">
      <alignment horizontal="center"/>
    </xf>
    <xf numFmtId="1" fontId="101" fillId="9" borderId="5" xfId="174" applyNumberFormat="1" applyFont="1" applyBorder="1" applyAlignment="1">
      <alignment horizontal="center"/>
    </xf>
    <xf numFmtId="1" fontId="101" fillId="9" borderId="4" xfId="174" applyNumberFormat="1" applyFont="1" applyBorder="1" applyAlignment="1">
      <alignment horizontal="center"/>
    </xf>
    <xf numFmtId="0" fontId="101" fillId="9" borderId="16" xfId="174" applyNumberFormat="1" applyFont="1" applyBorder="1" applyAlignment="1">
      <alignment horizontal="center" vertical="center"/>
    </xf>
    <xf numFmtId="0" fontId="101" fillId="9" borderId="13" xfId="174" applyNumberFormat="1" applyFont="1" applyBorder="1" applyAlignment="1">
      <alignment horizontal="center" vertical="center"/>
    </xf>
    <xf numFmtId="0" fontId="13" fillId="0" borderId="7" xfId="0" applyFont="1" applyBorder="1"/>
    <xf numFmtId="0" fontId="13" fillId="0" borderId="1" xfId="0" applyFont="1" applyBorder="1"/>
    <xf numFmtId="0" fontId="13" fillId="0" borderId="3" xfId="0" applyFont="1" applyBorder="1"/>
    <xf numFmtId="0" fontId="13" fillId="0" borderId="4" xfId="0" applyFont="1" applyBorder="1"/>
    <xf numFmtId="0" fontId="13" fillId="0" borderId="0" xfId="0" applyFont="1" applyBorder="1"/>
    <xf numFmtId="0" fontId="117" fillId="9" borderId="16" xfId="174" applyNumberFormat="1" applyFont="1" applyBorder="1" applyAlignment="1">
      <alignment horizontal="center" vertical="center"/>
    </xf>
    <xf numFmtId="0" fontId="117" fillId="9" borderId="13" xfId="174" applyNumberFormat="1" applyFont="1" applyBorder="1" applyAlignment="1">
      <alignment horizontal="center" vertical="center"/>
    </xf>
    <xf numFmtId="0" fontId="112" fillId="0" borderId="7" xfId="0" applyFont="1" applyBorder="1"/>
    <xf numFmtId="0" fontId="112" fillId="0" borderId="0" xfId="0" applyFont="1" applyBorder="1"/>
    <xf numFmtId="0" fontId="112" fillId="0" borderId="1" xfId="0" applyFont="1" applyBorder="1"/>
    <xf numFmtId="0" fontId="112" fillId="0" borderId="3" xfId="0" applyFont="1" applyBorder="1"/>
    <xf numFmtId="0" fontId="112" fillId="0" borderId="4" xfId="0" applyFont="1" applyBorder="1"/>
    <xf numFmtId="0" fontId="0" fillId="0" borderId="0" xfId="0"/>
    <xf numFmtId="0" fontId="101" fillId="9" borderId="5" xfId="174" applyNumberFormat="1" applyFont="1" applyBorder="1" applyAlignment="1">
      <alignment horizontal="center"/>
    </xf>
    <xf numFmtId="0" fontId="56" fillId="8" borderId="0" xfId="112" applyFill="1">
      <alignment horizontal="center" wrapText="1"/>
    </xf>
    <xf numFmtId="3" fontId="129" fillId="0" borderId="0" xfId="175" applyNumberFormat="1" applyFont="1" applyBorder="1" applyAlignment="1">
      <alignment horizontal="center" vertical="center" wrapText="1"/>
    </xf>
  </cellXfs>
  <cellStyles count="177">
    <cellStyle name="1st indent" xfId="1"/>
    <cellStyle name="1st indent 2" xfId="2"/>
    <cellStyle name="1st indent 3" xfId="3"/>
    <cellStyle name="1st indent 4" xfId="4"/>
    <cellStyle name="1st indent 4 2" xfId="5"/>
    <cellStyle name="1st indent 5" xfId="6"/>
    <cellStyle name="1st indent 5 2" xfId="7"/>
    <cellStyle name="1st indent 6" xfId="8"/>
    <cellStyle name="1st indent 7" xfId="9"/>
    <cellStyle name="2nd indent" xfId="10"/>
    <cellStyle name="2nd indent 2" xfId="11"/>
    <cellStyle name="2nd indent 3" xfId="12"/>
    <cellStyle name="2nd indent 4" xfId="13"/>
    <cellStyle name="2nd indent 4 2" xfId="14"/>
    <cellStyle name="2nd indent 5" xfId="15"/>
    <cellStyle name="2nd indent 5 2" xfId="16"/>
    <cellStyle name="2nd indent 6" xfId="17"/>
    <cellStyle name="2nd indent 7" xfId="18"/>
    <cellStyle name="3rd indent" xfId="19"/>
    <cellStyle name="3rd indent 2" xfId="20"/>
    <cellStyle name="3rd indent 3" xfId="21"/>
    <cellStyle name="3rd indent 4" xfId="22"/>
    <cellStyle name="3rd indent 4 2" xfId="23"/>
    <cellStyle name="3rd indent 5" xfId="24"/>
    <cellStyle name="3rd indent 5 2" xfId="25"/>
    <cellStyle name="3rd indent 6" xfId="26"/>
    <cellStyle name="3rd indent 7" xfId="27"/>
    <cellStyle name="4th indent" xfId="28"/>
    <cellStyle name="4th indent 2" xfId="29"/>
    <cellStyle name="4th indent 3" xfId="30"/>
    <cellStyle name="4th indent 4" xfId="31"/>
    <cellStyle name="4th indent 4 2" xfId="32"/>
    <cellStyle name="4th indent 5" xfId="33"/>
    <cellStyle name="4th indent 5 2" xfId="34"/>
    <cellStyle name="4th indent 6" xfId="35"/>
    <cellStyle name="4th indent 7" xfId="36"/>
    <cellStyle name="5th indent" xfId="37"/>
    <cellStyle name="5th indent 2" xfId="38"/>
    <cellStyle name="5th indent 3" xfId="39"/>
    <cellStyle name="5th indent 4" xfId="40"/>
    <cellStyle name="5th indent 4 2" xfId="41"/>
    <cellStyle name="5th indent 5" xfId="42"/>
    <cellStyle name="5th indent 5 2" xfId="43"/>
    <cellStyle name="5th indent 6" xfId="44"/>
    <cellStyle name="5th indent 7" xfId="45"/>
    <cellStyle name="6th indent" xfId="46"/>
    <cellStyle name="6th indent 2" xfId="47"/>
    <cellStyle name="6th indent 3" xfId="48"/>
    <cellStyle name="6th indent 4" xfId="49"/>
    <cellStyle name="6th indent 4 2" xfId="50"/>
    <cellStyle name="6th indent 5" xfId="51"/>
    <cellStyle name="6th indent 5 2" xfId="52"/>
    <cellStyle name="6th indent 6" xfId="53"/>
    <cellStyle name="6th indent 7" xfId="54"/>
    <cellStyle name="Comma" xfId="55" builtinId="3"/>
    <cellStyle name="Comma 10" xfId="56"/>
    <cellStyle name="Comma 10 2" xfId="176"/>
    <cellStyle name="Comma 11" xfId="57"/>
    <cellStyle name="Comma 11 2" xfId="58"/>
    <cellStyle name="Comma 12" xfId="59"/>
    <cellStyle name="Comma 13" xfId="60"/>
    <cellStyle name="Comma 14" xfId="61"/>
    <cellStyle name="Comma 2 2" xfId="62"/>
    <cellStyle name="Comma 2 2 2" xfId="63"/>
    <cellStyle name="Comma 3 2" xfId="64"/>
    <cellStyle name="Comma 4 2" xfId="65"/>
    <cellStyle name="Comma 5" xfId="66"/>
    <cellStyle name="Comma 5 2" xfId="67"/>
    <cellStyle name="Comma 6" xfId="68"/>
    <cellStyle name="Comma 6 2" xfId="69"/>
    <cellStyle name="Comma 7" xfId="70"/>
    <cellStyle name="Comma 7 2" xfId="71"/>
    <cellStyle name="Comma 7 3" xfId="72"/>
    <cellStyle name="Comma 8" xfId="73"/>
    <cellStyle name="Comma 8 2" xfId="74"/>
    <cellStyle name="Comma 8 3" xfId="75"/>
    <cellStyle name="Comma 8 4" xfId="76"/>
    <cellStyle name="Comma 9" xfId="77"/>
    <cellStyle name="Comma 9 2" xfId="78"/>
    <cellStyle name="Comma 9 3" xfId="79"/>
    <cellStyle name="Comma0" xfId="80"/>
    <cellStyle name="Comma0 2" xfId="81"/>
    <cellStyle name="Comma0 2 2" xfId="82"/>
    <cellStyle name="Comma0 3" xfId="83"/>
    <cellStyle name="Comma0 3 2" xfId="84"/>
    <cellStyle name="Comma0_2007 Annual Report v3" xfId="85"/>
    <cellStyle name="Currency" xfId="86" builtinId="4"/>
    <cellStyle name="Currency 2" xfId="87"/>
    <cellStyle name="Currency 3" xfId="88"/>
    <cellStyle name="Currency 3 2" xfId="89"/>
    <cellStyle name="Currency 4" xfId="90"/>
    <cellStyle name="Currency 5" xfId="91"/>
    <cellStyle name="Currency 6" xfId="92"/>
    <cellStyle name="Currency0" xfId="93"/>
    <cellStyle name="Currency0 2" xfId="94"/>
    <cellStyle name="Currency0 2 2" xfId="95"/>
    <cellStyle name="Currency0 3" xfId="96"/>
    <cellStyle name="Currency0 3 2" xfId="97"/>
    <cellStyle name="Currency0_2007 Annual Report v3" xfId="98"/>
    <cellStyle name="Date" xfId="99"/>
    <cellStyle name="Date 2" xfId="100"/>
    <cellStyle name="Date 2 2" xfId="101"/>
    <cellStyle name="Date 3" xfId="102"/>
    <cellStyle name="Date 3 2" xfId="103"/>
    <cellStyle name="Date_2007 Annual Report v3" xfId="104"/>
    <cellStyle name="Fixed" xfId="105"/>
    <cellStyle name="Fixed 2" xfId="106"/>
    <cellStyle name="Fixed 2 2" xfId="107"/>
    <cellStyle name="Fixed 3" xfId="108"/>
    <cellStyle name="Fixed 3 2" xfId="109"/>
    <cellStyle name="Fixed_2007 Annual Report v3" xfId="110"/>
    <cellStyle name="FOOTNOTE" xfId="111"/>
    <cellStyle name="Grey and White" xfId="174"/>
    <cellStyle name="HEADING" xfId="112"/>
    <cellStyle name="Heading 1" xfId="113" builtinId="16" customBuiltin="1"/>
    <cellStyle name="Heading 1 2" xfId="114"/>
    <cellStyle name="Heading 1 2 2" xfId="115"/>
    <cellStyle name="Heading 1 3" xfId="116"/>
    <cellStyle name="Heading 1 3 2" xfId="117"/>
    <cellStyle name="Heading 1 4" xfId="118"/>
    <cellStyle name="Heading 1 4 2" xfId="119"/>
    <cellStyle name="Heading 1 5" xfId="120"/>
    <cellStyle name="Heading 2" xfId="121" builtinId="17" customBuiltin="1"/>
    <cellStyle name="Heading 2 2" xfId="122"/>
    <cellStyle name="Heading 2 2 2" xfId="123"/>
    <cellStyle name="Heading 2 3" xfId="124"/>
    <cellStyle name="Heading 2 3 2" xfId="125"/>
    <cellStyle name="Heading 2 4" xfId="126"/>
    <cellStyle name="Heading 2 4 2" xfId="127"/>
    <cellStyle name="Heading 2 5" xfId="128"/>
    <cellStyle name="Hyperlink" xfId="129" builtinId="8"/>
    <cellStyle name="Normal" xfId="0" builtinId="0"/>
    <cellStyle name="Normal 10" xfId="130"/>
    <cellStyle name="Normal 2" xfId="131"/>
    <cellStyle name="Normal 2 2" xfId="132"/>
    <cellStyle name="Normal 2 2 2" xfId="133"/>
    <cellStyle name="Normal 2 2 3" xfId="134"/>
    <cellStyle name="Normal 2 3" xfId="135"/>
    <cellStyle name="Normal 3 2" xfId="136"/>
    <cellStyle name="Normal 4" xfId="137"/>
    <cellStyle name="Normal 5" xfId="138"/>
    <cellStyle name="Normal 7 2" xfId="139"/>
    <cellStyle name="Normal_2004 Annual Report revised" xfId="140"/>
    <cellStyle name="Normal_country by month 96 final rev." xfId="141"/>
    <cellStyle name="Normal_Sheet7" xfId="175"/>
    <cellStyle name="Normal_VISISCO" xfId="142"/>
    <cellStyle name="Percent" xfId="143" builtinId="5"/>
    <cellStyle name="Percent 10" xfId="144"/>
    <cellStyle name="Percent 11" xfId="145"/>
    <cellStyle name="Percent 2 2" xfId="146"/>
    <cellStyle name="Percent 2 2 2" xfId="147"/>
    <cellStyle name="Percent 2 2 3" xfId="148"/>
    <cellStyle name="Percent 2 2 4" xfId="149"/>
    <cellStyle name="Percent 2 3" xfId="150"/>
    <cellStyle name="Percent 3 2" xfId="151"/>
    <cellStyle name="Percent 4" xfId="152"/>
    <cellStyle name="Percent 4 2" xfId="153"/>
    <cellStyle name="Percent 5" xfId="154"/>
    <cellStyle name="Percent 5 2" xfId="155"/>
    <cellStyle name="Percent 6" xfId="156"/>
    <cellStyle name="Percent 7" xfId="157"/>
    <cellStyle name="Percent 7 2" xfId="158"/>
    <cellStyle name="Percent 7 3" xfId="159"/>
    <cellStyle name="Percent 8" xfId="160"/>
    <cellStyle name="Percent 9" xfId="161"/>
    <cellStyle name="Percent 9 2" xfId="162"/>
    <cellStyle name="TITLE" xfId="163"/>
    <cellStyle name="TITLE 2" xfId="164"/>
    <cellStyle name="TITLE 3" xfId="165"/>
    <cellStyle name="Total" xfId="166" builtinId="25" customBuiltin="1"/>
    <cellStyle name="Total 2" xfId="167"/>
    <cellStyle name="Total 2 2" xfId="168"/>
    <cellStyle name="Total 3" xfId="169"/>
    <cellStyle name="Total 3 2" xfId="170"/>
    <cellStyle name="Total 4" xfId="171"/>
    <cellStyle name="Total 4 2" xfId="172"/>
    <cellStyle name="Total 5" xfId="17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FFFCC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4.xml"/><Relationship Id="rId21" Type="http://schemas.openxmlformats.org/officeDocument/2006/relationships/worksheet" Target="worksheets/sheet19.xml"/><Relationship Id="rId42" Type="http://schemas.openxmlformats.org/officeDocument/2006/relationships/worksheet" Target="worksheets/sheet40.xml"/><Relationship Id="rId47" Type="http://schemas.openxmlformats.org/officeDocument/2006/relationships/worksheet" Target="worksheets/sheet45.xml"/><Relationship Id="rId63" Type="http://schemas.openxmlformats.org/officeDocument/2006/relationships/worksheet" Target="worksheets/sheet61.xml"/><Relationship Id="rId68" Type="http://schemas.openxmlformats.org/officeDocument/2006/relationships/worksheet" Target="worksheets/sheet66.xml"/><Relationship Id="rId84" Type="http://schemas.openxmlformats.org/officeDocument/2006/relationships/worksheet" Target="worksheets/sheet82.xml"/><Relationship Id="rId89" Type="http://schemas.openxmlformats.org/officeDocument/2006/relationships/worksheet" Target="worksheets/sheet87.xml"/><Relationship Id="rId112" Type="http://schemas.openxmlformats.org/officeDocument/2006/relationships/styles" Target="styles.xml"/><Relationship Id="rId16" Type="http://schemas.openxmlformats.org/officeDocument/2006/relationships/worksheet" Target="worksheets/sheet14.xml"/><Relationship Id="rId107" Type="http://schemas.openxmlformats.org/officeDocument/2006/relationships/worksheet" Target="worksheets/sheet105.xml"/><Relationship Id="rId11" Type="http://schemas.openxmlformats.org/officeDocument/2006/relationships/worksheet" Target="worksheets/sheet9.xml"/><Relationship Id="rId32" Type="http://schemas.openxmlformats.org/officeDocument/2006/relationships/worksheet" Target="worksheets/sheet30.xml"/><Relationship Id="rId37" Type="http://schemas.openxmlformats.org/officeDocument/2006/relationships/worksheet" Target="worksheets/sheet35.xml"/><Relationship Id="rId53" Type="http://schemas.openxmlformats.org/officeDocument/2006/relationships/worksheet" Target="worksheets/sheet51.xml"/><Relationship Id="rId58" Type="http://schemas.openxmlformats.org/officeDocument/2006/relationships/worksheet" Target="worksheets/sheet56.xml"/><Relationship Id="rId74" Type="http://schemas.openxmlformats.org/officeDocument/2006/relationships/worksheet" Target="worksheets/sheet72.xml"/><Relationship Id="rId79" Type="http://schemas.openxmlformats.org/officeDocument/2006/relationships/worksheet" Target="worksheets/sheet77.xml"/><Relationship Id="rId102" Type="http://schemas.openxmlformats.org/officeDocument/2006/relationships/worksheet" Target="worksheets/sheet100.xml"/><Relationship Id="rId5" Type="http://schemas.openxmlformats.org/officeDocument/2006/relationships/chartsheet" Target="chartsheets/sheet1.xml"/><Relationship Id="rId90" Type="http://schemas.openxmlformats.org/officeDocument/2006/relationships/worksheet" Target="worksheets/sheet88.xml"/><Relationship Id="rId95" Type="http://schemas.openxmlformats.org/officeDocument/2006/relationships/worksheet" Target="worksheets/sheet93.xml"/><Relationship Id="rId22" Type="http://schemas.openxmlformats.org/officeDocument/2006/relationships/worksheet" Target="worksheets/sheet20.xml"/><Relationship Id="rId27" Type="http://schemas.openxmlformats.org/officeDocument/2006/relationships/worksheet" Target="worksheets/sheet25.xml"/><Relationship Id="rId43" Type="http://schemas.openxmlformats.org/officeDocument/2006/relationships/worksheet" Target="worksheets/sheet41.xml"/><Relationship Id="rId48" Type="http://schemas.openxmlformats.org/officeDocument/2006/relationships/worksheet" Target="worksheets/sheet46.xml"/><Relationship Id="rId64" Type="http://schemas.openxmlformats.org/officeDocument/2006/relationships/worksheet" Target="worksheets/sheet62.xml"/><Relationship Id="rId69" Type="http://schemas.openxmlformats.org/officeDocument/2006/relationships/worksheet" Target="worksheets/sheet67.xml"/><Relationship Id="rId113" Type="http://schemas.openxmlformats.org/officeDocument/2006/relationships/sharedStrings" Target="sharedStrings.xml"/><Relationship Id="rId80" Type="http://schemas.openxmlformats.org/officeDocument/2006/relationships/worksheet" Target="worksheets/sheet78.xml"/><Relationship Id="rId85" Type="http://schemas.openxmlformats.org/officeDocument/2006/relationships/worksheet" Target="worksheets/sheet83.xml"/><Relationship Id="rId12" Type="http://schemas.openxmlformats.org/officeDocument/2006/relationships/worksheet" Target="worksheets/sheet10.xml"/><Relationship Id="rId17" Type="http://schemas.openxmlformats.org/officeDocument/2006/relationships/worksheet" Target="worksheets/sheet15.xml"/><Relationship Id="rId33" Type="http://schemas.openxmlformats.org/officeDocument/2006/relationships/worksheet" Target="worksheets/sheet31.xml"/><Relationship Id="rId38" Type="http://schemas.openxmlformats.org/officeDocument/2006/relationships/worksheet" Target="worksheets/sheet36.xml"/><Relationship Id="rId59" Type="http://schemas.openxmlformats.org/officeDocument/2006/relationships/worksheet" Target="worksheets/sheet57.xml"/><Relationship Id="rId103" Type="http://schemas.openxmlformats.org/officeDocument/2006/relationships/worksheet" Target="worksheets/sheet101.xml"/><Relationship Id="rId108" Type="http://schemas.openxmlformats.org/officeDocument/2006/relationships/worksheet" Target="worksheets/sheet106.xml"/><Relationship Id="rId54" Type="http://schemas.openxmlformats.org/officeDocument/2006/relationships/worksheet" Target="worksheets/sheet52.xml"/><Relationship Id="rId70" Type="http://schemas.openxmlformats.org/officeDocument/2006/relationships/worksheet" Target="worksheets/sheet68.xml"/><Relationship Id="rId75" Type="http://schemas.openxmlformats.org/officeDocument/2006/relationships/worksheet" Target="worksheets/sheet73.xml"/><Relationship Id="rId91" Type="http://schemas.openxmlformats.org/officeDocument/2006/relationships/worksheet" Target="worksheets/sheet89.xml"/><Relationship Id="rId96" Type="http://schemas.openxmlformats.org/officeDocument/2006/relationships/worksheet" Target="worksheets/sheet94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5" Type="http://schemas.openxmlformats.org/officeDocument/2006/relationships/worksheet" Target="worksheets/sheet13.xml"/><Relationship Id="rId23" Type="http://schemas.openxmlformats.org/officeDocument/2006/relationships/worksheet" Target="worksheets/sheet21.xml"/><Relationship Id="rId28" Type="http://schemas.openxmlformats.org/officeDocument/2006/relationships/worksheet" Target="worksheets/sheet26.xml"/><Relationship Id="rId36" Type="http://schemas.openxmlformats.org/officeDocument/2006/relationships/worksheet" Target="worksheets/sheet34.xml"/><Relationship Id="rId49" Type="http://schemas.openxmlformats.org/officeDocument/2006/relationships/worksheet" Target="worksheets/sheet47.xml"/><Relationship Id="rId57" Type="http://schemas.openxmlformats.org/officeDocument/2006/relationships/worksheet" Target="worksheets/sheet55.xml"/><Relationship Id="rId106" Type="http://schemas.openxmlformats.org/officeDocument/2006/relationships/worksheet" Target="worksheets/sheet104.xml"/><Relationship Id="rId114" Type="http://schemas.openxmlformats.org/officeDocument/2006/relationships/calcChain" Target="calcChain.xml"/><Relationship Id="rId10" Type="http://schemas.openxmlformats.org/officeDocument/2006/relationships/worksheet" Target="worksheets/sheet8.xml"/><Relationship Id="rId31" Type="http://schemas.openxmlformats.org/officeDocument/2006/relationships/worksheet" Target="worksheets/sheet29.xml"/><Relationship Id="rId44" Type="http://schemas.openxmlformats.org/officeDocument/2006/relationships/worksheet" Target="worksheets/sheet42.xml"/><Relationship Id="rId52" Type="http://schemas.openxmlformats.org/officeDocument/2006/relationships/worksheet" Target="worksheets/sheet50.xml"/><Relationship Id="rId60" Type="http://schemas.openxmlformats.org/officeDocument/2006/relationships/worksheet" Target="worksheets/sheet58.xml"/><Relationship Id="rId65" Type="http://schemas.openxmlformats.org/officeDocument/2006/relationships/worksheet" Target="worksheets/sheet63.xml"/><Relationship Id="rId73" Type="http://schemas.openxmlformats.org/officeDocument/2006/relationships/worksheet" Target="worksheets/sheet71.xml"/><Relationship Id="rId78" Type="http://schemas.openxmlformats.org/officeDocument/2006/relationships/worksheet" Target="worksheets/sheet76.xml"/><Relationship Id="rId81" Type="http://schemas.openxmlformats.org/officeDocument/2006/relationships/worksheet" Target="worksheets/sheet79.xml"/><Relationship Id="rId86" Type="http://schemas.openxmlformats.org/officeDocument/2006/relationships/worksheet" Target="worksheets/sheet84.xml"/><Relationship Id="rId94" Type="http://schemas.openxmlformats.org/officeDocument/2006/relationships/worksheet" Target="worksheets/sheet92.xml"/><Relationship Id="rId99" Type="http://schemas.openxmlformats.org/officeDocument/2006/relationships/worksheet" Target="worksheets/sheet97.xml"/><Relationship Id="rId101" Type="http://schemas.openxmlformats.org/officeDocument/2006/relationships/worksheet" Target="worksheets/sheet9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7.xml"/><Relationship Id="rId13" Type="http://schemas.openxmlformats.org/officeDocument/2006/relationships/worksheet" Target="worksheets/sheet11.xml"/><Relationship Id="rId18" Type="http://schemas.openxmlformats.org/officeDocument/2006/relationships/worksheet" Target="worksheets/sheet16.xml"/><Relationship Id="rId39" Type="http://schemas.openxmlformats.org/officeDocument/2006/relationships/worksheet" Target="worksheets/sheet37.xml"/><Relationship Id="rId109" Type="http://schemas.openxmlformats.org/officeDocument/2006/relationships/worksheet" Target="worksheets/sheet107.xml"/><Relationship Id="rId34" Type="http://schemas.openxmlformats.org/officeDocument/2006/relationships/worksheet" Target="worksheets/sheet32.xml"/><Relationship Id="rId50" Type="http://schemas.openxmlformats.org/officeDocument/2006/relationships/worksheet" Target="worksheets/sheet48.xml"/><Relationship Id="rId55" Type="http://schemas.openxmlformats.org/officeDocument/2006/relationships/worksheet" Target="worksheets/sheet53.xml"/><Relationship Id="rId76" Type="http://schemas.openxmlformats.org/officeDocument/2006/relationships/worksheet" Target="worksheets/sheet74.xml"/><Relationship Id="rId97" Type="http://schemas.openxmlformats.org/officeDocument/2006/relationships/worksheet" Target="worksheets/sheet95.xml"/><Relationship Id="rId104" Type="http://schemas.openxmlformats.org/officeDocument/2006/relationships/worksheet" Target="worksheets/sheet102.xml"/><Relationship Id="rId7" Type="http://schemas.openxmlformats.org/officeDocument/2006/relationships/worksheet" Target="worksheets/sheet5.xml"/><Relationship Id="rId71" Type="http://schemas.openxmlformats.org/officeDocument/2006/relationships/worksheet" Target="worksheets/sheet69.xml"/><Relationship Id="rId92" Type="http://schemas.openxmlformats.org/officeDocument/2006/relationships/worksheet" Target="worksheets/sheet9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7.xml"/><Relationship Id="rId24" Type="http://schemas.openxmlformats.org/officeDocument/2006/relationships/worksheet" Target="worksheets/sheet22.xml"/><Relationship Id="rId40" Type="http://schemas.openxmlformats.org/officeDocument/2006/relationships/worksheet" Target="worksheets/sheet38.xml"/><Relationship Id="rId45" Type="http://schemas.openxmlformats.org/officeDocument/2006/relationships/worksheet" Target="worksheets/sheet43.xml"/><Relationship Id="rId66" Type="http://schemas.openxmlformats.org/officeDocument/2006/relationships/worksheet" Target="worksheets/sheet64.xml"/><Relationship Id="rId87" Type="http://schemas.openxmlformats.org/officeDocument/2006/relationships/worksheet" Target="worksheets/sheet85.xml"/><Relationship Id="rId110" Type="http://schemas.openxmlformats.org/officeDocument/2006/relationships/worksheet" Target="worksheets/sheet108.xml"/><Relationship Id="rId61" Type="http://schemas.openxmlformats.org/officeDocument/2006/relationships/worksheet" Target="worksheets/sheet59.xml"/><Relationship Id="rId82" Type="http://schemas.openxmlformats.org/officeDocument/2006/relationships/worksheet" Target="worksheets/sheet80.xml"/><Relationship Id="rId19" Type="http://schemas.openxmlformats.org/officeDocument/2006/relationships/worksheet" Target="worksheets/sheet17.xml"/><Relationship Id="rId14" Type="http://schemas.openxmlformats.org/officeDocument/2006/relationships/worksheet" Target="worksheets/sheet12.xml"/><Relationship Id="rId30" Type="http://schemas.openxmlformats.org/officeDocument/2006/relationships/worksheet" Target="worksheets/sheet28.xml"/><Relationship Id="rId35" Type="http://schemas.openxmlformats.org/officeDocument/2006/relationships/worksheet" Target="worksheets/sheet33.xml"/><Relationship Id="rId56" Type="http://schemas.openxmlformats.org/officeDocument/2006/relationships/worksheet" Target="worksheets/sheet54.xml"/><Relationship Id="rId77" Type="http://schemas.openxmlformats.org/officeDocument/2006/relationships/worksheet" Target="worksheets/sheet75.xml"/><Relationship Id="rId100" Type="http://schemas.openxmlformats.org/officeDocument/2006/relationships/worksheet" Target="worksheets/sheet98.xml"/><Relationship Id="rId105" Type="http://schemas.openxmlformats.org/officeDocument/2006/relationships/worksheet" Target="worksheets/sheet103.xml"/><Relationship Id="rId8" Type="http://schemas.openxmlformats.org/officeDocument/2006/relationships/worksheet" Target="worksheets/sheet6.xml"/><Relationship Id="rId51" Type="http://schemas.openxmlformats.org/officeDocument/2006/relationships/worksheet" Target="worksheets/sheet49.xml"/><Relationship Id="rId72" Type="http://schemas.openxmlformats.org/officeDocument/2006/relationships/worksheet" Target="worksheets/sheet70.xml"/><Relationship Id="rId93" Type="http://schemas.openxmlformats.org/officeDocument/2006/relationships/worksheet" Target="worksheets/sheet91.xml"/><Relationship Id="rId98" Type="http://schemas.openxmlformats.org/officeDocument/2006/relationships/worksheet" Target="worksheets/sheet96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3.xml"/><Relationship Id="rId46" Type="http://schemas.openxmlformats.org/officeDocument/2006/relationships/worksheet" Target="worksheets/sheet44.xml"/><Relationship Id="rId67" Type="http://schemas.openxmlformats.org/officeDocument/2006/relationships/worksheet" Target="worksheets/sheet65.xml"/><Relationship Id="rId20" Type="http://schemas.openxmlformats.org/officeDocument/2006/relationships/worksheet" Target="worksheets/sheet18.xml"/><Relationship Id="rId41" Type="http://schemas.openxmlformats.org/officeDocument/2006/relationships/worksheet" Target="worksheets/sheet39.xml"/><Relationship Id="rId62" Type="http://schemas.openxmlformats.org/officeDocument/2006/relationships/worksheet" Target="worksheets/sheet60.xml"/><Relationship Id="rId83" Type="http://schemas.openxmlformats.org/officeDocument/2006/relationships/worksheet" Target="worksheets/sheet81.xml"/><Relationship Id="rId88" Type="http://schemas.openxmlformats.org/officeDocument/2006/relationships/worksheet" Target="worksheets/sheet86.xml"/><Relationship Id="rId11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61947655000708"/>
          <c:y val="3.9844299123626484E-2"/>
          <c:w val="0.71343602615225798"/>
          <c:h val="0.8729694381422661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'FIG1-2003-08 VIS Expenditures'!$B$13</c:f>
              <c:strCache>
                <c:ptCount val="1"/>
                <c:pt idx="0">
                  <c:v>U.S. West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'FIG1-2003-08 VIS Expenditures'!$A$14:$A$20</c:f>
              <c:numCache>
                <c:formatCode>General</c:formatCode>
                <c:ptCount val="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</c:numCache>
            </c:numRef>
          </c:cat>
          <c:val>
            <c:numRef>
              <c:f>'FIG1-2003-08 VIS Expenditures'!$B$14:$B$20</c:f>
              <c:numCache>
                <c:formatCode>0.0%</c:formatCode>
                <c:ptCount val="7"/>
                <c:pt idx="0">
                  <c:v>0.38309223145780047</c:v>
                </c:pt>
                <c:pt idx="1">
                  <c:v>0.36081758794899793</c:v>
                </c:pt>
                <c:pt idx="2">
                  <c:v>0.36171666146619552</c:v>
                </c:pt>
                <c:pt idx="3">
                  <c:v>0.38206089998647169</c:v>
                </c:pt>
                <c:pt idx="4">
                  <c:v>0.37291662331229219</c:v>
                </c:pt>
                <c:pt idx="5">
                  <c:v>0.34306862028840529</c:v>
                </c:pt>
                <c:pt idx="6">
                  <c:v>0.34793338683788122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3-4667-8E93-67AC94C888C0}"/>
            </c:ext>
          </c:extLst>
        </c:ser>
        <c:ser>
          <c:idx val="1"/>
          <c:order val="1"/>
          <c:tx>
            <c:strRef>
              <c:f>'FIG1-2003-08 VIS Expenditures'!$C$13</c:f>
              <c:strCache>
                <c:ptCount val="1"/>
                <c:pt idx="0">
                  <c:v>U.S. East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'FIG1-2003-08 VIS Expenditures'!$A$14:$A$20</c:f>
              <c:numCache>
                <c:formatCode>General</c:formatCode>
                <c:ptCount val="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</c:numCache>
            </c:numRef>
          </c:cat>
          <c:val>
            <c:numRef>
              <c:f>'FIG1-2003-08 VIS Expenditures'!$C$14:$C$20</c:f>
              <c:numCache>
                <c:formatCode>0.0%</c:formatCode>
                <c:ptCount val="7"/>
                <c:pt idx="0">
                  <c:v>0.27702405690537085</c:v>
                </c:pt>
                <c:pt idx="1">
                  <c:v>0.29569554194348319</c:v>
                </c:pt>
                <c:pt idx="2">
                  <c:v>0.2995049713692981</c:v>
                </c:pt>
                <c:pt idx="3">
                  <c:v>0.29234724712983617</c:v>
                </c:pt>
                <c:pt idx="4">
                  <c:v>0.29593869250986049</c:v>
                </c:pt>
                <c:pt idx="5">
                  <c:v>0.28389436974693816</c:v>
                </c:pt>
                <c:pt idx="6">
                  <c:v>0.27032504012841091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3-4667-8E93-67AC94C888C0}"/>
            </c:ext>
          </c:extLst>
        </c:ser>
        <c:ser>
          <c:idx val="2"/>
          <c:order val="2"/>
          <c:tx>
            <c:strRef>
              <c:f>'FIG1-2003-08 VIS Expenditures'!$D$13</c:f>
              <c:strCache>
                <c:ptCount val="1"/>
                <c:pt idx="0">
                  <c:v>Japan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'FIG1-2003-08 VIS Expenditures'!$A$14:$A$20</c:f>
              <c:numCache>
                <c:formatCode>General</c:formatCode>
                <c:ptCount val="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</c:numCache>
            </c:numRef>
          </c:cat>
          <c:val>
            <c:numRef>
              <c:f>'FIG1-2003-08 VIS Expenditures'!$D$14:$D$20</c:f>
              <c:numCache>
                <c:formatCode>0.0%</c:formatCode>
                <c:ptCount val="7"/>
                <c:pt idx="0">
                  <c:v>0.19000759271099746</c:v>
                </c:pt>
                <c:pt idx="1">
                  <c:v>0.20010363269611561</c:v>
                </c:pt>
                <c:pt idx="2">
                  <c:v>0.18674470184434008</c:v>
                </c:pt>
                <c:pt idx="3">
                  <c:v>0.16384897523613506</c:v>
                </c:pt>
                <c:pt idx="4">
                  <c:v>0.15528851830434945</c:v>
                </c:pt>
                <c:pt idx="5">
                  <c:v>0.17116843085910888</c:v>
                </c:pt>
                <c:pt idx="6">
                  <c:v>0.18321629213483145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43-4667-8E93-67AC94C888C0}"/>
            </c:ext>
          </c:extLst>
        </c:ser>
        <c:ser>
          <c:idx val="3"/>
          <c:order val="3"/>
          <c:tx>
            <c:strRef>
              <c:f>'FIG1-2003-08 VIS Expenditures'!$E$13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'FIG1-2003-08 VIS Expenditures'!$A$14:$A$20</c:f>
              <c:numCache>
                <c:formatCode>General</c:formatCode>
                <c:ptCount val="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</c:numCache>
            </c:numRef>
          </c:cat>
          <c:val>
            <c:numRef>
              <c:f>'FIG1-2003-08 VIS Expenditures'!$E$14:$E$20</c:f>
              <c:numCache>
                <c:formatCode>0.0%</c:formatCode>
                <c:ptCount val="7"/>
                <c:pt idx="0">
                  <c:v>3.3517822890025577E-2</c:v>
                </c:pt>
                <c:pt idx="1">
                  <c:v>3.364361456039381E-2</c:v>
                </c:pt>
                <c:pt idx="2">
                  <c:v>3.8033715919344908E-2</c:v>
                </c:pt>
                <c:pt idx="3">
                  <c:v>4.0853543152758146E-2</c:v>
                </c:pt>
                <c:pt idx="4">
                  <c:v>4.9685584574923433E-2</c:v>
                </c:pt>
                <c:pt idx="5">
                  <c:v>6.254995334465821E-2</c:v>
                </c:pt>
                <c:pt idx="6">
                  <c:v>6.3081861958266441E-2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43-4667-8E93-67AC94C888C0}"/>
            </c:ext>
          </c:extLst>
        </c:ser>
        <c:ser>
          <c:idx val="5"/>
          <c:order val="4"/>
          <c:tx>
            <c:strRef>
              <c:f>'FIG1-2003-08 VIS Expenditures'!$G$13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D343-4667-8E93-67AC94C888C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'FIG1-2003-08 VIS Expenditures'!$A$14:$A$20</c:f>
              <c:numCache>
                <c:formatCode>General</c:formatCode>
                <c:ptCount val="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</c:numCache>
            </c:numRef>
          </c:cat>
          <c:val>
            <c:numRef>
              <c:f>'FIG1-2003-08 VIS Expenditures'!$G$14:$G$20</c:f>
              <c:numCache>
                <c:formatCode>0.0%</c:formatCode>
                <c:ptCount val="7"/>
                <c:pt idx="0">
                  <c:v>9.9854140025575439E-2</c:v>
                </c:pt>
                <c:pt idx="1">
                  <c:v>9.4953457815941E-2</c:v>
                </c:pt>
                <c:pt idx="2">
                  <c:v>9.6475767210045624E-2</c:v>
                </c:pt>
                <c:pt idx="3">
                  <c:v>0.10555228856374366</c:v>
                </c:pt>
                <c:pt idx="4">
                  <c:v>0.11165834419724981</c:v>
                </c:pt>
                <c:pt idx="5">
                  <c:v>0.12362580040743587</c:v>
                </c:pt>
                <c:pt idx="6">
                  <c:v>0.11801765650080254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343-4667-8E93-67AC94C888C0}"/>
            </c:ext>
          </c:extLst>
        </c:ser>
        <c:ser>
          <c:idx val="4"/>
          <c:order val="5"/>
          <c:tx>
            <c:strRef>
              <c:f>'FIG1-2003-08 VIS Expenditures'!$F$13</c:f>
              <c:strCache>
                <c:ptCount val="1"/>
                <c:pt idx="0">
                  <c:v>Supplement Bus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'FIG1-2003-08 VIS Expenditures'!$A$14:$A$20</c:f>
              <c:numCache>
                <c:formatCode>General</c:formatCode>
                <c:ptCount val="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</c:numCache>
            </c:numRef>
          </c:cat>
          <c:val>
            <c:numRef>
              <c:f>'FIG1-2003-08 VIS Expenditures'!$F$14:$F$20</c:f>
              <c:numCache>
                <c:formatCode>0.0%</c:formatCode>
                <c:ptCount val="7"/>
                <c:pt idx="0">
                  <c:v>1.6504156010230177E-2</c:v>
                </c:pt>
                <c:pt idx="1">
                  <c:v>1.4786165035068567E-2</c:v>
                </c:pt>
                <c:pt idx="2">
                  <c:v>1.7524182190775773E-2</c:v>
                </c:pt>
                <c:pt idx="3">
                  <c:v>1.5337045931055348E-2</c:v>
                </c:pt>
                <c:pt idx="4">
                  <c:v>1.4512237101324529E-2</c:v>
                </c:pt>
                <c:pt idx="5">
                  <c:v>1.5692825353453666E-2</c:v>
                </c:pt>
                <c:pt idx="6">
                  <c:v>1.7425762439807382E-2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343-4667-8E93-67AC94C88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77646504"/>
        <c:axId val="275549840"/>
      </c:barChart>
      <c:catAx>
        <c:axId val="277646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549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549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Percentage of Total Visitor Expenditures</a:t>
                </a:r>
              </a:p>
            </c:rich>
          </c:tx>
          <c:layout>
            <c:manualLayout>
              <c:xMode val="edge"/>
              <c:yMode val="edge"/>
              <c:x val="2.0565524850794926E-2"/>
              <c:y val="0.29237310378575559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6465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84968152866242042"/>
          <c:y val="0.43432247875795182"/>
          <c:w val="0.12101910828025475"/>
          <c:h val="0.220339205480670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r>
              <a:rPr lang="en-US"/>
              <a:t>Figure 2: 2005 - 2010 Air Visitor Days by Major Market Areas 
Percent of Total Visitor Days</a:t>
            </a:r>
          </a:p>
        </c:rich>
      </c:tx>
      <c:layout>
        <c:manualLayout>
          <c:xMode val="edge"/>
          <c:yMode val="edge"/>
          <c:x val="0.1516710857571375"/>
          <c:y val="2.96610169491525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76501440925716"/>
          <c:y val="0.19238675622169968"/>
          <c:w val="0.75294440063791013"/>
          <c:h val="0.7204270020216838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'FIG-2 2004-09 Visitor days MMA '!$B$14</c:f>
              <c:strCache>
                <c:ptCount val="1"/>
                <c:pt idx="0">
                  <c:v>U.S. West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'FIG-2 2004-09 Visitor days MMA '!$A$18:$A$23</c:f>
              <c:numCache>
                <c:formatCode>General</c:formatCode>
                <c:ptCount val="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</c:numCache>
            </c:numRef>
          </c:cat>
          <c:val>
            <c:numRef>
              <c:f>'FIG-2 2004-09 Visitor days MMA '!$B$18:$B$23</c:f>
              <c:numCache>
                <c:formatCode>0.0%</c:formatCode>
                <c:ptCount val="6"/>
                <c:pt idx="0">
                  <c:v>0.42637823754671084</c:v>
                </c:pt>
                <c:pt idx="1">
                  <c:v>0.43898765247137533</c:v>
                </c:pt>
                <c:pt idx="2">
                  <c:v>0.44169847181873528</c:v>
                </c:pt>
                <c:pt idx="3">
                  <c:v>0.42213337913080273</c:v>
                </c:pt>
                <c:pt idx="4">
                  <c:v>0.4319634495100752</c:v>
                </c:pt>
                <c:pt idx="5">
                  <c:v>0.49638173553100579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FB-4CF9-BFAA-6CAE34EBED0C}"/>
            </c:ext>
          </c:extLst>
        </c:ser>
        <c:ser>
          <c:idx val="1"/>
          <c:order val="1"/>
          <c:tx>
            <c:strRef>
              <c:f>'FIG-2 2004-09 Visitor days MMA '!$C$14</c:f>
              <c:strCache>
                <c:ptCount val="1"/>
                <c:pt idx="0">
                  <c:v>U.S. East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'FIG-2 2004-09 Visitor days MMA '!$A$18:$A$23</c:f>
              <c:numCache>
                <c:formatCode>General</c:formatCode>
                <c:ptCount val="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</c:numCache>
            </c:numRef>
          </c:cat>
          <c:val>
            <c:numRef>
              <c:f>'FIG-2 2004-09 Visitor days MMA '!$C$18:$C$23</c:f>
              <c:numCache>
                <c:formatCode>0.0%</c:formatCode>
                <c:ptCount val="6"/>
                <c:pt idx="0">
                  <c:v>0.2940379859619236</c:v>
                </c:pt>
                <c:pt idx="1">
                  <c:v>0.29031673323041524</c:v>
                </c:pt>
                <c:pt idx="2">
                  <c:v>0.28343738068232599</c:v>
                </c:pt>
                <c:pt idx="3">
                  <c:v>0.27858289528833141</c:v>
                </c:pt>
                <c:pt idx="4">
                  <c:v>0.27004312550608817</c:v>
                </c:pt>
                <c:pt idx="5">
                  <c:v>0.28324622012450473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FB-4CF9-BFAA-6CAE34EBED0C}"/>
            </c:ext>
          </c:extLst>
        </c:ser>
        <c:ser>
          <c:idx val="2"/>
          <c:order val="2"/>
          <c:tx>
            <c:strRef>
              <c:f>'FIG-2 2004-09 Visitor days MMA '!$D$14</c:f>
              <c:strCache>
                <c:ptCount val="1"/>
                <c:pt idx="0">
                  <c:v>Japan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AFB-4CF9-BFAA-6CAE34EBED0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'FIG-2 2004-09 Visitor days MMA '!$A$18:$A$23</c:f>
              <c:numCache>
                <c:formatCode>General</c:formatCode>
                <c:ptCount val="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</c:numCache>
            </c:numRef>
          </c:cat>
          <c:val>
            <c:numRef>
              <c:f>'FIG-2 2004-09 Visitor days MMA '!$D$18:$D$23</c:f>
              <c:numCache>
                <c:formatCode>0.0%</c:formatCode>
                <c:ptCount val="6"/>
                <c:pt idx="0">
                  <c:v>0.12808215238744525</c:v>
                </c:pt>
                <c:pt idx="1">
                  <c:v>0.11056520866566316</c:v>
                </c:pt>
                <c:pt idx="2">
                  <c:v>0.10664157937738226</c:v>
                </c:pt>
                <c:pt idx="3">
                  <c:v>0.10682779284056708</c:v>
                </c:pt>
                <c:pt idx="4">
                  <c:v>0.11295545779963612</c:v>
                </c:pt>
                <c:pt idx="5">
                  <c:v>0.13240656676165147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FB-4CF9-BFAA-6CAE34EBED0C}"/>
            </c:ext>
          </c:extLst>
        </c:ser>
        <c:ser>
          <c:idx val="3"/>
          <c:order val="3"/>
          <c:tx>
            <c:strRef>
              <c:f>'FIG-2 2004-09 Visitor days MMA '!$E$14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'FIG-2 2004-09 Visitor days MMA '!$A$18:$A$23</c:f>
              <c:numCache>
                <c:formatCode>General</c:formatCode>
                <c:ptCount val="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</c:numCache>
            </c:numRef>
          </c:cat>
          <c:val>
            <c:numRef>
              <c:f>'FIG-2 2004-09 Visitor days MMA '!$E$18:$E$23</c:f>
              <c:numCache>
                <c:formatCode>0.0%</c:formatCode>
                <c:ptCount val="6"/>
                <c:pt idx="0">
                  <c:v>4.8630175752298298E-2</c:v>
                </c:pt>
                <c:pt idx="1">
                  <c:v>5.1403986808194288E-2</c:v>
                </c:pt>
                <c:pt idx="2">
                  <c:v>6.0846713617440568E-2</c:v>
                </c:pt>
                <c:pt idx="3">
                  <c:v>7.3373332004620345E-2</c:v>
                </c:pt>
                <c:pt idx="4">
                  <c:v>7.2961920991167856E-2</c:v>
                </c:pt>
                <c:pt idx="5">
                  <c:v>9.9404759682993699E-2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FB-4CF9-BFAA-6CAE34EBED0C}"/>
            </c:ext>
          </c:extLst>
        </c:ser>
        <c:ser>
          <c:idx val="4"/>
          <c:order val="4"/>
          <c:tx>
            <c:strRef>
              <c:f>'FIG-2 2004-09 Visitor days MMA '!$F$14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0AFB-4CF9-BFAA-6CAE34EBED0C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0AFB-4CF9-BFAA-6CAE34EBED0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'FIG-2 2004-09 Visitor days MMA '!$A$18:$A$23</c:f>
              <c:numCache>
                <c:formatCode>General</c:formatCode>
                <c:ptCount val="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</c:numCache>
            </c:numRef>
          </c:cat>
          <c:val>
            <c:numRef>
              <c:f>'FIG-2 2004-09 Visitor days MMA '!$F$18:$F$23</c:f>
              <c:numCache>
                <c:formatCode>0.0%</c:formatCode>
                <c:ptCount val="6"/>
                <c:pt idx="0">
                  <c:v>0.10287144835162201</c:v>
                </c:pt>
                <c:pt idx="1">
                  <c:v>0.10872641882435198</c:v>
                </c:pt>
                <c:pt idx="2">
                  <c:v>0.10737585450411598</c:v>
                </c:pt>
                <c:pt idx="3">
                  <c:v>0.11908260073567846</c:v>
                </c:pt>
                <c:pt idx="4">
                  <c:v>0.11207604619303264</c:v>
                </c:pt>
                <c:pt idx="5">
                  <c:v>-1.1439282100155787E-2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FB-4CF9-BFAA-6CAE34EBE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80057512"/>
        <c:axId val="280057904"/>
      </c:barChart>
      <c:catAx>
        <c:axId val="280057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057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057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Percent of Total Visitor Days</a:t>
                </a:r>
              </a:p>
            </c:rich>
          </c:tx>
          <c:layout>
            <c:manualLayout>
              <c:xMode val="edge"/>
              <c:yMode val="edge"/>
              <c:x val="2.0565509668434304E-2"/>
              <c:y val="0.37500044485964679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05751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90433727034120737"/>
          <c:y val="0.45974620757151119"/>
          <c:w val="7.7806122448979553E-2"/>
          <c:h val="0.288135815650162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r>
              <a:rPr lang="en-US"/>
              <a:t>Figure 2: 2005 - 2011 Air Visitor Days by Major Market Areas 
Percent of Total Visitor Days</a:t>
            </a:r>
          </a:p>
        </c:rich>
      </c:tx>
      <c:layout>
        <c:manualLayout>
          <c:xMode val="edge"/>
          <c:yMode val="edge"/>
          <c:x val="0.1516710857571375"/>
          <c:y val="2.96610169491525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76501440925716"/>
          <c:y val="0.19238675622169968"/>
          <c:w val="0.75294440063791013"/>
          <c:h val="0.7204270020216838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'FIG-2 2004-09 Visitor days  (2'!$B$15</c:f>
              <c:strCache>
                <c:ptCount val="1"/>
                <c:pt idx="0">
                  <c:v>U.S. West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'FIG-2 2004-09 Visitor days  (2'!$A$19:$A$25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'FIG-2 2004-09 Visitor days  (2'!$B$19:$B$25</c:f>
              <c:numCache>
                <c:formatCode>0.0%</c:formatCode>
                <c:ptCount val="7"/>
                <c:pt idx="0">
                  <c:v>0.42637823754671084</c:v>
                </c:pt>
                <c:pt idx="1">
                  <c:v>0.43898765247137533</c:v>
                </c:pt>
                <c:pt idx="2">
                  <c:v>0.44169847181873528</c:v>
                </c:pt>
                <c:pt idx="3">
                  <c:v>0.42213337913080273</c:v>
                </c:pt>
                <c:pt idx="4">
                  <c:v>0.4319634495100752</c:v>
                </c:pt>
                <c:pt idx="5">
                  <c:v>0.43057730535367866</c:v>
                </c:pt>
                <c:pt idx="6">
                  <c:v>0.42415547372006712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B-4F3C-BE25-C25416FDACE6}"/>
            </c:ext>
          </c:extLst>
        </c:ser>
        <c:ser>
          <c:idx val="1"/>
          <c:order val="1"/>
          <c:tx>
            <c:strRef>
              <c:f>'FIG-2 2004-09 Visitor days  (2'!$C$15</c:f>
              <c:strCache>
                <c:ptCount val="1"/>
                <c:pt idx="0">
                  <c:v>U.S. East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'FIG-2 2004-09 Visitor days  (2'!$A$19:$A$25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'FIG-2 2004-09 Visitor days  (2'!$C$19:$C$25</c:f>
              <c:numCache>
                <c:formatCode>0.0%</c:formatCode>
                <c:ptCount val="7"/>
                <c:pt idx="0">
                  <c:v>0.2940379859619236</c:v>
                </c:pt>
                <c:pt idx="1">
                  <c:v>0.29031673323041524</c:v>
                </c:pt>
                <c:pt idx="2">
                  <c:v>0.28343738068232599</c:v>
                </c:pt>
                <c:pt idx="3">
                  <c:v>0.27858289528833141</c:v>
                </c:pt>
                <c:pt idx="4">
                  <c:v>0.27004312550608817</c:v>
                </c:pt>
                <c:pt idx="5">
                  <c:v>0.25888766765161286</c:v>
                </c:pt>
                <c:pt idx="6">
                  <c:v>0.25327803142671362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B-4F3C-BE25-C25416FDACE6}"/>
            </c:ext>
          </c:extLst>
        </c:ser>
        <c:ser>
          <c:idx val="2"/>
          <c:order val="2"/>
          <c:tx>
            <c:strRef>
              <c:f>'FIG-2 2004-09 Visitor days  (2'!$D$15</c:f>
              <c:strCache>
                <c:ptCount val="1"/>
                <c:pt idx="0">
                  <c:v>Japan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'FIG-2 2004-09 Visitor days  (2'!$A$19:$A$25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'FIG-2 2004-09 Visitor days  (2'!$D$19:$D$25</c:f>
              <c:numCache>
                <c:formatCode>0.0%</c:formatCode>
                <c:ptCount val="7"/>
                <c:pt idx="0">
                  <c:v>0.12808215238744525</c:v>
                </c:pt>
                <c:pt idx="1">
                  <c:v>0.11056520866566316</c:v>
                </c:pt>
                <c:pt idx="2">
                  <c:v>0.10664157937738226</c:v>
                </c:pt>
                <c:pt idx="3">
                  <c:v>0.10682779284056708</c:v>
                </c:pt>
                <c:pt idx="4">
                  <c:v>0.11295545779963612</c:v>
                </c:pt>
                <c:pt idx="5">
                  <c:v>0.11202541135620518</c:v>
                </c:pt>
                <c:pt idx="6">
                  <c:v>0.11035217927336796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1B-4F3C-BE25-C25416FDACE6}"/>
            </c:ext>
          </c:extLst>
        </c:ser>
        <c:ser>
          <c:idx val="3"/>
          <c:order val="3"/>
          <c:tx>
            <c:strRef>
              <c:f>'FIG-2 2004-09 Visitor days  (2'!$E$15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'FIG-2 2004-09 Visitor days  (2'!$A$19:$A$25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'FIG-2 2004-09 Visitor days  (2'!$E$19:$E$25</c:f>
              <c:numCache>
                <c:formatCode>0.0%</c:formatCode>
                <c:ptCount val="7"/>
                <c:pt idx="0">
                  <c:v>4.8630175752298298E-2</c:v>
                </c:pt>
                <c:pt idx="1">
                  <c:v>5.1403986808194288E-2</c:v>
                </c:pt>
                <c:pt idx="2">
                  <c:v>6.0846713617440568E-2</c:v>
                </c:pt>
                <c:pt idx="3">
                  <c:v>7.3373332004620345E-2</c:v>
                </c:pt>
                <c:pt idx="4">
                  <c:v>7.2961920991167856E-2</c:v>
                </c:pt>
                <c:pt idx="5">
                  <c:v>7.9194880888925109E-2</c:v>
                </c:pt>
                <c:pt idx="6">
                  <c:v>8.9056625208137272E-2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1B-4F3C-BE25-C25416FDACE6}"/>
            </c:ext>
          </c:extLst>
        </c:ser>
        <c:ser>
          <c:idx val="4"/>
          <c:order val="4"/>
          <c:tx>
            <c:strRef>
              <c:f>'FIG-2 2004-09 Visitor days  (2'!$F$15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'FIG-2 2004-09 Visitor days  (2'!$A$19:$A$25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'FIG-2 2004-09 Visitor days  (2'!$F$19:$F$25</c:f>
              <c:numCache>
                <c:formatCode>0.0%</c:formatCode>
                <c:ptCount val="7"/>
                <c:pt idx="0">
                  <c:v>0.10287144835162201</c:v>
                </c:pt>
                <c:pt idx="1">
                  <c:v>0.10872641882435198</c:v>
                </c:pt>
                <c:pt idx="2">
                  <c:v>0.10737585450411598</c:v>
                </c:pt>
                <c:pt idx="3">
                  <c:v>0.11908260073567846</c:v>
                </c:pt>
                <c:pt idx="4">
                  <c:v>0.11207604619303264</c:v>
                </c:pt>
                <c:pt idx="5">
                  <c:v>0.1193147347495782</c:v>
                </c:pt>
                <c:pt idx="6">
                  <c:v>0.12315769037171388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1B-4F3C-BE25-C25416FDA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80058688"/>
        <c:axId val="280059080"/>
      </c:barChart>
      <c:catAx>
        <c:axId val="28005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059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059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Percent of Total Visitor Days</a:t>
                </a:r>
              </a:p>
            </c:rich>
          </c:tx>
          <c:layout>
            <c:manualLayout>
              <c:xMode val="edge"/>
              <c:yMode val="edge"/>
              <c:x val="2.0565509668434304E-2"/>
              <c:y val="0.37500044485964679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05868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89285767850447262"/>
          <c:y val="0.42584790248676541"/>
          <c:w val="7.7806122448979553E-2"/>
          <c:h val="0.288135815650162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r>
              <a:rPr lang="en-US"/>
              <a:t>FIGURE 22:  Total Visitor Expenditures by Category:  2008 vs. 2007
(in millions)</a:t>
            </a:r>
          </a:p>
        </c:rich>
      </c:tx>
      <c:layout>
        <c:manualLayout>
          <c:xMode val="edge"/>
          <c:yMode val="edge"/>
          <c:x val="0.23085458032985029"/>
          <c:y val="1.95758427086957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63070077864296E-2"/>
          <c:y val="0.15270935960591134"/>
          <c:w val="0.8253615127919911"/>
          <c:h val="0.69458128078817738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17C-4467-8ECE-8343512ECD20}"/>
            </c:ext>
          </c:extLst>
        </c:ser>
        <c:ser>
          <c:idx val="0"/>
          <c:order val="1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17C-4467-8ECE-8343512EC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0059864"/>
        <c:axId val="280060256"/>
      </c:barChart>
      <c:catAx>
        <c:axId val="280059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06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060256"/>
        <c:scaling>
          <c:orientation val="minMax"/>
        </c:scaling>
        <c:delete val="0"/>
        <c:axPos val="l"/>
        <c:numFmt formatCode="\$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059864"/>
        <c:crosses val="autoZero"/>
        <c:crossBetween val="between"/>
        <c:majorUnit val="1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754171301446052"/>
          <c:y val="0.28477905073649756"/>
          <c:w val="7.5639599555061166E-2"/>
          <c:h val="9.16530278232405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r>
              <a:rPr lang="en-US"/>
              <a:t>FIGURE 23:  Per Person Per Day Spending by Selected MMA:
 2008 vs. 2007</a:t>
            </a:r>
          </a:p>
        </c:rich>
      </c:tx>
      <c:layout>
        <c:manualLayout>
          <c:xMode val="edge"/>
          <c:yMode val="edge"/>
          <c:x val="0.14872354526318249"/>
          <c:y val="3.4257853611179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4084350721421E-2"/>
          <c:y val="0.14355628058727568"/>
          <c:w val="0.81798002219755828"/>
          <c:h val="0.76345840130505704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\$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0B5-438B-8AF0-CBE45F445ED6}"/>
            </c:ext>
          </c:extLst>
        </c:ser>
        <c:ser>
          <c:idx val="0"/>
          <c:order val="1"/>
          <c:spPr>
            <a:solidFill>
              <a:srgbClr val="3333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\$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0B5-438B-8AF0-CBE45F445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0061040"/>
        <c:axId val="280061432"/>
      </c:barChart>
      <c:catAx>
        <c:axId val="28006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061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061432"/>
        <c:scaling>
          <c:orientation val="minMax"/>
          <c:min val="0.1"/>
        </c:scaling>
        <c:delete val="0"/>
        <c:axPos val="l"/>
        <c:numFmt formatCode="_(\$* #,##0_);_(\$* \(#,##0\);_(\$* &quot;-&quot;_);_(@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061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Garamond"/>
          <a:ea typeface="Garamond"/>
          <a:cs typeface="Garamond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85">
    <tabColor rgb="FFFF0000"/>
  </sheetPr>
  <sheetViews>
    <sheetView workbookViewId="0" zoomToFit="1"/>
  </sheetViews>
  <pageMargins left="0.75" right="0.75" top="1" bottom="1" header="0.5" footer="0.5"/>
  <pageSetup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87">
    <tabColor rgb="FFFF0000"/>
  </sheetPr>
  <sheetViews>
    <sheetView workbookViewId="0" zoomToFit="1"/>
  </sheetViews>
  <pageMargins left="0.75" right="0.75" top="1" bottom="1" header="0.5" footer="0.5"/>
  <pageSetup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22</xdr:row>
      <xdr:rowOff>0</xdr:rowOff>
    </xdr:from>
    <xdr:to>
      <xdr:col>7</xdr:col>
      <xdr:colOff>1000125</xdr:colOff>
      <xdr:row>49</xdr:row>
      <xdr:rowOff>123825</xdr:rowOff>
    </xdr:to>
    <xdr:graphicFrame macro="">
      <xdr:nvGraphicFramePr>
        <xdr:cNvPr id="19864959" name="Chart 1">
          <a:extLst>
            <a:ext uri="{FF2B5EF4-FFF2-40B4-BE49-F238E27FC236}">
              <a16:creationId xmlns:a16="http://schemas.microsoft.com/office/drawing/2014/main" id="{00000000-0008-0000-0100-00007F1D2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400050</xdr:colOff>
      <xdr:row>15</xdr:row>
      <xdr:rowOff>142875</xdr:rowOff>
    </xdr:from>
    <xdr:to>
      <xdr:col>3</xdr:col>
      <xdr:colOff>485775</xdr:colOff>
      <xdr:row>17</xdr:row>
      <xdr:rowOff>19050</xdr:rowOff>
    </xdr:to>
    <xdr:sp macro="" textlink="">
      <xdr:nvSpPr>
        <xdr:cNvPr id="19864960" name="Text Box 2">
          <a:extLst>
            <a:ext uri="{FF2B5EF4-FFF2-40B4-BE49-F238E27FC236}">
              <a16:creationId xmlns:a16="http://schemas.microsoft.com/office/drawing/2014/main" id="{00000000-0008-0000-0100-0000801D2F01}"/>
            </a:ext>
          </a:extLst>
        </xdr:cNvPr>
        <xdr:cNvSpPr txBox="1">
          <a:spLocks noChangeArrowheads="1"/>
        </xdr:cNvSpPr>
      </xdr:nvSpPr>
      <xdr:spPr bwMode="auto">
        <a:xfrm>
          <a:off x="3067050" y="2571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400050</xdr:colOff>
      <xdr:row>16</xdr:row>
      <xdr:rowOff>142875</xdr:rowOff>
    </xdr:from>
    <xdr:to>
      <xdr:col>3</xdr:col>
      <xdr:colOff>485775</xdr:colOff>
      <xdr:row>18</xdr:row>
      <xdr:rowOff>19050</xdr:rowOff>
    </xdr:to>
    <xdr:sp macro="" textlink="">
      <xdr:nvSpPr>
        <xdr:cNvPr id="19864961" name="Text Box 3">
          <a:extLst>
            <a:ext uri="{FF2B5EF4-FFF2-40B4-BE49-F238E27FC236}">
              <a16:creationId xmlns:a16="http://schemas.microsoft.com/office/drawing/2014/main" id="{00000000-0008-0000-0100-0000811D2F01}"/>
            </a:ext>
          </a:extLst>
        </xdr:cNvPr>
        <xdr:cNvSpPr txBox="1">
          <a:spLocks noChangeArrowheads="1"/>
        </xdr:cNvSpPr>
      </xdr:nvSpPr>
      <xdr:spPr bwMode="auto">
        <a:xfrm>
          <a:off x="3067050" y="273367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400050</xdr:colOff>
      <xdr:row>17</xdr:row>
      <xdr:rowOff>142875</xdr:rowOff>
    </xdr:from>
    <xdr:to>
      <xdr:col>3</xdr:col>
      <xdr:colOff>485775</xdr:colOff>
      <xdr:row>19</xdr:row>
      <xdr:rowOff>19050</xdr:rowOff>
    </xdr:to>
    <xdr:sp macro="" textlink="">
      <xdr:nvSpPr>
        <xdr:cNvPr id="19864962" name="Text Box 3">
          <a:extLst>
            <a:ext uri="{FF2B5EF4-FFF2-40B4-BE49-F238E27FC236}">
              <a16:creationId xmlns:a16="http://schemas.microsoft.com/office/drawing/2014/main" id="{00000000-0008-0000-0100-0000821D2F01}"/>
            </a:ext>
          </a:extLst>
        </xdr:cNvPr>
        <xdr:cNvSpPr txBox="1">
          <a:spLocks noChangeArrowheads="1"/>
        </xdr:cNvSpPr>
      </xdr:nvSpPr>
      <xdr:spPr bwMode="auto">
        <a:xfrm>
          <a:off x="3067050" y="28956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400050</xdr:colOff>
      <xdr:row>18</xdr:row>
      <xdr:rowOff>142875</xdr:rowOff>
    </xdr:from>
    <xdr:to>
      <xdr:col>3</xdr:col>
      <xdr:colOff>485775</xdr:colOff>
      <xdr:row>20</xdr:row>
      <xdr:rowOff>19050</xdr:rowOff>
    </xdr:to>
    <xdr:sp macro="" textlink="">
      <xdr:nvSpPr>
        <xdr:cNvPr id="19864963" name="Text Box 3">
          <a:extLst>
            <a:ext uri="{FF2B5EF4-FFF2-40B4-BE49-F238E27FC236}">
              <a16:creationId xmlns:a16="http://schemas.microsoft.com/office/drawing/2014/main" id="{00000000-0008-0000-0100-0000831D2F01}"/>
            </a:ext>
          </a:extLst>
        </xdr:cNvPr>
        <xdr:cNvSpPr txBox="1">
          <a:spLocks noChangeArrowheads="1"/>
        </xdr:cNvSpPr>
      </xdr:nvSpPr>
      <xdr:spPr bwMode="auto">
        <a:xfrm>
          <a:off x="3067050" y="30575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24</xdr:row>
      <xdr:rowOff>76200</xdr:rowOff>
    </xdr:from>
    <xdr:to>
      <xdr:col>10</xdr:col>
      <xdr:colOff>295275</xdr:colOff>
      <xdr:row>52</xdr:row>
      <xdr:rowOff>38100</xdr:rowOff>
    </xdr:to>
    <xdr:graphicFrame macro="">
      <xdr:nvGraphicFramePr>
        <xdr:cNvPr id="2535" name="Chart 1">
          <a:extLst>
            <a:ext uri="{FF2B5EF4-FFF2-40B4-BE49-F238E27FC236}">
              <a16:creationId xmlns:a16="http://schemas.microsoft.com/office/drawing/2014/main" id="{00000000-0008-0000-0200-0000E7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25</xdr:row>
      <xdr:rowOff>76200</xdr:rowOff>
    </xdr:from>
    <xdr:to>
      <xdr:col>10</xdr:col>
      <xdr:colOff>295275</xdr:colOff>
      <xdr:row>53</xdr:row>
      <xdr:rowOff>38100</xdr:rowOff>
    </xdr:to>
    <xdr:graphicFrame macro="">
      <xdr:nvGraphicFramePr>
        <xdr:cNvPr id="3559" name="Chart 1">
          <a:extLst>
            <a:ext uri="{FF2B5EF4-FFF2-40B4-BE49-F238E27FC236}">
              <a16:creationId xmlns:a16="http://schemas.microsoft.com/office/drawing/2014/main" id="{00000000-0008-0000-0300-0000E7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10</xdr:row>
      <xdr:rowOff>31715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Annual Visitor Research Report">
      <a:majorFont>
        <a:latin typeface="Garamond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T133"/>
  <sheetViews>
    <sheetView showGridLines="0" zoomScaleNormal="100" workbookViewId="0">
      <selection activeCell="A24" sqref="A24"/>
    </sheetView>
  </sheetViews>
  <sheetFormatPr defaultColWidth="8.28515625" defaultRowHeight="15.75" x14ac:dyDescent="0.25"/>
  <cols>
    <col min="1" max="1" width="11.5703125" style="165" customWidth="1"/>
    <col min="2" max="2" width="1.5703125" style="165" customWidth="1"/>
    <col min="3" max="3" width="96.5703125" style="165" bestFit="1" customWidth="1"/>
    <col min="4" max="4" width="8.28515625" style="165" customWidth="1"/>
    <col min="5" max="5" width="4.42578125" style="165" bestFit="1" customWidth="1"/>
    <col min="6" max="14" width="8.28515625" style="165" customWidth="1"/>
    <col min="15" max="16384" width="8.28515625" style="165"/>
  </cols>
  <sheetData>
    <row r="1" spans="1:20" s="96" customFormat="1" x14ac:dyDescent="0.25">
      <c r="A1" s="1890" t="s">
        <v>881</v>
      </c>
      <c r="B1" s="1890"/>
      <c r="C1" s="1890"/>
    </row>
    <row r="2" spans="1:20" ht="16.5" thickBot="1" x14ac:dyDescent="0.3">
      <c r="E2" s="96"/>
      <c r="F2" s="459"/>
      <c r="G2" s="171"/>
    </row>
    <row r="3" spans="1:20" x14ac:dyDescent="0.25">
      <c r="A3" s="96" t="s">
        <v>985</v>
      </c>
      <c r="D3" s="1876" t="s">
        <v>1119</v>
      </c>
      <c r="E3" s="1877"/>
      <c r="F3" s="1877"/>
      <c r="G3" s="1877"/>
      <c r="H3" s="1877"/>
      <c r="I3" s="1877"/>
      <c r="J3" s="1877"/>
      <c r="K3" s="1877"/>
      <c r="L3" s="1877"/>
      <c r="M3" s="1877"/>
      <c r="N3" s="1877"/>
      <c r="O3" s="1877"/>
      <c r="P3" s="1877"/>
      <c r="Q3" s="1877"/>
      <c r="R3" s="1877"/>
      <c r="S3" s="1877"/>
      <c r="T3" s="1878"/>
    </row>
    <row r="4" spans="1:20" x14ac:dyDescent="0.25">
      <c r="A4" s="1799" t="s">
        <v>26</v>
      </c>
      <c r="C4" s="165" t="s">
        <v>986</v>
      </c>
      <c r="D4" s="1879" t="s">
        <v>1123</v>
      </c>
      <c r="E4" s="1880"/>
      <c r="F4" s="1880"/>
      <c r="G4" s="1880"/>
      <c r="H4" s="1880"/>
      <c r="I4" s="1880"/>
      <c r="J4" s="1880"/>
      <c r="K4" s="1880"/>
      <c r="L4" s="1880"/>
      <c r="M4" s="1880"/>
      <c r="N4" s="1880"/>
      <c r="O4" s="1880"/>
      <c r="P4" s="1880"/>
      <c r="Q4" s="1880"/>
      <c r="R4" s="1880"/>
      <c r="S4" s="1880"/>
      <c r="T4" s="1881"/>
    </row>
    <row r="5" spans="1:20" x14ac:dyDescent="0.25">
      <c r="A5" s="1799" t="s">
        <v>27</v>
      </c>
      <c r="C5" s="165" t="s">
        <v>987</v>
      </c>
      <c r="D5" s="1879" t="s">
        <v>1120</v>
      </c>
      <c r="E5" s="1880"/>
      <c r="F5" s="1880"/>
      <c r="G5" s="1880"/>
      <c r="H5" s="1880"/>
      <c r="I5" s="1880"/>
      <c r="J5" s="1880"/>
      <c r="K5" s="1880"/>
      <c r="L5" s="1880"/>
      <c r="M5" s="1880"/>
      <c r="N5" s="1880"/>
      <c r="O5" s="1880"/>
      <c r="P5" s="1880"/>
      <c r="Q5" s="1880"/>
      <c r="R5" s="1880"/>
      <c r="S5" s="1880"/>
      <c r="T5" s="1881"/>
    </row>
    <row r="6" spans="1:20" x14ac:dyDescent="0.25">
      <c r="A6" s="1799" t="s">
        <v>28</v>
      </c>
      <c r="C6" s="165" t="s">
        <v>988</v>
      </c>
      <c r="D6" s="1879" t="s">
        <v>1121</v>
      </c>
      <c r="E6" s="1880"/>
      <c r="F6" s="1880"/>
      <c r="G6" s="1880"/>
      <c r="H6" s="1880"/>
      <c r="I6" s="1880"/>
      <c r="J6" s="1880"/>
      <c r="K6" s="1880"/>
      <c r="L6" s="1880"/>
      <c r="M6" s="1880"/>
      <c r="N6" s="1880"/>
      <c r="O6" s="1880"/>
      <c r="P6" s="1880"/>
      <c r="Q6" s="1880"/>
      <c r="R6" s="1880"/>
      <c r="S6" s="1880"/>
      <c r="T6" s="1881"/>
    </row>
    <row r="7" spans="1:20" x14ac:dyDescent="0.25">
      <c r="A7" s="1799" t="s">
        <v>29</v>
      </c>
      <c r="C7" s="165" t="s">
        <v>989</v>
      </c>
      <c r="D7" s="1879" t="s">
        <v>1124</v>
      </c>
      <c r="E7" s="1880"/>
      <c r="F7" s="1880"/>
      <c r="G7" s="1880"/>
      <c r="H7" s="1880"/>
      <c r="I7" s="1880"/>
      <c r="J7" s="1880"/>
      <c r="K7" s="1880"/>
      <c r="L7" s="1880"/>
      <c r="M7" s="1880"/>
      <c r="N7" s="1880"/>
      <c r="O7" s="1880"/>
      <c r="P7" s="1880"/>
      <c r="Q7" s="1880"/>
      <c r="R7" s="1880"/>
      <c r="S7" s="1880"/>
      <c r="T7" s="1881"/>
    </row>
    <row r="8" spans="1:20" x14ac:dyDescent="0.25">
      <c r="A8" s="1799" t="s">
        <v>30</v>
      </c>
      <c r="C8" s="165" t="s">
        <v>990</v>
      </c>
      <c r="D8" s="1879"/>
      <c r="E8" s="1880"/>
      <c r="F8" s="1880"/>
      <c r="G8" s="1880"/>
      <c r="H8" s="1880"/>
      <c r="I8" s="1880"/>
      <c r="J8" s="1880"/>
      <c r="K8" s="1880"/>
      <c r="L8" s="1880"/>
      <c r="M8" s="1880"/>
      <c r="N8" s="1880"/>
      <c r="O8" s="1880"/>
      <c r="P8" s="1880"/>
      <c r="Q8" s="1880"/>
      <c r="R8" s="1880"/>
      <c r="S8" s="1880"/>
      <c r="T8" s="1881"/>
    </row>
    <row r="9" spans="1:20" x14ac:dyDescent="0.25">
      <c r="A9" s="1799" t="s">
        <v>31</v>
      </c>
      <c r="C9" s="165" t="s">
        <v>991</v>
      </c>
      <c r="D9" s="1879" t="s">
        <v>1125</v>
      </c>
      <c r="E9" s="1880"/>
      <c r="F9" s="1880"/>
      <c r="G9" s="1880"/>
      <c r="H9" s="1880"/>
      <c r="I9" s="1880"/>
      <c r="J9" s="1880"/>
      <c r="K9" s="1880"/>
      <c r="L9" s="1880"/>
      <c r="M9" s="1880"/>
      <c r="N9" s="1880"/>
      <c r="O9" s="1880"/>
      <c r="P9" s="1880"/>
      <c r="Q9" s="1880"/>
      <c r="R9" s="1880"/>
      <c r="S9" s="1880"/>
      <c r="T9" s="1881"/>
    </row>
    <row r="10" spans="1:20" ht="16.5" thickBot="1" x14ac:dyDescent="0.3">
      <c r="A10" s="1799" t="s">
        <v>32</v>
      </c>
      <c r="C10" s="165" t="s">
        <v>992</v>
      </c>
      <c r="D10" s="1882" t="s">
        <v>1122</v>
      </c>
      <c r="E10" s="1883"/>
      <c r="F10" s="1884"/>
      <c r="G10" s="1884"/>
      <c r="H10" s="1884"/>
      <c r="I10" s="1884"/>
      <c r="J10" s="1884"/>
      <c r="K10" s="1884"/>
      <c r="L10" s="1884"/>
      <c r="M10" s="1884"/>
      <c r="N10" s="1884"/>
      <c r="O10" s="1884"/>
      <c r="P10" s="1884"/>
      <c r="Q10" s="1884"/>
      <c r="R10" s="1884"/>
      <c r="S10" s="1884"/>
      <c r="T10" s="1885"/>
    </row>
    <row r="11" spans="1:20" x14ac:dyDescent="0.25">
      <c r="A11" s="1799" t="s">
        <v>33</v>
      </c>
      <c r="C11" s="165" t="s">
        <v>969</v>
      </c>
      <c r="E11" s="96"/>
    </row>
    <row r="12" spans="1:20" x14ac:dyDescent="0.25">
      <c r="A12" s="1799"/>
      <c r="E12" s="96"/>
    </row>
    <row r="13" spans="1:20" x14ac:dyDescent="0.25">
      <c r="A13" s="166" t="s">
        <v>129</v>
      </c>
      <c r="E13" s="96"/>
    </row>
    <row r="14" spans="1:20" x14ac:dyDescent="0.25">
      <c r="A14" s="1799" t="s">
        <v>34</v>
      </c>
      <c r="C14" s="165" t="s">
        <v>970</v>
      </c>
      <c r="E14" s="96"/>
    </row>
    <row r="15" spans="1:20" x14ac:dyDescent="0.25">
      <c r="A15" s="1799" t="s">
        <v>35</v>
      </c>
      <c r="C15" s="171" t="s">
        <v>971</v>
      </c>
      <c r="E15" s="96"/>
    </row>
    <row r="16" spans="1:20" x14ac:dyDescent="0.25">
      <c r="A16" s="1799" t="s">
        <v>36</v>
      </c>
      <c r="C16" s="171" t="s">
        <v>972</v>
      </c>
      <c r="E16" s="96"/>
    </row>
    <row r="17" spans="1:5" x14ac:dyDescent="0.25">
      <c r="A17" s="1799" t="s">
        <v>37</v>
      </c>
      <c r="C17" s="171" t="s">
        <v>973</v>
      </c>
      <c r="E17" s="96"/>
    </row>
    <row r="18" spans="1:5" x14ac:dyDescent="0.25">
      <c r="A18" s="1799" t="s">
        <v>38</v>
      </c>
      <c r="C18" s="171" t="s">
        <v>993</v>
      </c>
      <c r="E18" s="96"/>
    </row>
    <row r="19" spans="1:5" x14ac:dyDescent="0.25">
      <c r="A19" s="1799" t="s">
        <v>39</v>
      </c>
      <c r="C19" s="171" t="s">
        <v>974</v>
      </c>
      <c r="E19" s="96"/>
    </row>
    <row r="20" spans="1:5" x14ac:dyDescent="0.25">
      <c r="A20" s="1799" t="s">
        <v>40</v>
      </c>
      <c r="C20" s="171" t="s">
        <v>994</v>
      </c>
      <c r="E20" s="96"/>
    </row>
    <row r="21" spans="1:5" x14ac:dyDescent="0.25">
      <c r="A21" s="1799" t="s">
        <v>41</v>
      </c>
      <c r="C21" s="171" t="s">
        <v>975</v>
      </c>
      <c r="E21" s="96"/>
    </row>
    <row r="22" spans="1:5" x14ac:dyDescent="0.25">
      <c r="A22" s="1799" t="s">
        <v>42</v>
      </c>
      <c r="C22" s="171" t="s">
        <v>1076</v>
      </c>
      <c r="E22" s="96"/>
    </row>
    <row r="23" spans="1:5" x14ac:dyDescent="0.25">
      <c r="A23" s="1799" t="s">
        <v>43</v>
      </c>
      <c r="C23" s="171" t="s">
        <v>976</v>
      </c>
      <c r="E23" s="96"/>
    </row>
    <row r="24" spans="1:5" x14ac:dyDescent="0.25">
      <c r="A24" s="1799" t="s">
        <v>44</v>
      </c>
      <c r="C24" s="171" t="s">
        <v>977</v>
      </c>
      <c r="E24" s="96"/>
    </row>
    <row r="25" spans="1:5" x14ac:dyDescent="0.25">
      <c r="A25" s="1799" t="s">
        <v>45</v>
      </c>
      <c r="C25" s="171" t="s">
        <v>995</v>
      </c>
      <c r="E25" s="96"/>
    </row>
    <row r="26" spans="1:5" x14ac:dyDescent="0.25">
      <c r="A26" s="1799" t="s">
        <v>46</v>
      </c>
      <c r="C26" s="171" t="s">
        <v>978</v>
      </c>
      <c r="E26" s="96"/>
    </row>
    <row r="27" spans="1:5" x14ac:dyDescent="0.25">
      <c r="A27" s="1799" t="s">
        <v>47</v>
      </c>
      <c r="C27" s="171" t="s">
        <v>996</v>
      </c>
      <c r="E27" s="96"/>
    </row>
    <row r="28" spans="1:5" x14ac:dyDescent="0.25">
      <c r="A28" s="1799" t="s">
        <v>48</v>
      </c>
      <c r="C28" s="171" t="s">
        <v>1081</v>
      </c>
      <c r="E28" s="96"/>
    </row>
    <row r="29" spans="1:5" x14ac:dyDescent="0.25">
      <c r="A29" s="1799" t="s">
        <v>863</v>
      </c>
      <c r="C29" s="171" t="s">
        <v>997</v>
      </c>
      <c r="E29" s="96"/>
    </row>
    <row r="30" spans="1:5" x14ac:dyDescent="0.25">
      <c r="A30" s="1799" t="s">
        <v>49</v>
      </c>
      <c r="C30" s="171" t="s">
        <v>998</v>
      </c>
      <c r="E30" s="96"/>
    </row>
    <row r="31" spans="1:5" x14ac:dyDescent="0.25">
      <c r="A31" s="1799" t="s">
        <v>50</v>
      </c>
      <c r="C31" s="171" t="s">
        <v>999</v>
      </c>
      <c r="E31" s="96"/>
    </row>
    <row r="32" spans="1:5" x14ac:dyDescent="0.25">
      <c r="A32" s="1799" t="s">
        <v>51</v>
      </c>
      <c r="C32" s="171" t="s">
        <v>1000</v>
      </c>
      <c r="E32" s="96"/>
    </row>
    <row r="33" spans="1:5" x14ac:dyDescent="0.25">
      <c r="A33" s="1799" t="s">
        <v>52</v>
      </c>
      <c r="C33" s="165" t="s">
        <v>1001</v>
      </c>
      <c r="E33" s="96"/>
    </row>
    <row r="34" spans="1:5" x14ac:dyDescent="0.25">
      <c r="A34" s="1799" t="s">
        <v>54</v>
      </c>
      <c r="C34" s="165" t="s">
        <v>1002</v>
      </c>
      <c r="E34" s="96"/>
    </row>
    <row r="35" spans="1:5" x14ac:dyDescent="0.25">
      <c r="A35" s="1799" t="s">
        <v>55</v>
      </c>
      <c r="C35" s="171" t="s">
        <v>1003</v>
      </c>
      <c r="E35" s="96"/>
    </row>
    <row r="36" spans="1:5" x14ac:dyDescent="0.25">
      <c r="A36" s="1799" t="s">
        <v>56</v>
      </c>
      <c r="C36" s="165" t="s">
        <v>1004</v>
      </c>
      <c r="E36" s="96"/>
    </row>
    <row r="37" spans="1:5" x14ac:dyDescent="0.25">
      <c r="A37" s="1799" t="s">
        <v>57</v>
      </c>
      <c r="C37" s="165" t="s">
        <v>1005</v>
      </c>
      <c r="E37" s="96"/>
    </row>
    <row r="38" spans="1:5" x14ac:dyDescent="0.25">
      <c r="A38" s="1799" t="s">
        <v>58</v>
      </c>
      <c r="C38" s="165" t="s">
        <v>1006</v>
      </c>
      <c r="E38" s="96"/>
    </row>
    <row r="39" spans="1:5" x14ac:dyDescent="0.25">
      <c r="A39" s="1799" t="s">
        <v>60</v>
      </c>
      <c r="C39" s="171" t="s">
        <v>1007</v>
      </c>
      <c r="E39" s="96"/>
    </row>
    <row r="40" spans="1:5" x14ac:dyDescent="0.25">
      <c r="A40" s="1799" t="s">
        <v>61</v>
      </c>
      <c r="C40" s="171" t="s">
        <v>1008</v>
      </c>
      <c r="E40" s="96"/>
    </row>
    <row r="41" spans="1:5" x14ac:dyDescent="0.25">
      <c r="A41" s="1799" t="s">
        <v>62</v>
      </c>
      <c r="C41" s="171" t="s">
        <v>979</v>
      </c>
      <c r="E41" s="96"/>
    </row>
    <row r="42" spans="1:5" x14ac:dyDescent="0.25">
      <c r="A42" s="1799"/>
      <c r="C42" s="171"/>
      <c r="E42" s="96"/>
    </row>
    <row r="43" spans="1:5" x14ac:dyDescent="0.25">
      <c r="A43" s="166" t="s">
        <v>53</v>
      </c>
      <c r="E43" s="96"/>
    </row>
    <row r="44" spans="1:5" x14ac:dyDescent="0.25">
      <c r="A44" s="1799" t="s">
        <v>64</v>
      </c>
      <c r="C44" s="171" t="s">
        <v>1009</v>
      </c>
      <c r="E44" s="96"/>
    </row>
    <row r="45" spans="1:5" x14ac:dyDescent="0.25">
      <c r="A45" s="1799" t="s">
        <v>65</v>
      </c>
      <c r="C45" s="171" t="s">
        <v>1010</v>
      </c>
      <c r="E45" s="96"/>
    </row>
    <row r="46" spans="1:5" x14ac:dyDescent="0.25">
      <c r="A46" s="1799" t="s">
        <v>67</v>
      </c>
      <c r="C46" s="171" t="s">
        <v>1011</v>
      </c>
      <c r="E46" s="96"/>
    </row>
    <row r="47" spans="1:5" x14ac:dyDescent="0.25">
      <c r="A47" s="1799" t="s">
        <v>68</v>
      </c>
      <c r="C47" s="171" t="s">
        <v>1012</v>
      </c>
      <c r="E47" s="96"/>
    </row>
    <row r="48" spans="1:5" x14ac:dyDescent="0.25">
      <c r="A48" s="1799" t="s">
        <v>69</v>
      </c>
      <c r="C48" s="171" t="s">
        <v>1013</v>
      </c>
      <c r="E48" s="96"/>
    </row>
    <row r="49" spans="1:5" x14ac:dyDescent="0.25">
      <c r="A49" s="1799"/>
      <c r="E49" s="96"/>
    </row>
    <row r="50" spans="1:5" x14ac:dyDescent="0.25">
      <c r="A50" s="166" t="s">
        <v>59</v>
      </c>
      <c r="E50" s="96"/>
    </row>
    <row r="51" spans="1:5" x14ac:dyDescent="0.25">
      <c r="A51" s="1799" t="s">
        <v>70</v>
      </c>
      <c r="C51" s="171" t="s">
        <v>1014</v>
      </c>
      <c r="E51" s="96"/>
    </row>
    <row r="52" spans="1:5" x14ac:dyDescent="0.25">
      <c r="A52" s="1799" t="s">
        <v>71</v>
      </c>
      <c r="C52" s="171" t="s">
        <v>1015</v>
      </c>
      <c r="E52" s="96"/>
    </row>
    <row r="53" spans="1:5" x14ac:dyDescent="0.25">
      <c r="A53" s="1799" t="s">
        <v>72</v>
      </c>
      <c r="C53" s="171" t="s">
        <v>1016</v>
      </c>
      <c r="E53" s="96"/>
    </row>
    <row r="54" spans="1:5" x14ac:dyDescent="0.25">
      <c r="A54" s="1799" t="s">
        <v>73</v>
      </c>
      <c r="C54" s="171" t="s">
        <v>1017</v>
      </c>
      <c r="E54" s="96"/>
    </row>
    <row r="55" spans="1:5" x14ac:dyDescent="0.25">
      <c r="A55" s="1799" t="s">
        <v>74</v>
      </c>
      <c r="C55" s="171" t="s">
        <v>1018</v>
      </c>
      <c r="E55" s="96"/>
    </row>
    <row r="56" spans="1:5" x14ac:dyDescent="0.25">
      <c r="A56" s="1799"/>
      <c r="C56" s="171"/>
      <c r="E56" s="96"/>
    </row>
    <row r="57" spans="1:5" x14ac:dyDescent="0.25">
      <c r="A57" s="166" t="s">
        <v>63</v>
      </c>
      <c r="E57" s="96"/>
    </row>
    <row r="58" spans="1:5" x14ac:dyDescent="0.25">
      <c r="A58" s="1799" t="s">
        <v>75</v>
      </c>
      <c r="C58" s="171" t="s">
        <v>1019</v>
      </c>
      <c r="E58" s="96"/>
    </row>
    <row r="59" spans="1:5" x14ac:dyDescent="0.25">
      <c r="A59" s="1799" t="s">
        <v>76</v>
      </c>
      <c r="C59" s="171" t="s">
        <v>1020</v>
      </c>
      <c r="E59" s="96"/>
    </row>
    <row r="60" spans="1:5" x14ac:dyDescent="0.25">
      <c r="E60" s="96"/>
    </row>
    <row r="61" spans="1:5" x14ac:dyDescent="0.25">
      <c r="A61" s="166" t="s">
        <v>66</v>
      </c>
      <c r="E61" s="96"/>
    </row>
    <row r="62" spans="1:5" x14ac:dyDescent="0.25">
      <c r="A62" s="1799" t="s">
        <v>77</v>
      </c>
      <c r="C62" s="171" t="s">
        <v>1021</v>
      </c>
      <c r="E62" s="96"/>
    </row>
    <row r="63" spans="1:5" x14ac:dyDescent="0.25">
      <c r="A63" s="1799" t="s">
        <v>78</v>
      </c>
      <c r="C63" s="171" t="s">
        <v>968</v>
      </c>
      <c r="E63" s="96"/>
    </row>
    <row r="64" spans="1:5" x14ac:dyDescent="0.25">
      <c r="A64" s="1799" t="s">
        <v>79</v>
      </c>
      <c r="C64" s="171" t="s">
        <v>1085</v>
      </c>
      <c r="E64" s="96"/>
    </row>
    <row r="65" spans="1:5" x14ac:dyDescent="0.25">
      <c r="A65" s="1799" t="s">
        <v>80</v>
      </c>
      <c r="C65" s="171" t="s">
        <v>1022</v>
      </c>
      <c r="E65" s="96"/>
    </row>
    <row r="66" spans="1:5" x14ac:dyDescent="0.25">
      <c r="A66" s="1799" t="s">
        <v>81</v>
      </c>
      <c r="C66" s="171" t="s">
        <v>967</v>
      </c>
      <c r="E66" s="96"/>
    </row>
    <row r="67" spans="1:5" x14ac:dyDescent="0.25">
      <c r="A67" s="1799" t="s">
        <v>82</v>
      </c>
      <c r="C67" s="171" t="s">
        <v>1023</v>
      </c>
      <c r="E67" s="96"/>
    </row>
    <row r="68" spans="1:5" x14ac:dyDescent="0.25">
      <c r="A68" s="1799" t="s">
        <v>83</v>
      </c>
      <c r="C68" s="171" t="s">
        <v>966</v>
      </c>
      <c r="E68" s="96"/>
    </row>
    <row r="69" spans="1:5" x14ac:dyDescent="0.25">
      <c r="A69" s="1799" t="s">
        <v>84</v>
      </c>
      <c r="C69" s="171" t="s">
        <v>1024</v>
      </c>
      <c r="E69" s="96"/>
    </row>
    <row r="70" spans="1:5" x14ac:dyDescent="0.25">
      <c r="A70" s="1799" t="s">
        <v>85</v>
      </c>
      <c r="C70" s="171" t="s">
        <v>1025</v>
      </c>
      <c r="E70" s="96"/>
    </row>
    <row r="71" spans="1:5" x14ac:dyDescent="0.25">
      <c r="A71" s="1799" t="s">
        <v>86</v>
      </c>
      <c r="C71" s="171" t="s">
        <v>1026</v>
      </c>
      <c r="E71" s="96"/>
    </row>
    <row r="72" spans="1:5" x14ac:dyDescent="0.25">
      <c r="A72" s="1799" t="s">
        <v>87</v>
      </c>
      <c r="C72" s="171" t="s">
        <v>1027</v>
      </c>
      <c r="E72" s="96"/>
    </row>
    <row r="73" spans="1:5" x14ac:dyDescent="0.25">
      <c r="A73" s="1799" t="s">
        <v>89</v>
      </c>
      <c r="C73" s="171" t="s">
        <v>1028</v>
      </c>
      <c r="E73" s="96"/>
    </row>
    <row r="74" spans="1:5" x14ac:dyDescent="0.25">
      <c r="A74" s="1799" t="s">
        <v>90</v>
      </c>
      <c r="C74" s="171" t="s">
        <v>1029</v>
      </c>
      <c r="E74" s="96"/>
    </row>
    <row r="75" spans="1:5" x14ac:dyDescent="0.25">
      <c r="A75" s="1799" t="s">
        <v>91</v>
      </c>
      <c r="C75" s="171" t="s">
        <v>1030</v>
      </c>
      <c r="E75" s="96"/>
    </row>
    <row r="76" spans="1:5" x14ac:dyDescent="0.25">
      <c r="A76" s="1799" t="s">
        <v>92</v>
      </c>
      <c r="C76" s="171" t="s">
        <v>1031</v>
      </c>
      <c r="E76" s="96"/>
    </row>
    <row r="77" spans="1:5" x14ac:dyDescent="0.25">
      <c r="A77" s="1799" t="s">
        <v>93</v>
      </c>
      <c r="C77" s="171" t="s">
        <v>1032</v>
      </c>
      <c r="E77" s="96"/>
    </row>
    <row r="78" spans="1:5" x14ac:dyDescent="0.25">
      <c r="A78" s="1799" t="s">
        <v>94</v>
      </c>
      <c r="C78" s="171" t="s">
        <v>965</v>
      </c>
      <c r="E78" s="96"/>
    </row>
    <row r="79" spans="1:5" x14ac:dyDescent="0.25">
      <c r="A79" s="1799" t="s">
        <v>95</v>
      </c>
      <c r="C79" s="171" t="s">
        <v>1033</v>
      </c>
      <c r="E79" s="96"/>
    </row>
    <row r="80" spans="1:5" x14ac:dyDescent="0.25">
      <c r="A80" s="1799" t="s">
        <v>96</v>
      </c>
      <c r="C80" s="171" t="s">
        <v>964</v>
      </c>
      <c r="E80" s="96"/>
    </row>
    <row r="81" spans="1:5" x14ac:dyDescent="0.25">
      <c r="A81" s="1799" t="s">
        <v>97</v>
      </c>
      <c r="C81" s="171" t="s">
        <v>1034</v>
      </c>
      <c r="E81" s="96"/>
    </row>
    <row r="82" spans="1:5" x14ac:dyDescent="0.25">
      <c r="A82" s="1799"/>
      <c r="C82" s="171"/>
      <c r="E82" s="96"/>
    </row>
    <row r="83" spans="1:5" x14ac:dyDescent="0.25">
      <c r="A83" s="166" t="s">
        <v>88</v>
      </c>
      <c r="E83" s="96"/>
    </row>
    <row r="84" spans="1:5" x14ac:dyDescent="0.25">
      <c r="A84" s="1799" t="s">
        <v>98</v>
      </c>
      <c r="C84" s="171" t="s">
        <v>1035</v>
      </c>
      <c r="E84" s="96"/>
    </row>
    <row r="85" spans="1:5" x14ac:dyDescent="0.25">
      <c r="A85" s="1799" t="s">
        <v>99</v>
      </c>
      <c r="C85" s="171" t="s">
        <v>1036</v>
      </c>
      <c r="E85" s="96"/>
    </row>
    <row r="86" spans="1:5" x14ac:dyDescent="0.25">
      <c r="A86" s="1799" t="s">
        <v>100</v>
      </c>
      <c r="C86" s="171" t="s">
        <v>1037</v>
      </c>
      <c r="E86" s="96"/>
    </row>
    <row r="87" spans="1:5" x14ac:dyDescent="0.25">
      <c r="A87" s="1799" t="s">
        <v>101</v>
      </c>
      <c r="C87" s="171" t="s">
        <v>1038</v>
      </c>
      <c r="E87" s="96"/>
    </row>
    <row r="88" spans="1:5" x14ac:dyDescent="0.25">
      <c r="A88" s="1799" t="s">
        <v>102</v>
      </c>
      <c r="C88" s="171" t="s">
        <v>1039</v>
      </c>
      <c r="E88" s="96"/>
    </row>
    <row r="89" spans="1:5" x14ac:dyDescent="0.25">
      <c r="A89" s="1799" t="s">
        <v>104</v>
      </c>
      <c r="C89" s="171" t="s">
        <v>1040</v>
      </c>
      <c r="E89" s="96"/>
    </row>
    <row r="90" spans="1:5" x14ac:dyDescent="0.25">
      <c r="A90" s="1799" t="s">
        <v>105</v>
      </c>
      <c r="C90" s="171" t="s">
        <v>1041</v>
      </c>
      <c r="E90" s="96"/>
    </row>
    <row r="91" spans="1:5" x14ac:dyDescent="0.25">
      <c r="A91" s="1799" t="s">
        <v>106</v>
      </c>
      <c r="C91" s="171" t="s">
        <v>1042</v>
      </c>
      <c r="E91" s="96"/>
    </row>
    <row r="92" spans="1:5" x14ac:dyDescent="0.25">
      <c r="A92" s="1799" t="s">
        <v>107</v>
      </c>
      <c r="C92" s="171" t="s">
        <v>1043</v>
      </c>
      <c r="E92" s="96"/>
    </row>
    <row r="93" spans="1:5" x14ac:dyDescent="0.25">
      <c r="A93" s="1799" t="s">
        <v>108</v>
      </c>
      <c r="C93" s="171" t="s">
        <v>1044</v>
      </c>
      <c r="E93" s="96"/>
    </row>
    <row r="94" spans="1:5" x14ac:dyDescent="0.25">
      <c r="A94" s="1799" t="s">
        <v>109</v>
      </c>
      <c r="C94" s="171" t="s">
        <v>1045</v>
      </c>
      <c r="E94" s="96"/>
    </row>
    <row r="95" spans="1:5" x14ac:dyDescent="0.25">
      <c r="A95" s="1799" t="s">
        <v>110</v>
      </c>
      <c r="C95" s="171" t="s">
        <v>1046</v>
      </c>
      <c r="E95" s="96"/>
    </row>
    <row r="96" spans="1:5" x14ac:dyDescent="0.25">
      <c r="A96" s="1799" t="s">
        <v>111</v>
      </c>
      <c r="C96" s="165" t="s">
        <v>1047</v>
      </c>
      <c r="E96" s="96"/>
    </row>
    <row r="97" spans="1:5" x14ac:dyDescent="0.25">
      <c r="A97" s="1799" t="s">
        <v>112</v>
      </c>
      <c r="C97" s="165" t="s">
        <v>1048</v>
      </c>
      <c r="E97" s="96"/>
    </row>
    <row r="98" spans="1:5" x14ac:dyDescent="0.25">
      <c r="A98" s="1799" t="s">
        <v>114</v>
      </c>
      <c r="C98" s="165" t="s">
        <v>1049</v>
      </c>
      <c r="E98" s="96"/>
    </row>
    <row r="99" spans="1:5" x14ac:dyDescent="0.25">
      <c r="A99" s="1799" t="s">
        <v>115</v>
      </c>
      <c r="C99" s="165" t="s">
        <v>1050</v>
      </c>
      <c r="E99" s="96"/>
    </row>
    <row r="100" spans="1:5" x14ac:dyDescent="0.25">
      <c r="A100" s="1799" t="s">
        <v>116</v>
      </c>
      <c r="C100" s="165" t="s">
        <v>963</v>
      </c>
      <c r="E100" s="96"/>
    </row>
    <row r="101" spans="1:5" x14ac:dyDescent="0.25">
      <c r="A101" s="1799" t="s">
        <v>117</v>
      </c>
      <c r="C101" s="165" t="s">
        <v>1051</v>
      </c>
      <c r="E101" s="96"/>
    </row>
    <row r="102" spans="1:5" x14ac:dyDescent="0.25">
      <c r="A102" s="1799" t="s">
        <v>118</v>
      </c>
      <c r="C102" s="165" t="s">
        <v>1093</v>
      </c>
      <c r="E102" s="96"/>
    </row>
    <row r="103" spans="1:5" x14ac:dyDescent="0.25">
      <c r="A103" s="1799" t="s">
        <v>120</v>
      </c>
      <c r="C103" s="165" t="s">
        <v>962</v>
      </c>
      <c r="E103" s="96"/>
    </row>
    <row r="104" spans="1:5" x14ac:dyDescent="0.25">
      <c r="E104" s="96"/>
    </row>
    <row r="105" spans="1:5" x14ac:dyDescent="0.25">
      <c r="A105" s="166" t="s">
        <v>103</v>
      </c>
      <c r="E105" s="96"/>
    </row>
    <row r="106" spans="1:5" x14ac:dyDescent="0.25">
      <c r="A106" s="1799" t="s">
        <v>130</v>
      </c>
      <c r="C106" s="171" t="s">
        <v>961</v>
      </c>
      <c r="E106" s="96"/>
    </row>
    <row r="107" spans="1:5" x14ac:dyDescent="0.25">
      <c r="A107" s="1799" t="s">
        <v>131</v>
      </c>
      <c r="C107" s="171" t="s">
        <v>1052</v>
      </c>
      <c r="E107" s="96"/>
    </row>
    <row r="108" spans="1:5" x14ac:dyDescent="0.25">
      <c r="A108" s="1799" t="s">
        <v>132</v>
      </c>
      <c r="C108" s="171" t="s">
        <v>960</v>
      </c>
      <c r="E108" s="96"/>
    </row>
    <row r="109" spans="1:5" x14ac:dyDescent="0.25">
      <c r="A109" s="1799" t="s">
        <v>133</v>
      </c>
      <c r="C109" s="171" t="s">
        <v>959</v>
      </c>
      <c r="E109" s="96"/>
    </row>
    <row r="110" spans="1:5" x14ac:dyDescent="0.25">
      <c r="C110" s="171"/>
      <c r="E110" s="96"/>
    </row>
    <row r="111" spans="1:5" x14ac:dyDescent="0.25">
      <c r="A111" s="166" t="s">
        <v>121</v>
      </c>
      <c r="E111" s="96"/>
    </row>
    <row r="112" spans="1:5" x14ac:dyDescent="0.25">
      <c r="A112" s="1799" t="s">
        <v>864</v>
      </c>
      <c r="C112" s="171" t="s">
        <v>980</v>
      </c>
      <c r="E112" s="96"/>
    </row>
    <row r="113" spans="1:5" x14ac:dyDescent="0.25">
      <c r="A113" s="1799" t="s">
        <v>865</v>
      </c>
      <c r="C113" s="171" t="s">
        <v>981</v>
      </c>
      <c r="E113" s="96"/>
    </row>
    <row r="114" spans="1:5" x14ac:dyDescent="0.25">
      <c r="A114" s="1799" t="s">
        <v>866</v>
      </c>
      <c r="C114" s="171" t="s">
        <v>982</v>
      </c>
      <c r="E114" s="96"/>
    </row>
    <row r="115" spans="1:5" x14ac:dyDescent="0.25">
      <c r="E115" s="96"/>
    </row>
    <row r="116" spans="1:5" x14ac:dyDescent="0.25">
      <c r="A116" s="166" t="s">
        <v>113</v>
      </c>
      <c r="E116" s="96"/>
    </row>
    <row r="117" spans="1:5" x14ac:dyDescent="0.25">
      <c r="A117" s="1799" t="s">
        <v>867</v>
      </c>
      <c r="C117" s="171" t="s">
        <v>1112</v>
      </c>
      <c r="E117" s="96"/>
    </row>
    <row r="118" spans="1:5" x14ac:dyDescent="0.25">
      <c r="A118" s="1799" t="s">
        <v>868</v>
      </c>
      <c r="C118" s="171" t="s">
        <v>1113</v>
      </c>
      <c r="E118" s="96"/>
    </row>
    <row r="119" spans="1:5" x14ac:dyDescent="0.25">
      <c r="A119" s="1799" t="s">
        <v>869</v>
      </c>
      <c r="C119" s="171" t="s">
        <v>1114</v>
      </c>
      <c r="E119" s="96"/>
    </row>
    <row r="120" spans="1:5" x14ac:dyDescent="0.25">
      <c r="A120" s="1799" t="s">
        <v>870</v>
      </c>
      <c r="C120" s="171" t="s">
        <v>1115</v>
      </c>
      <c r="E120" s="96"/>
    </row>
    <row r="121" spans="1:5" x14ac:dyDescent="0.25">
      <c r="A121" s="1799" t="s">
        <v>871</v>
      </c>
      <c r="C121" s="171" t="s">
        <v>1116</v>
      </c>
      <c r="E121" s="96"/>
    </row>
    <row r="122" spans="1:5" x14ac:dyDescent="0.25">
      <c r="E122" s="96"/>
    </row>
    <row r="123" spans="1:5" x14ac:dyDescent="0.25">
      <c r="A123" s="166" t="s">
        <v>119</v>
      </c>
      <c r="E123" s="96"/>
    </row>
    <row r="124" spans="1:5" x14ac:dyDescent="0.25">
      <c r="A124" s="1799" t="s">
        <v>872</v>
      </c>
      <c r="C124" s="171" t="s">
        <v>1056</v>
      </c>
      <c r="E124" s="96"/>
    </row>
    <row r="125" spans="1:5" x14ac:dyDescent="0.25">
      <c r="A125" s="1799" t="s">
        <v>873</v>
      </c>
      <c r="C125" s="171" t="s">
        <v>1057</v>
      </c>
      <c r="E125" s="96"/>
    </row>
    <row r="126" spans="1:5" x14ac:dyDescent="0.25">
      <c r="A126" s="1799" t="s">
        <v>878</v>
      </c>
      <c r="C126" s="165" t="s">
        <v>1058</v>
      </c>
      <c r="E126" s="96"/>
    </row>
    <row r="127" spans="1:5" x14ac:dyDescent="0.25">
      <c r="A127" s="1799" t="s">
        <v>879</v>
      </c>
      <c r="C127" s="171" t="s">
        <v>958</v>
      </c>
      <c r="E127" s="96"/>
    </row>
    <row r="128" spans="1:5" x14ac:dyDescent="0.25">
      <c r="E128" s="96"/>
    </row>
    <row r="129" spans="1:5" x14ac:dyDescent="0.25">
      <c r="A129" s="382" t="s">
        <v>880</v>
      </c>
      <c r="B129" s="171"/>
      <c r="E129" s="96"/>
    </row>
    <row r="130" spans="1:5" s="1157" customFormat="1" x14ac:dyDescent="0.25">
      <c r="A130" s="1800" t="s">
        <v>929</v>
      </c>
      <c r="C130" s="1157" t="s">
        <v>944</v>
      </c>
      <c r="E130" s="1158"/>
    </row>
    <row r="131" spans="1:5" s="1157" customFormat="1" x14ac:dyDescent="0.25">
      <c r="A131" s="1800" t="s">
        <v>928</v>
      </c>
      <c r="C131" s="1157" t="s">
        <v>945</v>
      </c>
      <c r="E131" s="1158"/>
    </row>
    <row r="132" spans="1:5" s="1157" customFormat="1" x14ac:dyDescent="0.25">
      <c r="A132" s="1800" t="s">
        <v>930</v>
      </c>
      <c r="C132" s="1157" t="s">
        <v>946</v>
      </c>
      <c r="E132" s="1158"/>
    </row>
    <row r="133" spans="1:5" s="1157" customFormat="1" x14ac:dyDescent="0.25">
      <c r="A133" s="1800" t="s">
        <v>931</v>
      </c>
      <c r="C133" s="1157" t="s">
        <v>947</v>
      </c>
      <c r="E133" s="1158"/>
    </row>
  </sheetData>
  <mergeCells count="1">
    <mergeCell ref="A1:C1"/>
  </mergeCells>
  <phoneticPr fontId="72" type="noConversion"/>
  <hyperlinks>
    <hyperlink ref="A4" location="'TABLE 1'!A1" display="TABLE 1"/>
    <hyperlink ref="A5" location="'TABLE 2'!A1" display="TABLE 2"/>
    <hyperlink ref="A6" location="'TABLE 3'!A1" display="TABLE 3"/>
    <hyperlink ref="A7" location="'Tables 4 &amp; 5'!A1" display="TABLE 4"/>
    <hyperlink ref="A8" location="'Tables 4 &amp; 5'!A22" display="TABLE 5"/>
    <hyperlink ref="A9" location="'Table 6 &amp; 7'!A1" display="TABLE 6"/>
    <hyperlink ref="A10" location="'Table 6 &amp; 7'!A21" display="TABLE 7"/>
    <hyperlink ref="A11" location="'TABLE 8'!A1" display="TABLE 8"/>
    <hyperlink ref="A14" location="'TABLE 9'!A1" display="TABLE 9"/>
    <hyperlink ref="A15" location="'TABLE 10'!A1" display="TABLE 10"/>
    <hyperlink ref="A16" location="'Table 11'!A1" display="TABLE 11"/>
    <hyperlink ref="A17" location="'TABLE 12'!A1" display="TABLE 12"/>
    <hyperlink ref="A18" location="'TABLE 13'!A1" display="TABLE 13"/>
    <hyperlink ref="A19" location="'TABLE 14'!A2" display="TABLE 14"/>
    <hyperlink ref="A20" location="'TABLE 15'!A1" display="TABLE 15"/>
    <hyperlink ref="A21" location="'TABLE 16'!A2" display="TABLE 16"/>
    <hyperlink ref="A22" location="'TABLE 17'!A1" display="TABLE 17"/>
    <hyperlink ref="A23" location="'TABLE 18'!A1" display="TABLE 18"/>
    <hyperlink ref="A24" location="'TABLE 19'!A1" display="TABLE 19"/>
    <hyperlink ref="A25" location="'TABLE 20'!A1" display="TABLE 20"/>
    <hyperlink ref="A26" location="'TABLE 21'!A1" display="TABLE 21"/>
    <hyperlink ref="A27" location="'TABLE 22'!A1" display="TABLE 22"/>
    <hyperlink ref="A28" location="'TABLE 23'!A1" display="TABLE 23"/>
    <hyperlink ref="A30" location="'TABLE 25'!A1" display="TABLE 25"/>
    <hyperlink ref="A31" location="'TABLE 26'!A1" display="TABLE 26"/>
    <hyperlink ref="A32" location="' TABLE 27'!A1" display="TABLE 27"/>
    <hyperlink ref="A33" location="'TABLE 28'!A1" display="TABLE 28"/>
    <hyperlink ref="A34" location="'TABLE 29'!A1" display="TABLE 29"/>
    <hyperlink ref="A35" location="'TABLE 30'!A1" display="TABLE 30"/>
    <hyperlink ref="A36" location="'TABLE 31'!A1" display="TABLE 31"/>
    <hyperlink ref="A37" location="'TABLE 32'!A1" display="TABLE 32"/>
    <hyperlink ref="A38" location="'TABLE 33'!A1" display="TABLE 33"/>
    <hyperlink ref="A39" location="'TABLE 34'!A1" display="TABLE 34"/>
    <hyperlink ref="A40" location="'TABLE 35'!A1" display="TABLE 35"/>
    <hyperlink ref="A41" location="'TABLE 36'!A1" display="TABLE 36"/>
    <hyperlink ref="A44" location="'TABLE 37'!A1" display="TABLE 37"/>
    <hyperlink ref="A45" location="'TABLE 38'!A1" display="TABLE 38"/>
    <hyperlink ref="A46" location="'TABLE 39'!A1" display="TABLE 39"/>
    <hyperlink ref="A47" location="'TABLE 40'!A1" display="TABLE 40"/>
    <hyperlink ref="A107" location="'TABLE 90'!A1" display="TABLE 90"/>
    <hyperlink ref="A106" location="'TABLE 89'!A1" display="TABLE 89"/>
    <hyperlink ref="A103" location="'TABLE 88'!A1" display="TABLE 88"/>
    <hyperlink ref="A100" location="'TABLE 85'!A1" display="TABLE 85"/>
    <hyperlink ref="A101" location="'TABLE 86'!A1" display="TABLE 86"/>
    <hyperlink ref="A102" location="'TABLE 87'!A1" display="TABLE 87"/>
    <hyperlink ref="A94" location="'TABLE 79'!A1" display="TABLE 79"/>
    <hyperlink ref="A95" location="'TABLE 80'!A1" display="TABLE 80"/>
    <hyperlink ref="A96" location="'TABLE 81'!A1" display="TABLE 81"/>
    <hyperlink ref="A97" location="'TABLE 82'!A1" display="TABLE 82"/>
    <hyperlink ref="A98" location="'TABLE 83'!A1" display="TABLE 83"/>
    <hyperlink ref="A99" location="'TABLE 84'!A1" display="TABLE 84"/>
    <hyperlink ref="A91" location="'TABLE 76'!A1" display="TABLE 76"/>
    <hyperlink ref="A90" location="'TABLE 75'!A1" display="TABLE 75"/>
    <hyperlink ref="A89" location="'TABLE 74'!A1" display="TABLE 74"/>
    <hyperlink ref="A84" location="'TABLE 69'!A1" display="TABLE 69"/>
    <hyperlink ref="A88" location="'TABLE 73'!A1" display="TABLE 73"/>
    <hyperlink ref="A81" location="'TABLE 68'!A1" display="TABLE 68"/>
    <hyperlink ref="A80" location="'TABLE 67'!Print_Area" display="TABLE 67"/>
    <hyperlink ref="A79" location="'TABLE 66'!A1" display="TABLE 66"/>
    <hyperlink ref="A78" location="'TABLE 65'!A1" display="TABLE 65"/>
    <hyperlink ref="A76" location="'TABLE 63'!A1" display="TABLE 63"/>
    <hyperlink ref="A77" location="'TABLE 64'!A1" display="TABLE 64"/>
    <hyperlink ref="A75" location="'TABLE 62'!A1" display="TABLE 62"/>
    <hyperlink ref="A74" location="'TABLE 61'!A1" display="TABLE 61"/>
    <hyperlink ref="A73" location="'TABLE 60'!A1" display="TABLE 60"/>
    <hyperlink ref="A72" location="'TABLE 59'!A1" display="TABLE 59"/>
    <hyperlink ref="A70" location="'TABLE 57'!A1" display="TABLE 57"/>
    <hyperlink ref="A69" location="'TABLE 56'!A1" display="TABLE 56"/>
    <hyperlink ref="A68" location="'TABLE 55'!A1" display="TABLE 55"/>
    <hyperlink ref="A67" location="'TABLE 54'!A1" display="TABLE 54"/>
    <hyperlink ref="A66" location="'TABLE 53'!A1" display="TABLE 53"/>
    <hyperlink ref="A65" location="'TABLE 52'!A1" display="TABLE 52"/>
    <hyperlink ref="A64" location="'TABLE 51'!A1" display="TABLE 51"/>
    <hyperlink ref="A63" location="'TABLE 50'!A1" display="TABLE 50"/>
    <hyperlink ref="A62" location="'TABLE 49'!A1" display="TABLE 49"/>
    <hyperlink ref="A58" location="'TABLE 47'!A1" display="TABLE 47"/>
    <hyperlink ref="A53" location="'TABLE 44'!A1" display="TABLE 44"/>
    <hyperlink ref="A52" location="'TABLE 43'!A1" display="TABLE 43"/>
    <hyperlink ref="A51" location="'TABLE 42'!A1" display="TABLE 42"/>
    <hyperlink ref="A48" location="'TABLE 41'!A1" display="TABLE 41"/>
    <hyperlink ref="A71" location="'TABLE 58'!A1" display="TABLE 58"/>
    <hyperlink ref="A108" location="'TABLE 91'!A1" display="TABLE 91"/>
    <hyperlink ref="A109" location="'TABLE 92'!A1" display="TABLE 92"/>
    <hyperlink ref="A112" location="'TABLE 93 &amp; 94'!A1" display="TABLE 93"/>
    <hyperlink ref="A113" location="'TABLE 93 &amp; 94'!A1" display="TABLE 94"/>
    <hyperlink ref="A85" location="'TABLE 70'!A1" display="TABLE 70"/>
    <hyperlink ref="A93" location="'TABLE 78'!A1" display="TABLE 78"/>
    <hyperlink ref="A114" location="'TABLE 95'!A1" display="TABLE 95"/>
    <hyperlink ref="A29" location="'TABLE 24'!A1" display="TABLE 24"/>
    <hyperlink ref="A117" location="'TABLE 96'!A1" display="TABLE 96"/>
    <hyperlink ref="A124" location="'TABLE 101'!A1" display="TABLE 101"/>
    <hyperlink ref="A125" location="'TABLE 102'!A1" display="TABLE 102"/>
    <hyperlink ref="A126" location="'TABLE 103'!A1" display="TABLE 103"/>
    <hyperlink ref="A127" location="'TABLE 104'!A1" display="TABLE 104"/>
    <hyperlink ref="A59" location="'TABLE 48'!A1" display="TABLE 48"/>
    <hyperlink ref="A54" location="'TABLE 45'!A1" display="TABLE 45"/>
    <hyperlink ref="A86" location="'TABLE 71'!A1" display="TABLE 71"/>
    <hyperlink ref="A87" location="'TABLE 72'!A1" display="TABLE 72"/>
    <hyperlink ref="A92" location="'TABLE 77'!A1" display="TABLE 77"/>
    <hyperlink ref="A55" location="'TABLE 46'!A1" display="TABLE 46"/>
    <hyperlink ref="A130" location="'TABLE 105'!A1" display="TABLE 105"/>
    <hyperlink ref="A132" location="'TABLE 107'!A1" display="TABLE 107"/>
    <hyperlink ref="A133" location="'TABLE 108'!A1" display="TABLE 108"/>
    <hyperlink ref="A131" location="'TABLE 106'!A1" display="TABLE 106"/>
    <hyperlink ref="A118" location="'TABLE 96 - 100'!Print_Area" display="TABLE 97"/>
    <hyperlink ref="A119" location="'TABLE 96 - 100'!Print_Area" display="TABLE 98"/>
    <hyperlink ref="A120" location="'TABLE 96 - 100'!Print_Area" display="TABLE 99"/>
    <hyperlink ref="A121" location="'TABLE 96 - 100'!Print_Area" display="TABLE 100"/>
  </hyperlinks>
  <printOptions horizontalCentered="1"/>
  <pageMargins left="0.25" right="0.25" top="0.25" bottom="0.5" header="0.3" footer="0.3"/>
  <pageSetup scale="94" fitToHeight="0" orientation="portrait" r:id="rId1"/>
  <headerFooter alignWithMargins="0">
    <oddFooter>&amp;L&amp;"Garamond,Italic"&amp;12Hawai‘i Tourism Authority&amp;R&amp;"Garamond,Italic"&amp;12 2015 Annual Visitor Research Report</oddFooter>
  </headerFooter>
  <rowBreaks count="1" manualBreakCount="1">
    <brk id="4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P77"/>
  <sheetViews>
    <sheetView showGridLines="0" topLeftCell="A40" zoomScaleNormal="100" zoomScalePageLayoutView="40" workbookViewId="0">
      <selection activeCell="F37" sqref="F37"/>
    </sheetView>
  </sheetViews>
  <sheetFormatPr defaultColWidth="9.140625" defaultRowHeight="12.75" x14ac:dyDescent="0.2"/>
  <cols>
    <col min="1" max="1" width="10.140625" style="440" customWidth="1"/>
    <col min="2" max="2" width="14" style="440" customWidth="1"/>
    <col min="3" max="3" width="14.85546875" style="440" customWidth="1"/>
    <col min="4" max="4" width="14" style="440" customWidth="1"/>
    <col min="5" max="5" width="14.85546875" style="440" customWidth="1"/>
    <col min="6" max="6" width="14" style="440" customWidth="1"/>
    <col min="7" max="7" width="16.7109375" style="441" customWidth="1"/>
    <col min="8" max="8" width="9.140625" style="374"/>
    <col min="9" max="9" width="12.140625" style="69" customWidth="1"/>
    <col min="10" max="10" width="7.5703125" style="69" customWidth="1"/>
    <col min="11" max="11" width="10" style="289" bestFit="1" customWidth="1"/>
    <col min="12" max="12" width="6.42578125" style="305" customWidth="1"/>
    <col min="13" max="13" width="9.42578125" style="300" bestFit="1" customWidth="1"/>
    <col min="14" max="14" width="5.42578125" style="305" customWidth="1"/>
    <col min="15" max="15" width="12.85546875" style="289" bestFit="1" customWidth="1"/>
    <col min="16" max="16" width="6.42578125" style="190" customWidth="1"/>
    <col min="17" max="16384" width="9.140625" style="69"/>
  </cols>
  <sheetData>
    <row r="1" spans="1:16" ht="15.75" x14ac:dyDescent="0.25">
      <c r="A1" s="1908" t="str">
        <f>CONCATENATE('List of Tables'!A11,":  ",'List of Tables'!C11)</f>
        <v>TABLE 8:  Visitors Staying Overnight or Longer: 1955 - 2015</v>
      </c>
      <c r="B1" s="1908"/>
      <c r="C1" s="1908"/>
      <c r="D1" s="1908"/>
      <c r="E1" s="1908"/>
      <c r="F1" s="1908"/>
      <c r="G1" s="1908"/>
      <c r="H1" s="1288"/>
      <c r="I1" s="370"/>
      <c r="J1" s="144"/>
      <c r="K1" s="292"/>
    </row>
    <row r="2" spans="1:16" ht="15.75" x14ac:dyDescent="0.25">
      <c r="A2" s="1908" t="s">
        <v>887</v>
      </c>
      <c r="B2" s="1908"/>
      <c r="C2" s="1908"/>
      <c r="D2" s="1908"/>
      <c r="E2" s="1908"/>
      <c r="F2" s="1908"/>
      <c r="G2" s="1908"/>
      <c r="H2" s="439"/>
      <c r="K2" s="293"/>
      <c r="M2" s="301"/>
    </row>
    <row r="3" spans="1:16" x14ac:dyDescent="0.2">
      <c r="A3" s="484"/>
      <c r="B3" s="484"/>
      <c r="C3" s="484"/>
      <c r="D3" s="484"/>
      <c r="E3" s="484"/>
      <c r="F3" s="484"/>
      <c r="G3" s="484"/>
      <c r="H3" s="445"/>
      <c r="I3" s="1294"/>
      <c r="J3" s="1294"/>
      <c r="K3" s="1295"/>
    </row>
    <row r="4" spans="1:16" s="80" customFormat="1" x14ac:dyDescent="0.2">
      <c r="A4" s="1244"/>
      <c r="B4" s="1905" t="s">
        <v>608</v>
      </c>
      <c r="C4" s="1906"/>
      <c r="D4" s="1907" t="s">
        <v>250</v>
      </c>
      <c r="E4" s="1906"/>
      <c r="F4" s="1905" t="s">
        <v>251</v>
      </c>
      <c r="G4" s="1906"/>
      <c r="H4" s="445"/>
      <c r="I4" s="1294"/>
      <c r="J4" s="1294"/>
      <c r="K4" s="1295"/>
      <c r="L4" s="307"/>
      <c r="M4" s="302"/>
      <c r="N4" s="307"/>
      <c r="O4" s="294"/>
      <c r="P4" s="296"/>
    </row>
    <row r="5" spans="1:16" s="81" customFormat="1" x14ac:dyDescent="0.2">
      <c r="A5" s="1246" t="s">
        <v>320</v>
      </c>
      <c r="B5" s="1245" t="s">
        <v>609</v>
      </c>
      <c r="C5" s="1247" t="s">
        <v>610</v>
      </c>
      <c r="D5" s="1246" t="s">
        <v>609</v>
      </c>
      <c r="E5" s="1247" t="s">
        <v>610</v>
      </c>
      <c r="F5" s="1245" t="s">
        <v>609</v>
      </c>
      <c r="G5" s="1247" t="s">
        <v>610</v>
      </c>
      <c r="H5" s="445"/>
      <c r="I5" s="1296"/>
      <c r="J5" s="1296"/>
      <c r="K5" s="1295"/>
      <c r="L5" s="306"/>
      <c r="M5" s="303"/>
      <c r="N5" s="305"/>
      <c r="O5" s="193"/>
      <c r="P5" s="297"/>
    </row>
    <row r="6" spans="1:16" s="80" customFormat="1" x14ac:dyDescent="0.2">
      <c r="A6" s="1246"/>
      <c r="B6" s="1245"/>
      <c r="C6" s="1247" t="s">
        <v>611</v>
      </c>
      <c r="D6" s="1246"/>
      <c r="E6" s="1247" t="s">
        <v>611</v>
      </c>
      <c r="F6" s="1245"/>
      <c r="G6" s="1247" t="s">
        <v>611</v>
      </c>
      <c r="H6" s="445"/>
      <c r="I6" s="1294"/>
      <c r="J6" s="1294"/>
      <c r="K6" s="1297"/>
      <c r="L6" s="306"/>
      <c r="M6" s="304"/>
      <c r="N6" s="306"/>
      <c r="O6" s="288"/>
      <c r="P6" s="296"/>
    </row>
    <row r="7" spans="1:16" x14ac:dyDescent="0.2">
      <c r="A7" s="1251">
        <v>1955</v>
      </c>
      <c r="B7" s="485">
        <v>109662.658612</v>
      </c>
      <c r="C7" s="486">
        <v>0.20288839640742484</v>
      </c>
      <c r="D7" s="487">
        <v>91711.652000000002</v>
      </c>
      <c r="E7" s="486">
        <v>0.18672851743050359</v>
      </c>
      <c r="F7" s="485">
        <v>17951.006611999997</v>
      </c>
      <c r="G7" s="486">
        <v>0.2928307188770124</v>
      </c>
      <c r="H7" s="445"/>
      <c r="I7" s="1298"/>
      <c r="J7" s="1298"/>
      <c r="K7" s="1295"/>
    </row>
    <row r="8" spans="1:16" x14ac:dyDescent="0.2">
      <c r="A8" s="1251">
        <v>1956</v>
      </c>
      <c r="B8" s="485">
        <v>133666.7127</v>
      </c>
      <c r="C8" s="486">
        <v>0.21888995207502041</v>
      </c>
      <c r="D8" s="487">
        <v>102328.284</v>
      </c>
      <c r="E8" s="486">
        <v>0.11576099403377881</v>
      </c>
      <c r="F8" s="485">
        <v>31338.4287</v>
      </c>
      <c r="G8" s="486">
        <v>0.74577556442159065</v>
      </c>
      <c r="H8" s="445"/>
      <c r="I8" s="1298"/>
      <c r="J8" s="1298"/>
      <c r="K8" s="1295"/>
    </row>
    <row r="9" spans="1:16" x14ac:dyDescent="0.2">
      <c r="A9" s="1251">
        <v>1957</v>
      </c>
      <c r="B9" s="485">
        <v>168651.99049600001</v>
      </c>
      <c r="C9" s="486">
        <v>0.26173515521789298</v>
      </c>
      <c r="D9" s="487">
        <v>126815.88800000001</v>
      </c>
      <c r="E9" s="486">
        <v>0.23930435499143138</v>
      </c>
      <c r="F9" s="485">
        <v>41836.102496</v>
      </c>
      <c r="G9" s="486">
        <v>0.33497766899844594</v>
      </c>
      <c r="H9" s="445"/>
      <c r="I9" s="1298"/>
      <c r="J9" s="1298"/>
      <c r="K9" s="1295"/>
    </row>
    <row r="10" spans="1:16" x14ac:dyDescent="0.2">
      <c r="A10" s="1251">
        <v>1958</v>
      </c>
      <c r="B10" s="485">
        <v>171367.181136</v>
      </c>
      <c r="C10" s="486">
        <v>1.6099369073645078E-2</v>
      </c>
      <c r="D10" s="487">
        <v>128241.292</v>
      </c>
      <c r="E10" s="486">
        <v>1.123994810492511E-2</v>
      </c>
      <c r="F10" s="485">
        <v>43125.889135999998</v>
      </c>
      <c r="G10" s="486">
        <v>3.0829512384030432E-2</v>
      </c>
      <c r="H10" s="445"/>
      <c r="I10" s="1298"/>
      <c r="J10" s="1298"/>
      <c r="K10" s="1295"/>
    </row>
    <row r="11" spans="1:16" x14ac:dyDescent="0.2">
      <c r="A11" s="1251">
        <v>1959</v>
      </c>
      <c r="B11" s="485">
        <v>242993.87669999999</v>
      </c>
      <c r="C11" s="486">
        <v>0.41797207078498766</v>
      </c>
      <c r="D11" s="487">
        <v>196730.58</v>
      </c>
      <c r="E11" s="486">
        <v>0.53406579840134472</v>
      </c>
      <c r="F11" s="485">
        <v>46263.296699999999</v>
      </c>
      <c r="G11" s="486">
        <v>7.2749979811569887E-2</v>
      </c>
      <c r="H11" s="445"/>
      <c r="I11" s="1298"/>
      <c r="J11" s="1298"/>
      <c r="K11" s="1295"/>
    </row>
    <row r="12" spans="1:16" x14ac:dyDescent="0.2">
      <c r="A12" s="1251">
        <v>1960</v>
      </c>
      <c r="B12" s="485">
        <v>296248.79073000001</v>
      </c>
      <c r="C12" s="486">
        <v>0.21916154741523994</v>
      </c>
      <c r="D12" s="487">
        <v>235262.443</v>
      </c>
      <c r="E12" s="486">
        <v>0.19586107558875704</v>
      </c>
      <c r="F12" s="485">
        <v>60986.347730000001</v>
      </c>
      <c r="G12" s="486">
        <v>0.31824474432666194</v>
      </c>
      <c r="H12" s="445"/>
      <c r="I12" s="78"/>
      <c r="J12" s="78"/>
    </row>
    <row r="13" spans="1:16" x14ac:dyDescent="0.2">
      <c r="A13" s="1251">
        <v>1961</v>
      </c>
      <c r="B13" s="485">
        <v>319475.96860000002</v>
      </c>
      <c r="C13" s="486">
        <v>7.8404295972870908E-2</v>
      </c>
      <c r="D13" s="487">
        <v>208387.44500000001</v>
      </c>
      <c r="E13" s="486">
        <v>-0.11423411938300748</v>
      </c>
      <c r="F13" s="485">
        <v>111088.52359999999</v>
      </c>
      <c r="G13" s="486">
        <v>0.82153101037978793</v>
      </c>
      <c r="H13" s="445"/>
      <c r="I13" s="78"/>
      <c r="J13" s="78"/>
    </row>
    <row r="14" spans="1:16" x14ac:dyDescent="0.2">
      <c r="A14" s="1251">
        <v>1962</v>
      </c>
      <c r="B14" s="485">
        <v>361811.87658000004</v>
      </c>
      <c r="C14" s="486">
        <v>0.13251672157227795</v>
      </c>
      <c r="D14" s="487">
        <v>231308.2</v>
      </c>
      <c r="E14" s="486">
        <v>0.10999105536324419</v>
      </c>
      <c r="F14" s="485">
        <v>130503.67658</v>
      </c>
      <c r="G14" s="486">
        <v>0.17477190578127386</v>
      </c>
      <c r="H14" s="445"/>
      <c r="I14" s="78"/>
      <c r="J14" s="78"/>
    </row>
    <row r="15" spans="1:16" x14ac:dyDescent="0.2">
      <c r="A15" s="1251">
        <v>1963</v>
      </c>
      <c r="B15" s="485">
        <v>428690.46181999997</v>
      </c>
      <c r="C15" s="486">
        <v>0.18484353214760332</v>
      </c>
      <c r="D15" s="487">
        <v>287404.57</v>
      </c>
      <c r="E15" s="486">
        <v>0.24251786145065324</v>
      </c>
      <c r="F15" s="485">
        <v>141285.89181999999</v>
      </c>
      <c r="G15" s="486">
        <v>8.2620011348035774E-2</v>
      </c>
      <c r="H15" s="445"/>
      <c r="I15" s="78"/>
      <c r="J15" s="78"/>
    </row>
    <row r="16" spans="1:16" x14ac:dyDescent="0.2">
      <c r="A16" s="1251">
        <v>1964</v>
      </c>
      <c r="B16" s="485">
        <v>563412.37511100003</v>
      </c>
      <c r="C16" s="486">
        <v>0.31426384603716134</v>
      </c>
      <c r="D16" s="487">
        <v>419280</v>
      </c>
      <c r="E16" s="486">
        <v>0.45884945392482795</v>
      </c>
      <c r="F16" s="485">
        <v>144132.375111</v>
      </c>
      <c r="G16" s="486">
        <v>2.014697472148505E-2</v>
      </c>
      <c r="H16" s="445"/>
      <c r="I16" s="78"/>
      <c r="J16" s="78"/>
    </row>
    <row r="17" spans="1:10" x14ac:dyDescent="0.2">
      <c r="A17" s="1251">
        <v>1965</v>
      </c>
      <c r="B17" s="485">
        <v>686313.97982400004</v>
      </c>
      <c r="C17" s="486">
        <v>0.21813792195953574</v>
      </c>
      <c r="D17" s="487">
        <v>539211</v>
      </c>
      <c r="E17" s="486">
        <v>0.28604035489410418</v>
      </c>
      <c r="F17" s="485">
        <v>147102.97982400001</v>
      </c>
      <c r="G17" s="486">
        <v>2.0610252975518304E-2</v>
      </c>
      <c r="H17" s="445"/>
      <c r="I17" s="78"/>
      <c r="J17" s="78"/>
    </row>
    <row r="18" spans="1:10" x14ac:dyDescent="0.2">
      <c r="A18" s="1251">
        <v>1966</v>
      </c>
      <c r="B18" s="485">
        <v>834732.37643499998</v>
      </c>
      <c r="C18" s="486">
        <v>0.21625436895378514</v>
      </c>
      <c r="D18" s="487">
        <v>629564</v>
      </c>
      <c r="E18" s="486">
        <v>0.16756520174848066</v>
      </c>
      <c r="F18" s="485">
        <v>205168.37643500001</v>
      </c>
      <c r="G18" s="486">
        <v>0.39472617536688792</v>
      </c>
      <c r="H18" s="445"/>
      <c r="I18" s="78"/>
      <c r="J18" s="78"/>
    </row>
    <row r="19" spans="1:10" x14ac:dyDescent="0.2">
      <c r="A19" s="1251">
        <v>1967</v>
      </c>
      <c r="B19" s="485">
        <v>1124011.987765</v>
      </c>
      <c r="C19" s="486">
        <v>0.34655372128425643</v>
      </c>
      <c r="D19" s="487">
        <v>828849</v>
      </c>
      <c r="E19" s="486">
        <v>0.31654446569371819</v>
      </c>
      <c r="F19" s="485">
        <v>295162.98776500003</v>
      </c>
      <c r="G19" s="486">
        <v>0.43863782954149111</v>
      </c>
      <c r="H19" s="445"/>
      <c r="I19" s="78"/>
      <c r="J19" s="78"/>
    </row>
    <row r="20" spans="1:10" x14ac:dyDescent="0.2">
      <c r="A20" s="1251">
        <v>1968</v>
      </c>
      <c r="B20" s="485">
        <v>1313705.9374239999</v>
      </c>
      <c r="C20" s="486">
        <v>0.16876505920207296</v>
      </c>
      <c r="D20" s="487">
        <v>952821</v>
      </c>
      <c r="E20" s="486">
        <v>0.14957127293391198</v>
      </c>
      <c r="F20" s="485">
        <v>360884.937424</v>
      </c>
      <c r="G20" s="486">
        <v>0.22266324838575571</v>
      </c>
      <c r="H20" s="445"/>
      <c r="I20" s="78"/>
      <c r="J20" s="78"/>
    </row>
    <row r="21" spans="1:10" x14ac:dyDescent="0.2">
      <c r="A21" s="1251">
        <v>1969</v>
      </c>
      <c r="B21" s="485">
        <v>1526074.2581879999</v>
      </c>
      <c r="C21" s="486">
        <v>0.16165590389309323</v>
      </c>
      <c r="D21" s="487">
        <v>1121714</v>
      </c>
      <c r="E21" s="486">
        <v>0.17725574898118324</v>
      </c>
      <c r="F21" s="485">
        <v>404360.25818800001</v>
      </c>
      <c r="G21" s="486">
        <v>0.12046864874529606</v>
      </c>
      <c r="H21" s="445"/>
      <c r="I21" s="78"/>
      <c r="J21" s="78"/>
    </row>
    <row r="22" spans="1:10" x14ac:dyDescent="0.2">
      <c r="A22" s="1251">
        <v>1970</v>
      </c>
      <c r="B22" s="485">
        <v>1745903.9804440001</v>
      </c>
      <c r="C22" s="486">
        <v>0.14404916476149546</v>
      </c>
      <c r="D22" s="487">
        <v>1273639</v>
      </c>
      <c r="E22" s="486">
        <v>0.13544004978096022</v>
      </c>
      <c r="F22" s="485">
        <v>472264.98044399999</v>
      </c>
      <c r="G22" s="486">
        <v>0.16793124665685841</v>
      </c>
      <c r="H22" s="445"/>
      <c r="I22" s="78"/>
      <c r="J22" s="78"/>
    </row>
    <row r="23" spans="1:10" x14ac:dyDescent="0.2">
      <c r="A23" s="1251">
        <v>1971</v>
      </c>
      <c r="B23" s="485">
        <v>1817941.2640489999</v>
      </c>
      <c r="C23" s="486">
        <v>4.1260736221404339E-2</v>
      </c>
      <c r="D23" s="487">
        <v>1363081.3969999999</v>
      </c>
      <c r="E23" s="486">
        <v>7.0225862273375642E-2</v>
      </c>
      <c r="F23" s="485">
        <v>454859.86704899999</v>
      </c>
      <c r="G23" s="486">
        <v>-3.6854550126999834E-2</v>
      </c>
      <c r="H23" s="445"/>
      <c r="I23" s="78"/>
      <c r="J23" s="78"/>
    </row>
    <row r="24" spans="1:10" x14ac:dyDescent="0.2">
      <c r="A24" s="1251">
        <v>1972</v>
      </c>
      <c r="B24" s="485">
        <v>2233626.6998640001</v>
      </c>
      <c r="C24" s="486">
        <v>0.22865724214277808</v>
      </c>
      <c r="D24" s="487">
        <v>1682285.0730000001</v>
      </c>
      <c r="E24" s="486">
        <v>0.23417800044996157</v>
      </c>
      <c r="F24" s="485">
        <v>551341.62686399999</v>
      </c>
      <c r="G24" s="486">
        <v>0.21211315133371936</v>
      </c>
      <c r="H24" s="445"/>
      <c r="I24" s="78"/>
      <c r="J24" s="78"/>
    </row>
    <row r="25" spans="1:10" x14ac:dyDescent="0.2">
      <c r="A25" s="1251">
        <v>1973</v>
      </c>
      <c r="B25" s="485">
        <v>2622375.8133880002</v>
      </c>
      <c r="C25" s="486">
        <v>0.17404390516448881</v>
      </c>
      <c r="D25" s="487">
        <v>1942713.969</v>
      </c>
      <c r="E25" s="486">
        <v>0.1548066378164909</v>
      </c>
      <c r="F25" s="485">
        <v>679661.84438799997</v>
      </c>
      <c r="G25" s="486">
        <v>0.23274175442525194</v>
      </c>
      <c r="H25" s="445"/>
      <c r="I25" s="78"/>
      <c r="J25" s="78"/>
    </row>
    <row r="26" spans="1:10" x14ac:dyDescent="0.2">
      <c r="A26" s="1251">
        <v>1974</v>
      </c>
      <c r="B26" s="485">
        <v>2804393.5325480001</v>
      </c>
      <c r="C26" s="486">
        <v>6.9409471453613106E-2</v>
      </c>
      <c r="D26" s="487">
        <v>2036202.7050000001</v>
      </c>
      <c r="E26" s="486">
        <v>4.8122748635056542E-2</v>
      </c>
      <c r="F26" s="485">
        <v>768190.82754800003</v>
      </c>
      <c r="G26" s="486">
        <v>0.13025445505141722</v>
      </c>
      <c r="H26" s="445"/>
      <c r="I26" s="78"/>
      <c r="J26" s="78"/>
    </row>
    <row r="27" spans="1:10" x14ac:dyDescent="0.2">
      <c r="A27" s="1251">
        <v>1975</v>
      </c>
      <c r="B27" s="485">
        <v>2818081.5384800001</v>
      </c>
      <c r="C27" s="486">
        <v>4.8809148121103487E-3</v>
      </c>
      <c r="D27" s="487">
        <v>2028067.9410000001</v>
      </c>
      <c r="E27" s="486">
        <v>-3.9950659038143089E-3</v>
      </c>
      <c r="F27" s="485">
        <v>790013.59748</v>
      </c>
      <c r="G27" s="486">
        <v>2.8408006382550019E-2</v>
      </c>
      <c r="H27" s="445"/>
      <c r="I27" s="78"/>
      <c r="J27" s="78"/>
    </row>
    <row r="28" spans="1:10" x14ac:dyDescent="0.2">
      <c r="A28" s="1251">
        <v>1976</v>
      </c>
      <c r="B28" s="485">
        <v>3213249.424408</v>
      </c>
      <c r="C28" s="486">
        <v>0.14022585242197894</v>
      </c>
      <c r="D28" s="487">
        <v>2327398.9330000002</v>
      </c>
      <c r="E28" s="486">
        <v>0.14759416385843854</v>
      </c>
      <c r="F28" s="485">
        <v>885850.491408</v>
      </c>
      <c r="G28" s="486">
        <v>0.12131043596426987</v>
      </c>
      <c r="H28" s="445"/>
      <c r="I28" s="78"/>
      <c r="J28" s="78"/>
    </row>
    <row r="29" spans="1:10" x14ac:dyDescent="0.2">
      <c r="A29" s="1251">
        <v>1977</v>
      </c>
      <c r="B29" s="485">
        <v>3413094.7354060002</v>
      </c>
      <c r="C29" s="486">
        <v>6.2194148228881779E-2</v>
      </c>
      <c r="D29" s="487">
        <v>2508471.8930000002</v>
      </c>
      <c r="E29" s="486">
        <v>7.7800568451149993E-2</v>
      </c>
      <c r="F29" s="485">
        <v>904622.84240600013</v>
      </c>
      <c r="G29" s="486">
        <v>2.11913310203878E-2</v>
      </c>
      <c r="H29" s="445"/>
      <c r="I29" s="78"/>
      <c r="J29" s="78"/>
    </row>
    <row r="30" spans="1:10" x14ac:dyDescent="0.2">
      <c r="A30" s="1251">
        <v>1978</v>
      </c>
      <c r="B30" s="485">
        <v>3676967.3153619999</v>
      </c>
      <c r="C30" s="486">
        <v>7.7311824139745453E-2</v>
      </c>
      <c r="D30" s="487">
        <v>2766012.281</v>
      </c>
      <c r="E30" s="486">
        <v>0.10266823747105855</v>
      </c>
      <c r="F30" s="485">
        <v>910955.03436199995</v>
      </c>
      <c r="G30" s="486">
        <v>6.9998143526403406E-3</v>
      </c>
      <c r="H30" s="445"/>
      <c r="I30" s="78"/>
      <c r="J30" s="78"/>
    </row>
    <row r="31" spans="1:10" x14ac:dyDescent="0.2">
      <c r="A31" s="1251">
        <v>1979</v>
      </c>
      <c r="B31" s="485">
        <v>3966191.8517169971</v>
      </c>
      <c r="C31" s="486">
        <v>7.8658446363296775E-2</v>
      </c>
      <c r="D31" s="487">
        <v>2888520.8650000002</v>
      </c>
      <c r="E31" s="486">
        <v>4.4290686936396963E-2</v>
      </c>
      <c r="F31" s="485">
        <v>1077670.9867169971</v>
      </c>
      <c r="G31" s="486">
        <v>0.18301227400511486</v>
      </c>
      <c r="H31" s="445"/>
      <c r="I31" s="78"/>
      <c r="J31" s="78"/>
    </row>
    <row r="32" spans="1:10" x14ac:dyDescent="0.2">
      <c r="A32" s="1251">
        <v>1980</v>
      </c>
      <c r="B32" s="485">
        <v>3928788.9260379998</v>
      </c>
      <c r="C32" s="486">
        <v>-9.4304378298808878E-3</v>
      </c>
      <c r="D32" s="487">
        <v>2793101.2009999999</v>
      </c>
      <c r="E32" s="486">
        <v>-3.3034092000578413E-2</v>
      </c>
      <c r="F32" s="485">
        <v>1135687.7250380001</v>
      </c>
      <c r="G32" s="486">
        <v>5.3835297633598241E-2</v>
      </c>
      <c r="H32" s="445"/>
      <c r="I32" s="78"/>
      <c r="J32" s="78"/>
    </row>
    <row r="33" spans="1:11" x14ac:dyDescent="0.2">
      <c r="A33" s="1251">
        <v>1981</v>
      </c>
      <c r="B33" s="485">
        <v>3928905.5529709859</v>
      </c>
      <c r="C33" s="486">
        <v>2.9685212207033343E-5</v>
      </c>
      <c r="D33" s="487">
        <v>2778565.9449999998</v>
      </c>
      <c r="E33" s="486">
        <v>-5.2039847302332142E-3</v>
      </c>
      <c r="F33" s="485">
        <v>1150339.6079709858</v>
      </c>
      <c r="G33" s="486">
        <v>1.2901330717909639E-2</v>
      </c>
      <c r="H33" s="445"/>
      <c r="I33" s="78"/>
      <c r="J33" s="78"/>
    </row>
    <row r="34" spans="1:11" x14ac:dyDescent="0.2">
      <c r="A34" s="1251">
        <v>1982</v>
      </c>
      <c r="B34" s="485">
        <v>4227732.7159716394</v>
      </c>
      <c r="C34" s="486">
        <v>7.6058627261906153E-2</v>
      </c>
      <c r="D34" s="487">
        <v>3072543.3730000001</v>
      </c>
      <c r="E34" s="486">
        <v>0.10580185384083095</v>
      </c>
      <c r="F34" s="485">
        <v>1155189.342971639</v>
      </c>
      <c r="G34" s="486">
        <v>4.2159158626271639E-3</v>
      </c>
      <c r="H34" s="445"/>
      <c r="I34" s="78"/>
      <c r="J34" s="78"/>
    </row>
    <row r="35" spans="1:11" x14ac:dyDescent="0.2">
      <c r="A35" s="1251">
        <v>1983</v>
      </c>
      <c r="B35" s="485">
        <v>4356316.8644500002</v>
      </c>
      <c r="C35" s="486">
        <v>3.0414446020343783E-2</v>
      </c>
      <c r="D35" s="487">
        <v>3219219.0329999998</v>
      </c>
      <c r="E35" s="486">
        <v>4.7737539293639671E-2</v>
      </c>
      <c r="F35" s="485">
        <v>1137097.8314499999</v>
      </c>
      <c r="G35" s="486">
        <v>-1.5661078966587413E-2</v>
      </c>
      <c r="H35" s="445"/>
      <c r="I35" s="78"/>
      <c r="J35" s="78"/>
    </row>
    <row r="36" spans="1:11" x14ac:dyDescent="0.2">
      <c r="A36" s="1251">
        <v>1984</v>
      </c>
      <c r="B36" s="485">
        <v>4827884.1856800001</v>
      </c>
      <c r="C36" s="486">
        <v>0.10824908653414422</v>
      </c>
      <c r="D36" s="487">
        <v>3499418.673</v>
      </c>
      <c r="E36" s="486">
        <v>8.703963201251369E-2</v>
      </c>
      <c r="F36" s="485">
        <v>1328465.5126800002</v>
      </c>
      <c r="G36" s="486">
        <v>0.16829482559646844</v>
      </c>
      <c r="H36" s="445"/>
      <c r="I36" s="78"/>
      <c r="J36" s="78"/>
    </row>
    <row r="37" spans="1:11" x14ac:dyDescent="0.2">
      <c r="A37" s="1251">
        <v>1985</v>
      </c>
      <c r="B37" s="485">
        <v>4843414.3889000006</v>
      </c>
      <c r="C37" s="486">
        <v>3.2167721143901229E-3</v>
      </c>
      <c r="D37" s="487">
        <v>3522126.3930000002</v>
      </c>
      <c r="E37" s="486">
        <v>6.4889977798893127E-3</v>
      </c>
      <c r="F37" s="485">
        <v>1321287.9959</v>
      </c>
      <c r="G37" s="486">
        <v>-5.4028627100153369E-3</v>
      </c>
      <c r="H37" s="445"/>
      <c r="I37" s="78"/>
      <c r="J37" s="78"/>
    </row>
    <row r="38" spans="1:11" x14ac:dyDescent="0.2">
      <c r="A38" s="1251">
        <v>1986</v>
      </c>
      <c r="B38" s="485">
        <v>5569066.5092799999</v>
      </c>
      <c r="C38" s="486">
        <v>0.1498224314737612</v>
      </c>
      <c r="D38" s="487">
        <v>4063928.4330000002</v>
      </c>
      <c r="E38" s="486">
        <v>0.15382810823506982</v>
      </c>
      <c r="F38" s="485">
        <v>1505138.0762800002</v>
      </c>
      <c r="G38" s="486">
        <v>0.1391445929657221</v>
      </c>
      <c r="H38" s="445"/>
      <c r="I38" s="78"/>
      <c r="J38" s="78"/>
    </row>
    <row r="39" spans="1:11" x14ac:dyDescent="0.2">
      <c r="A39" s="1251">
        <v>1987</v>
      </c>
      <c r="B39" s="485">
        <v>5770585.46196</v>
      </c>
      <c r="C39" s="486">
        <v>3.6185409591391937E-2</v>
      </c>
      <c r="D39" s="487">
        <v>4040204.4330000002</v>
      </c>
      <c r="E39" s="486">
        <v>-5.8377012270580007E-3</v>
      </c>
      <c r="F39" s="485">
        <v>1730381.02896</v>
      </c>
      <c r="G39" s="486">
        <v>0.14964936189555145</v>
      </c>
      <c r="H39" s="445"/>
      <c r="I39" s="78"/>
      <c r="J39" s="78"/>
    </row>
    <row r="40" spans="1:11" x14ac:dyDescent="0.2">
      <c r="A40" s="1251">
        <v>1988</v>
      </c>
      <c r="B40" s="485">
        <v>6101482.5149999997</v>
      </c>
      <c r="C40" s="486">
        <v>5.7342024517493116E-2</v>
      </c>
      <c r="D40" s="487">
        <v>4041878</v>
      </c>
      <c r="E40" s="486">
        <v>4.1422829655110333E-4</v>
      </c>
      <c r="F40" s="485">
        <v>2059604.5149999999</v>
      </c>
      <c r="G40" s="486">
        <v>0.19026068855936948</v>
      </c>
      <c r="H40" s="445"/>
      <c r="I40" s="78"/>
      <c r="J40" s="78"/>
    </row>
    <row r="41" spans="1:11" x14ac:dyDescent="0.2">
      <c r="A41" s="1251">
        <v>1989</v>
      </c>
      <c r="B41" s="485">
        <v>6488422</v>
      </c>
      <c r="C41" s="486">
        <v>6.341827768160048E-2</v>
      </c>
      <c r="D41" s="487">
        <v>4339507</v>
      </c>
      <c r="E41" s="486">
        <v>7.3636314604250797E-2</v>
      </c>
      <c r="F41" s="485">
        <v>2148915</v>
      </c>
      <c r="G41" s="486">
        <v>4.3362929314611699E-2</v>
      </c>
      <c r="H41" s="445"/>
      <c r="I41" s="78"/>
      <c r="J41" s="78"/>
    </row>
    <row r="42" spans="1:11" x14ac:dyDescent="0.2">
      <c r="A42" s="1251">
        <v>1990</v>
      </c>
      <c r="B42" s="485">
        <v>6723531.4664027896</v>
      </c>
      <c r="C42" s="486">
        <v>3.6233980205987018E-2</v>
      </c>
      <c r="D42" s="487">
        <v>4315161</v>
      </c>
      <c r="E42" s="486">
        <v>-5.6103147200822585E-3</v>
      </c>
      <c r="F42" s="485">
        <v>2408370.4664027896</v>
      </c>
      <c r="G42" s="486">
        <v>0.12073789163498304</v>
      </c>
      <c r="H42" s="445"/>
      <c r="I42" s="78"/>
      <c r="J42" s="78"/>
    </row>
    <row r="43" spans="1:11" x14ac:dyDescent="0.2">
      <c r="A43" s="1251">
        <v>1991</v>
      </c>
      <c r="B43" s="485">
        <v>6518459.8021664787</v>
      </c>
      <c r="C43" s="486">
        <v>-3.0500319050962527E-2</v>
      </c>
      <c r="D43" s="487">
        <v>4068508.2896616999</v>
      </c>
      <c r="E43" s="486">
        <v>-5.7159561448182371E-2</v>
      </c>
      <c r="F43" s="485">
        <v>2449951.5125047788</v>
      </c>
      <c r="G43" s="486">
        <v>1.7265220065622151E-2</v>
      </c>
      <c r="H43" s="445"/>
      <c r="I43" s="78"/>
      <c r="J43" s="78"/>
    </row>
    <row r="44" spans="1:11" x14ac:dyDescent="0.2">
      <c r="A44" s="1251">
        <v>1992</v>
      </c>
      <c r="B44" s="485">
        <v>6473669.2645999994</v>
      </c>
      <c r="C44" s="486">
        <v>-6.8704170809789581E-3</v>
      </c>
      <c r="D44" s="487">
        <v>3791945</v>
      </c>
      <c r="E44" s="486">
        <v>-6.7976582563310045E-2</v>
      </c>
      <c r="F44" s="485">
        <v>2681724.2645999999</v>
      </c>
      <c r="G44" s="486">
        <v>9.4602995574496695E-2</v>
      </c>
      <c r="H44" s="445"/>
      <c r="I44" s="78"/>
      <c r="J44" s="78"/>
    </row>
    <row r="45" spans="1:11" x14ac:dyDescent="0.2">
      <c r="A45" s="1251">
        <v>1993</v>
      </c>
      <c r="B45" s="485">
        <v>6070995.3114999998</v>
      </c>
      <c r="C45" s="486">
        <v>-6.2203916112693859E-2</v>
      </c>
      <c r="D45" s="487">
        <v>3570059</v>
      </c>
      <c r="E45" s="486">
        <v>-5.8515089222021942E-2</v>
      </c>
      <c r="F45" s="485">
        <v>2500936.3114999998</v>
      </c>
      <c r="G45" s="486">
        <v>-6.7414817953689199E-2</v>
      </c>
      <c r="H45" s="445"/>
      <c r="I45" s="78"/>
      <c r="J45" s="78"/>
    </row>
    <row r="46" spans="1:11" x14ac:dyDescent="0.2">
      <c r="A46" s="1251">
        <v>1994</v>
      </c>
      <c r="B46" s="1252">
        <v>6364674.2761000004</v>
      </c>
      <c r="C46" s="486">
        <v>4.8375651196582235E-2</v>
      </c>
      <c r="D46" s="487">
        <v>3813279</v>
      </c>
      <c r="E46" s="486">
        <v>6.8127725620220847E-2</v>
      </c>
      <c r="F46" s="485">
        <v>2551395.2760999999</v>
      </c>
      <c r="G46" s="486">
        <v>2.0176029420651668E-2</v>
      </c>
      <c r="H46" s="445"/>
      <c r="I46" s="78"/>
      <c r="J46" s="78"/>
    </row>
    <row r="47" spans="1:11" x14ac:dyDescent="0.2">
      <c r="A47" s="1251">
        <v>1995</v>
      </c>
      <c r="B47" s="485">
        <v>6546759.2285500001</v>
      </c>
      <c r="C47" s="486">
        <v>2.8608993318756524E-2</v>
      </c>
      <c r="D47" s="487">
        <v>3743474</v>
      </c>
      <c r="E47" s="486">
        <v>-1.8305767818195311E-2</v>
      </c>
      <c r="F47" s="485">
        <v>2803285.2285500001</v>
      </c>
      <c r="G47" s="486">
        <v>9.8726353697351443E-2</v>
      </c>
      <c r="H47" s="445"/>
      <c r="I47" s="78"/>
      <c r="J47" s="78"/>
    </row>
    <row r="48" spans="1:11" x14ac:dyDescent="0.2">
      <c r="A48" s="1251">
        <v>1996</v>
      </c>
      <c r="B48" s="485">
        <v>6723140.7948500002</v>
      </c>
      <c r="C48" s="486">
        <v>2.6942717658323602E-2</v>
      </c>
      <c r="D48" s="487">
        <v>3794113</v>
      </c>
      <c r="E48" s="486">
        <v>1.352727439805913E-2</v>
      </c>
      <c r="F48" s="485">
        <v>2929027.7948500002</v>
      </c>
      <c r="G48" s="486">
        <v>4.4855430699444178E-2</v>
      </c>
      <c r="H48" s="445"/>
      <c r="I48" s="78"/>
      <c r="J48" s="78"/>
      <c r="K48" s="287"/>
    </row>
    <row r="49" spans="1:16" x14ac:dyDescent="0.2">
      <c r="A49" s="1251">
        <v>1997</v>
      </c>
      <c r="B49" s="485">
        <v>6761134.5547500001</v>
      </c>
      <c r="C49" s="486">
        <v>7.0000000000000001E-3</v>
      </c>
      <c r="D49" s="487">
        <v>3890798</v>
      </c>
      <c r="E49" s="486">
        <v>2.5482899428667518E-2</v>
      </c>
      <c r="F49" s="485">
        <v>2870336.5547500001</v>
      </c>
      <c r="G49" s="486">
        <v>-2.0037788717196425E-2</v>
      </c>
      <c r="H49" s="445"/>
      <c r="I49" s="78"/>
      <c r="J49" s="78"/>
      <c r="K49" s="290"/>
    </row>
    <row r="50" spans="1:16" x14ac:dyDescent="0.2">
      <c r="A50" s="1251">
        <v>1998</v>
      </c>
      <c r="B50" s="485">
        <v>6595790</v>
      </c>
      <c r="C50" s="486">
        <v>-2.4457024996271417E-2</v>
      </c>
      <c r="D50" s="487">
        <v>4014140</v>
      </c>
      <c r="E50" s="486">
        <v>3.1700951835587458E-2</v>
      </c>
      <c r="F50" s="485">
        <v>2581650</v>
      </c>
      <c r="G50" s="486">
        <v>-0.10057585556378913</v>
      </c>
      <c r="H50" s="445"/>
      <c r="I50" s="78"/>
      <c r="J50" s="78"/>
    </row>
    <row r="51" spans="1:16" x14ac:dyDescent="0.2">
      <c r="A51" s="1251">
        <v>1999</v>
      </c>
      <c r="B51" s="485">
        <v>6741037</v>
      </c>
      <c r="C51" s="486">
        <v>2.2021168048103411E-2</v>
      </c>
      <c r="D51" s="487">
        <v>4255621</v>
      </c>
      <c r="E51" s="486">
        <v>6.015759290906645E-2</v>
      </c>
      <c r="F51" s="485">
        <v>2485416</v>
      </c>
      <c r="G51" s="486">
        <v>-3.7276160594968334E-2</v>
      </c>
      <c r="H51" s="445"/>
      <c r="I51" s="78"/>
      <c r="J51" s="78"/>
    </row>
    <row r="52" spans="1:16" x14ac:dyDescent="0.2">
      <c r="A52" s="1251">
        <v>2000</v>
      </c>
      <c r="B52" s="485">
        <v>6948594.8980053477</v>
      </c>
      <c r="C52" s="486">
        <v>3.0790203051154843E-2</v>
      </c>
      <c r="D52" s="487">
        <v>4446935.7161821891</v>
      </c>
      <c r="E52" s="486">
        <v>4.49557693653145E-2</v>
      </c>
      <c r="F52" s="485">
        <v>2501659.23796297</v>
      </c>
      <c r="G52" s="486">
        <v>6.5354202125398903E-3</v>
      </c>
      <c r="H52" s="445"/>
      <c r="K52" s="287"/>
    </row>
    <row r="53" spans="1:16" x14ac:dyDescent="0.2">
      <c r="A53" s="1251">
        <v>2001</v>
      </c>
      <c r="B53" s="485">
        <v>6303791.0000000224</v>
      </c>
      <c r="C53" s="486">
        <v>-9.2796300182994076E-2</v>
      </c>
      <c r="D53" s="487">
        <v>4224321</v>
      </c>
      <c r="E53" s="486">
        <v>-5.0060250561325771E-2</v>
      </c>
      <c r="F53" s="485">
        <v>2079470.0000000221</v>
      </c>
      <c r="G53" s="486">
        <v>-0.16876368753832541</v>
      </c>
      <c r="H53" s="445"/>
      <c r="K53" s="287"/>
    </row>
    <row r="54" spans="1:16" x14ac:dyDescent="0.2">
      <c r="A54" s="1251">
        <v>2002</v>
      </c>
      <c r="B54" s="485">
        <v>6389057.9417134821</v>
      </c>
      <c r="C54" s="486">
        <v>1.3526295797792073E-2</v>
      </c>
      <c r="D54" s="487">
        <v>4358849.9417134598</v>
      </c>
      <c r="E54" s="486">
        <v>3.1846287655095291E-2</v>
      </c>
      <c r="F54" s="485">
        <v>2030208.0000000219</v>
      </c>
      <c r="G54" s="486">
        <v>-2.3689690161435226E-2</v>
      </c>
      <c r="H54" s="445"/>
      <c r="K54" s="287"/>
    </row>
    <row r="55" spans="1:16" x14ac:dyDescent="0.2">
      <c r="A55" s="1251">
        <v>2003</v>
      </c>
      <c r="B55" s="485">
        <v>6380439.004671121</v>
      </c>
      <c r="C55" s="486">
        <v>-1.3490153197842636E-3</v>
      </c>
      <c r="D55" s="487">
        <v>4531289.0046711285</v>
      </c>
      <c r="E55" s="486">
        <v>3.9560678909236202E-2</v>
      </c>
      <c r="F55" s="485">
        <v>1849149.9999999925</v>
      </c>
      <c r="G55" s="486">
        <v>-8.9181995145338533E-2</v>
      </c>
      <c r="H55" s="445"/>
      <c r="K55" s="287"/>
    </row>
    <row r="56" spans="1:16" x14ac:dyDescent="0.2">
      <c r="A56" s="1251">
        <v>2004</v>
      </c>
      <c r="B56" s="485">
        <v>6912094.4186077164</v>
      </c>
      <c r="C56" s="486">
        <v>8.332583597262988E-2</v>
      </c>
      <c r="D56" s="487">
        <v>4892960.4186077463</v>
      </c>
      <c r="E56" s="486">
        <v>7.9816452573160834E-2</v>
      </c>
      <c r="F56" s="485">
        <v>2019133.99999997</v>
      </c>
      <c r="G56" s="486">
        <v>9.1925479274249211E-2</v>
      </c>
      <c r="H56" s="445"/>
      <c r="K56" s="287"/>
    </row>
    <row r="57" spans="1:16" x14ac:dyDescent="0.2">
      <c r="A57" s="1251">
        <v>2005</v>
      </c>
      <c r="B57" s="485">
        <v>7416574.0328138731</v>
      </c>
      <c r="C57" s="486">
        <v>7.2985058312871331E-2</v>
      </c>
      <c r="D57" s="1253">
        <v>5313281.0328139383</v>
      </c>
      <c r="E57" s="1254">
        <v>8.5903129853192442E-2</v>
      </c>
      <c r="F57" s="1252">
        <v>2103292.9999999353</v>
      </c>
      <c r="G57" s="1254">
        <v>4.1680740356987975E-2</v>
      </c>
      <c r="H57" s="445"/>
      <c r="K57" s="287"/>
    </row>
    <row r="58" spans="1:16" x14ac:dyDescent="0.2">
      <c r="A58" s="1251">
        <v>2006</v>
      </c>
      <c r="B58" s="485">
        <v>7528106.1266472824</v>
      </c>
      <c r="C58" s="486">
        <v>1.5038222950374047E-2</v>
      </c>
      <c r="D58" s="1253">
        <v>5550125.1266472824</v>
      </c>
      <c r="E58" s="1254">
        <v>4.4575864210952609E-2</v>
      </c>
      <c r="F58" s="1252">
        <v>1977981</v>
      </c>
      <c r="G58" s="1254">
        <v>-5.9578955475979356E-2</v>
      </c>
      <c r="H58" s="445"/>
      <c r="K58" s="287"/>
    </row>
    <row r="59" spans="1:16" x14ac:dyDescent="0.2">
      <c r="A59" s="1251">
        <v>2007</v>
      </c>
      <c r="B59" s="1252">
        <v>7496820.2446779348</v>
      </c>
      <c r="C59" s="486">
        <v>-4.1558768491061215E-3</v>
      </c>
      <c r="D59" s="1253">
        <v>5582530.244677932</v>
      </c>
      <c r="E59" s="486">
        <v>5.8386283716498344E-3</v>
      </c>
      <c r="F59" s="1252">
        <v>1914290.0000000028</v>
      </c>
      <c r="G59" s="486">
        <v>-3.2200005965677736E-2</v>
      </c>
      <c r="H59" s="445"/>
      <c r="K59" s="287"/>
    </row>
    <row r="60" spans="1:16" s="169" customFormat="1" x14ac:dyDescent="0.2">
      <c r="A60" s="1251">
        <v>2008</v>
      </c>
      <c r="B60" s="1252">
        <v>6713436</v>
      </c>
      <c r="C60" s="486">
        <v>-0.10449553532166744</v>
      </c>
      <c r="D60" s="1253">
        <v>4901893</v>
      </c>
      <c r="E60" s="486">
        <v>-0.12192271512130415</v>
      </c>
      <c r="F60" s="1252">
        <v>1811543</v>
      </c>
      <c r="G60" s="486">
        <v>-5.3673685805182392E-2</v>
      </c>
      <c r="H60" s="445"/>
      <c r="K60" s="287"/>
      <c r="L60" s="305"/>
      <c r="M60" s="300"/>
      <c r="N60" s="308"/>
      <c r="O60" s="295"/>
      <c r="P60" s="298"/>
    </row>
    <row r="61" spans="1:16" s="169" customFormat="1" x14ac:dyDescent="0.2">
      <c r="A61" s="1255">
        <v>2009</v>
      </c>
      <c r="B61" s="1256">
        <v>6420447.9465114223</v>
      </c>
      <c r="C61" s="488">
        <v>-4.3642041644334988E-2</v>
      </c>
      <c r="D61" s="1257">
        <v>4672000.9465114223</v>
      </c>
      <c r="E61" s="488">
        <v>-4.6898627425889898E-2</v>
      </c>
      <c r="F61" s="1256">
        <v>1748447</v>
      </c>
      <c r="G61" s="488">
        <v>-3.4829976434453944E-2</v>
      </c>
      <c r="H61" s="445"/>
      <c r="K61" s="287"/>
      <c r="L61" s="305"/>
      <c r="M61" s="300"/>
      <c r="N61" s="308"/>
      <c r="O61" s="295"/>
      <c r="P61" s="298"/>
    </row>
    <row r="62" spans="1:16" s="169" customFormat="1" x14ac:dyDescent="0.2">
      <c r="A62" s="1255" t="s">
        <v>685</v>
      </c>
      <c r="B62" s="1256">
        <v>6916894.2129773069</v>
      </c>
      <c r="C62" s="488">
        <v>7.6999999999999999E-2</v>
      </c>
      <c r="D62" s="1257">
        <v>4957352.2129773377</v>
      </c>
      <c r="E62" s="488">
        <v>6.0999999999999999E-2</v>
      </c>
      <c r="F62" s="1256">
        <v>1959541.999999969</v>
      </c>
      <c r="G62" s="488">
        <v>0.120732856071685</v>
      </c>
      <c r="H62" s="445"/>
      <c r="I62" s="189"/>
      <c r="J62" s="189"/>
      <c r="K62" s="287"/>
      <c r="L62" s="305"/>
      <c r="M62" s="300"/>
      <c r="N62" s="308"/>
      <c r="O62" s="295"/>
      <c r="P62" s="298"/>
    </row>
    <row r="63" spans="1:16" s="169" customFormat="1" x14ac:dyDescent="0.2">
      <c r="A63" s="1255">
        <v>2011</v>
      </c>
      <c r="B63" s="1256">
        <v>7174397.4391774526</v>
      </c>
      <c r="C63" s="488">
        <v>3.6999999999999998E-2</v>
      </c>
      <c r="D63" s="1257">
        <v>5127291.4391772579</v>
      </c>
      <c r="E63" s="488">
        <v>3.4000000000000002E-2</v>
      </c>
      <c r="F63" s="1256">
        <v>2047106.0000001949</v>
      </c>
      <c r="G63" s="488">
        <v>4.4999999999999998E-2</v>
      </c>
      <c r="H63" s="445"/>
      <c r="I63" s="286"/>
      <c r="J63" s="286"/>
      <c r="K63" s="291"/>
      <c r="L63" s="309"/>
      <c r="M63" s="300"/>
      <c r="N63" s="308"/>
      <c r="O63" s="295"/>
      <c r="P63" s="298"/>
    </row>
    <row r="64" spans="1:16" s="169" customFormat="1" x14ac:dyDescent="0.2">
      <c r="A64" s="1255">
        <v>2012</v>
      </c>
      <c r="B64" s="1256">
        <v>7867142.6793342354</v>
      </c>
      <c r="C64" s="488">
        <v>9.6557968251645532E-2</v>
      </c>
      <c r="D64" s="1257">
        <v>5403024.679335231</v>
      </c>
      <c r="E64" s="488">
        <v>5.3777563344871604E-2</v>
      </c>
      <c r="F64" s="1256">
        <v>2464117.9999990044</v>
      </c>
      <c r="G64" s="488">
        <v>0.20370806396872942</v>
      </c>
      <c r="H64" s="445"/>
      <c r="I64" s="174"/>
      <c r="J64" s="174"/>
      <c r="K64" s="289"/>
      <c r="L64" s="305"/>
      <c r="M64" s="300"/>
      <c r="N64" s="308"/>
      <c r="O64" s="295"/>
      <c r="P64" s="299"/>
    </row>
    <row r="65" spans="1:16" s="169" customFormat="1" x14ac:dyDescent="0.2">
      <c r="A65" s="1255">
        <v>2013</v>
      </c>
      <c r="B65" s="1256">
        <v>8003473.5489947228</v>
      </c>
      <c r="C65" s="488">
        <v>1.7329146707686816E-2</v>
      </c>
      <c r="D65" s="1257">
        <v>5405299.5489943447</v>
      </c>
      <c r="E65" s="488">
        <v>4.2103632578505135E-4</v>
      </c>
      <c r="F65" s="1256">
        <v>2598174.0000003781</v>
      </c>
      <c r="G65" s="488">
        <v>5.440323880651321E-2</v>
      </c>
      <c r="H65" s="445"/>
      <c r="I65" s="174"/>
      <c r="J65" s="174"/>
      <c r="K65" s="289"/>
      <c r="L65" s="305"/>
      <c r="M65" s="300"/>
      <c r="N65" s="308"/>
      <c r="O65" s="295"/>
      <c r="P65" s="299"/>
    </row>
    <row r="66" spans="1:16" s="169" customFormat="1" x14ac:dyDescent="0.2">
      <c r="A66" s="1255" t="s">
        <v>984</v>
      </c>
      <c r="B66" s="1256">
        <v>8196341.9342619497</v>
      </c>
      <c r="C66" s="488">
        <v>2.4098084923570795E-2</v>
      </c>
      <c r="D66" s="1257">
        <v>5486058.9342612466</v>
      </c>
      <c r="E66" s="488">
        <v>1.4940778866164184E-2</v>
      </c>
      <c r="F66" s="1256">
        <v>2710283.0000007027</v>
      </c>
      <c r="G66" s="488">
        <v>4.3149150134020431E-2</v>
      </c>
      <c r="H66" s="445"/>
      <c r="I66" s="174"/>
      <c r="J66" s="174"/>
      <c r="K66" s="289"/>
      <c r="L66" s="305"/>
      <c r="M66" s="300"/>
      <c r="N66" s="308"/>
      <c r="O66" s="295"/>
      <c r="P66" s="299"/>
    </row>
    <row r="67" spans="1:16" x14ac:dyDescent="0.2">
      <c r="A67" s="1258">
        <v>2015</v>
      </c>
      <c r="B67" s="1422">
        <v>8563017.7764013242</v>
      </c>
      <c r="C67" s="1423">
        <v>4.4736523327145949E-2</v>
      </c>
      <c r="D67" s="1424">
        <v>5782139.7764011817</v>
      </c>
      <c r="E67" s="1423">
        <v>5.3969679452560593E-2</v>
      </c>
      <c r="F67" s="1422">
        <v>2780878.000000142</v>
      </c>
      <c r="G67" s="1423">
        <v>2.6047095450704161E-2</v>
      </c>
      <c r="H67" s="1293"/>
    </row>
    <row r="68" spans="1:16" ht="10.5" customHeight="1" x14ac:dyDescent="0.2">
      <c r="A68" s="1286"/>
      <c r="B68" s="1285"/>
      <c r="C68" s="1287"/>
      <c r="D68" s="1285"/>
      <c r="E68" s="1287"/>
      <c r="F68" s="1285"/>
      <c r="G68" s="1287"/>
      <c r="H68" s="87"/>
    </row>
    <row r="69" spans="1:16" x14ac:dyDescent="0.2">
      <c r="A69" s="445" t="s">
        <v>677</v>
      </c>
      <c r="B69" s="489"/>
      <c r="C69" s="489"/>
      <c r="D69" s="490"/>
      <c r="E69" s="489"/>
      <c r="F69" s="489"/>
      <c r="G69" s="411"/>
      <c r="H69" s="445"/>
    </row>
    <row r="70" spans="1:16" x14ac:dyDescent="0.2">
      <c r="A70" s="489"/>
      <c r="B70" s="489"/>
      <c r="C70" s="173"/>
      <c r="D70" s="489"/>
      <c r="E70" s="173"/>
      <c r="F70" s="489"/>
      <c r="G70" s="173"/>
      <c r="H70" s="445"/>
    </row>
    <row r="71" spans="1:16" x14ac:dyDescent="0.2">
      <c r="A71" s="491"/>
      <c r="B71" s="492" t="s">
        <v>361</v>
      </c>
      <c r="C71" s="173"/>
      <c r="D71" s="489"/>
      <c r="E71" s="489"/>
      <c r="F71" s="489"/>
      <c r="G71" s="411"/>
      <c r="H71" s="445"/>
    </row>
    <row r="72" spans="1:16" x14ac:dyDescent="0.2">
      <c r="A72" s="489"/>
      <c r="B72" s="493"/>
      <c r="C72" s="489"/>
      <c r="D72" s="489"/>
      <c r="E72" s="489"/>
      <c r="F72" s="489"/>
      <c r="G72" s="411"/>
      <c r="H72" s="445"/>
    </row>
    <row r="73" spans="1:16" x14ac:dyDescent="0.2">
      <c r="A73" s="489"/>
      <c r="B73" s="489"/>
      <c r="C73" s="489"/>
      <c r="D73" s="489"/>
      <c r="E73" s="489"/>
      <c r="F73" s="489"/>
      <c r="G73" s="411"/>
      <c r="H73" s="445"/>
    </row>
    <row r="74" spans="1:16" x14ac:dyDescent="0.2">
      <c r="A74" s="489"/>
      <c r="B74" s="489"/>
      <c r="C74" s="494"/>
      <c r="D74" s="489"/>
      <c r="E74" s="489"/>
      <c r="F74" s="489"/>
      <c r="G74" s="411"/>
      <c r="H74" s="445"/>
    </row>
    <row r="75" spans="1:16" x14ac:dyDescent="0.2">
      <c r="A75" s="489"/>
      <c r="B75" s="489"/>
      <c r="C75" s="489"/>
      <c r="D75" s="489"/>
      <c r="E75" s="489"/>
      <c r="F75" s="489"/>
      <c r="G75" s="411"/>
      <c r="H75" s="445"/>
    </row>
    <row r="76" spans="1:16" x14ac:dyDescent="0.2">
      <c r="A76" s="489"/>
      <c r="B76" s="489"/>
      <c r="C76" s="489"/>
      <c r="D76" s="489"/>
      <c r="E76" s="489"/>
      <c r="F76" s="489"/>
      <c r="G76" s="411"/>
      <c r="H76" s="445"/>
    </row>
    <row r="77" spans="1:16" x14ac:dyDescent="0.2">
      <c r="A77" s="489"/>
      <c r="B77" s="489"/>
      <c r="C77" s="489"/>
      <c r="D77" s="489"/>
      <c r="E77" s="489"/>
      <c r="F77" s="411"/>
      <c r="G77" s="411"/>
      <c r="H77" s="445"/>
    </row>
  </sheetData>
  <sheetProtection formatCells="0" formatColumns="0" formatRows="0" insertColumns="0" insertRows="0" insertHyperlinks="0" deleteColumns="0" deleteRows="0" sort="0" autoFilter="0" pivotTables="0"/>
  <mergeCells count="5">
    <mergeCell ref="B4:C4"/>
    <mergeCell ref="D4:E4"/>
    <mergeCell ref="F4:G4"/>
    <mergeCell ref="A1:G1"/>
    <mergeCell ref="A2:G2"/>
  </mergeCells>
  <phoneticPr fontId="51" type="noConversion"/>
  <printOptions horizontalCentered="1"/>
  <pageMargins left="0.25" right="0.25" top="0.25" bottom="0.5" header="0.3" footer="0.3"/>
  <pageSetup scale="84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N69"/>
  <sheetViews>
    <sheetView showGridLines="0" zoomScaleNormal="100" workbookViewId="0">
      <selection sqref="A1:G1"/>
    </sheetView>
  </sheetViews>
  <sheetFormatPr defaultColWidth="9.140625" defaultRowHeight="12.75" x14ac:dyDescent="0.2"/>
  <cols>
    <col min="1" max="1" width="0.85546875" style="701" customWidth="1"/>
    <col min="2" max="2" width="10.7109375" style="701" customWidth="1"/>
    <col min="3" max="3" width="27.7109375" style="701" customWidth="1"/>
    <col min="4" max="6" width="12.7109375" style="701" customWidth="1"/>
    <col min="7" max="7" width="0.85546875" style="701" customWidth="1"/>
    <col min="8" max="8" width="9.140625" style="701"/>
    <col min="9" max="16384" width="9.140625" style="19"/>
  </cols>
  <sheetData>
    <row r="1" spans="1:14" s="338" customFormat="1" ht="30" customHeight="1" x14ac:dyDescent="0.25">
      <c r="A1" s="1893" t="str">
        <f>CONCATENATE('List of Tables'!A124,":  ",'List of Tables'!C124)</f>
        <v>TABLE 101:  Visitor Plant Inventory – Existing Inventory by Island and Property 2015 vs. 2014</v>
      </c>
      <c r="B1" s="1893"/>
      <c r="C1" s="1893"/>
      <c r="D1" s="1893"/>
      <c r="E1" s="1893"/>
      <c r="F1" s="1893"/>
      <c r="G1" s="1893"/>
      <c r="H1" s="747"/>
      <c r="I1" s="1373"/>
      <c r="J1" s="1107"/>
    </row>
    <row r="2" spans="1:14" s="338" customFormat="1" ht="15.75" x14ac:dyDescent="0.25">
      <c r="A2" s="701"/>
      <c r="B2" s="701"/>
      <c r="C2" s="701"/>
      <c r="D2" s="701"/>
      <c r="E2" s="701"/>
      <c r="F2" s="701"/>
      <c r="G2" s="701"/>
      <c r="H2" s="701"/>
      <c r="I2" s="1107"/>
      <c r="J2" s="1107"/>
    </row>
    <row r="3" spans="1:14" ht="24" x14ac:dyDescent="0.2">
      <c r="A3" s="1108"/>
      <c r="B3" s="1109" t="s">
        <v>363</v>
      </c>
      <c r="C3" s="1109" t="s">
        <v>605</v>
      </c>
      <c r="D3" s="1110" t="s">
        <v>1059</v>
      </c>
      <c r="E3" s="1110" t="s">
        <v>850</v>
      </c>
      <c r="F3" s="1110" t="s">
        <v>1060</v>
      </c>
      <c r="G3" s="1111"/>
      <c r="I3" s="367"/>
    </row>
    <row r="4" spans="1:14" x14ac:dyDescent="0.2">
      <c r="A4" s="1012"/>
      <c r="B4" s="1292" t="s">
        <v>1061</v>
      </c>
      <c r="C4" s="1292" t="s">
        <v>1062</v>
      </c>
      <c r="D4" s="1119">
        <v>2</v>
      </c>
      <c r="E4" s="1119">
        <v>1</v>
      </c>
      <c r="F4" s="1119">
        <v>1</v>
      </c>
      <c r="G4" s="1120"/>
    </row>
    <row r="5" spans="1:14" x14ac:dyDescent="0.2">
      <c r="A5" s="1013"/>
      <c r="B5" s="1291" t="s">
        <v>363</v>
      </c>
      <c r="C5" s="1291" t="s">
        <v>308</v>
      </c>
      <c r="D5" s="933">
        <v>57</v>
      </c>
      <c r="E5" s="933">
        <v>84</v>
      </c>
      <c r="F5" s="933">
        <v>-27</v>
      </c>
      <c r="G5" s="1121"/>
      <c r="I5" s="99"/>
      <c r="J5" s="99"/>
      <c r="K5" s="99"/>
      <c r="L5" s="99"/>
      <c r="M5" s="99"/>
      <c r="N5" s="99"/>
    </row>
    <row r="6" spans="1:14" x14ac:dyDescent="0.2">
      <c r="A6" s="1013"/>
      <c r="B6" s="1291"/>
      <c r="C6" s="1291" t="s">
        <v>791</v>
      </c>
      <c r="D6" s="933">
        <v>13</v>
      </c>
      <c r="E6" s="933">
        <v>12</v>
      </c>
      <c r="F6" s="933">
        <v>1</v>
      </c>
      <c r="G6" s="1121"/>
      <c r="I6" s="99"/>
      <c r="J6" s="99"/>
      <c r="K6" s="99"/>
      <c r="L6" s="99"/>
      <c r="M6" s="99"/>
      <c r="N6" s="99"/>
    </row>
    <row r="7" spans="1:14" x14ac:dyDescent="0.2">
      <c r="A7" s="1013"/>
      <c r="B7" s="1291"/>
      <c r="C7" s="1291" t="s">
        <v>792</v>
      </c>
      <c r="D7" s="933">
        <v>3</v>
      </c>
      <c r="E7" s="933">
        <v>3</v>
      </c>
      <c r="F7" s="933">
        <v>0</v>
      </c>
      <c r="G7" s="1121"/>
      <c r="I7" s="99"/>
      <c r="J7" s="99"/>
      <c r="K7" s="99"/>
      <c r="L7" s="99"/>
      <c r="M7" s="99"/>
      <c r="N7" s="99"/>
    </row>
    <row r="8" spans="1:14" x14ac:dyDescent="0.2">
      <c r="A8" s="1013"/>
      <c r="B8" s="1291"/>
      <c r="C8" s="1291" t="s">
        <v>303</v>
      </c>
      <c r="D8" s="933">
        <v>29</v>
      </c>
      <c r="E8" s="933">
        <v>27</v>
      </c>
      <c r="F8" s="933">
        <v>2</v>
      </c>
      <c r="G8" s="1121"/>
      <c r="I8" s="99"/>
      <c r="J8" s="99"/>
      <c r="K8" s="99"/>
      <c r="L8" s="99"/>
      <c r="M8" s="99"/>
      <c r="N8" s="99"/>
    </row>
    <row r="9" spans="1:14" x14ac:dyDescent="0.2">
      <c r="A9" s="1013"/>
      <c r="B9" s="1291"/>
      <c r="C9" s="1291" t="s">
        <v>1063</v>
      </c>
      <c r="D9" s="933">
        <v>426</v>
      </c>
      <c r="E9" s="933">
        <v>417</v>
      </c>
      <c r="F9" s="933">
        <v>9</v>
      </c>
      <c r="G9" s="1121"/>
      <c r="I9" s="99"/>
      <c r="J9" s="99"/>
      <c r="K9" s="99"/>
      <c r="L9" s="99"/>
      <c r="M9" s="99"/>
      <c r="N9" s="99"/>
    </row>
    <row r="10" spans="1:14" x14ac:dyDescent="0.2">
      <c r="A10" s="1013"/>
      <c r="B10" s="1291"/>
      <c r="C10" s="1291" t="s">
        <v>601</v>
      </c>
      <c r="D10" s="933">
        <v>17</v>
      </c>
      <c r="E10" s="933">
        <v>13</v>
      </c>
      <c r="F10" s="933">
        <v>4</v>
      </c>
      <c r="G10" s="1121"/>
      <c r="I10" s="99"/>
      <c r="J10" s="99"/>
      <c r="K10" s="99"/>
      <c r="L10" s="99"/>
      <c r="M10" s="99"/>
      <c r="N10" s="99"/>
    </row>
    <row r="11" spans="1:14" x14ac:dyDescent="0.2">
      <c r="A11" s="1013"/>
      <c r="B11" s="1291"/>
      <c r="C11" s="1291" t="s">
        <v>242</v>
      </c>
      <c r="D11" s="933">
        <v>14</v>
      </c>
      <c r="E11" s="933">
        <v>11</v>
      </c>
      <c r="F11" s="933">
        <v>3</v>
      </c>
      <c r="G11" s="1121"/>
      <c r="I11" s="372"/>
      <c r="J11" s="99"/>
      <c r="K11" s="99"/>
      <c r="L11" s="99"/>
      <c r="M11" s="99"/>
      <c r="N11" s="99"/>
    </row>
    <row r="12" spans="1:14" x14ac:dyDescent="0.2">
      <c r="A12" s="981"/>
      <c r="B12" s="1112"/>
      <c r="C12" s="1112" t="s">
        <v>236</v>
      </c>
      <c r="D12" s="1113">
        <v>561</v>
      </c>
      <c r="E12" s="1113">
        <v>568</v>
      </c>
      <c r="F12" s="1113">
        <v>-7</v>
      </c>
      <c r="G12" s="1114"/>
      <c r="H12" s="747"/>
      <c r="I12" s="371"/>
      <c r="J12" s="99"/>
      <c r="K12" s="99"/>
      <c r="L12" s="99"/>
      <c r="M12" s="99"/>
      <c r="N12" s="99"/>
    </row>
    <row r="13" spans="1:14" s="86" customFormat="1" x14ac:dyDescent="0.2">
      <c r="A13" s="1012"/>
      <c r="B13" s="1292" t="s">
        <v>1064</v>
      </c>
      <c r="C13" s="1292" t="s">
        <v>1062</v>
      </c>
      <c r="D13" s="1119">
        <v>0</v>
      </c>
      <c r="E13" s="1119">
        <v>0</v>
      </c>
      <c r="F13" s="1119">
        <v>0</v>
      </c>
      <c r="G13" s="1120"/>
      <c r="H13" s="701"/>
      <c r="I13" s="371"/>
      <c r="J13" s="99"/>
      <c r="K13" s="99"/>
      <c r="L13" s="99"/>
      <c r="M13" s="99"/>
      <c r="N13" s="99"/>
    </row>
    <row r="14" spans="1:14" x14ac:dyDescent="0.2">
      <c r="A14" s="1013"/>
      <c r="B14" s="1291"/>
      <c r="C14" s="1291" t="s">
        <v>308</v>
      </c>
      <c r="D14" s="933">
        <v>12</v>
      </c>
      <c r="E14" s="933">
        <v>21</v>
      </c>
      <c r="F14" s="933">
        <v>-9</v>
      </c>
      <c r="G14" s="1121"/>
      <c r="I14" s="99"/>
      <c r="J14" s="99"/>
      <c r="K14" s="99"/>
      <c r="L14" s="99"/>
      <c r="M14" s="99"/>
      <c r="N14" s="99"/>
    </row>
    <row r="15" spans="1:14" x14ac:dyDescent="0.2">
      <c r="A15" s="1013"/>
      <c r="B15" s="1291"/>
      <c r="C15" s="1291" t="s">
        <v>791</v>
      </c>
      <c r="D15" s="933">
        <v>22</v>
      </c>
      <c r="E15" s="933">
        <v>17</v>
      </c>
      <c r="F15" s="933">
        <v>5</v>
      </c>
      <c r="G15" s="1121"/>
      <c r="I15" s="99"/>
      <c r="J15" s="99"/>
      <c r="K15" s="99"/>
      <c r="L15" s="99"/>
      <c r="M15" s="99"/>
      <c r="N15" s="99"/>
    </row>
    <row r="16" spans="1:14" x14ac:dyDescent="0.2">
      <c r="A16" s="1013"/>
      <c r="B16" s="1291"/>
      <c r="C16" s="1291" t="s">
        <v>792</v>
      </c>
      <c r="D16" s="933">
        <v>0</v>
      </c>
      <c r="E16" s="933">
        <v>0</v>
      </c>
      <c r="F16" s="933">
        <v>0</v>
      </c>
      <c r="G16" s="1121"/>
      <c r="I16" s="99"/>
      <c r="J16" s="99"/>
      <c r="K16" s="99"/>
      <c r="L16" s="99"/>
      <c r="M16" s="99"/>
      <c r="N16" s="99"/>
    </row>
    <row r="17" spans="1:14" x14ac:dyDescent="0.2">
      <c r="A17" s="1013"/>
      <c r="B17" s="1291"/>
      <c r="C17" s="1291" t="s">
        <v>303</v>
      </c>
      <c r="D17" s="933">
        <v>15</v>
      </c>
      <c r="E17" s="933">
        <v>15</v>
      </c>
      <c r="F17" s="933">
        <v>0</v>
      </c>
      <c r="G17" s="1121"/>
      <c r="I17" s="99"/>
      <c r="J17" s="99"/>
      <c r="K17" s="99"/>
      <c r="L17" s="99"/>
      <c r="M17" s="99"/>
      <c r="N17" s="99"/>
    </row>
    <row r="18" spans="1:14" x14ac:dyDescent="0.2">
      <c r="A18" s="1013"/>
      <c r="B18" s="1291"/>
      <c r="C18" s="1291" t="s">
        <v>1063</v>
      </c>
      <c r="D18" s="933">
        <v>265</v>
      </c>
      <c r="E18" s="933">
        <v>442</v>
      </c>
      <c r="F18" s="933">
        <v>-177</v>
      </c>
      <c r="G18" s="1121"/>
      <c r="I18" s="99"/>
      <c r="J18" s="99"/>
      <c r="K18" s="99"/>
      <c r="L18" s="99"/>
      <c r="M18" s="99"/>
      <c r="N18" s="99"/>
    </row>
    <row r="19" spans="1:14" x14ac:dyDescent="0.2">
      <c r="A19" s="1013"/>
      <c r="B19" s="1291"/>
      <c r="C19" s="1291" t="s">
        <v>601</v>
      </c>
      <c r="D19" s="933">
        <v>21</v>
      </c>
      <c r="E19" s="933">
        <v>17</v>
      </c>
      <c r="F19" s="933">
        <v>4</v>
      </c>
      <c r="G19" s="1121"/>
      <c r="I19" s="99"/>
      <c r="J19" s="99"/>
      <c r="K19" s="99"/>
      <c r="L19" s="99"/>
      <c r="M19" s="99"/>
      <c r="N19" s="99"/>
    </row>
    <row r="20" spans="1:14" x14ac:dyDescent="0.2">
      <c r="A20" s="1013"/>
      <c r="B20" s="1291"/>
      <c r="C20" s="1291" t="s">
        <v>242</v>
      </c>
      <c r="D20" s="933">
        <v>4</v>
      </c>
      <c r="E20" s="933">
        <v>3</v>
      </c>
      <c r="F20" s="933">
        <v>1</v>
      </c>
      <c r="G20" s="1121"/>
      <c r="I20" s="99"/>
      <c r="J20" s="99"/>
      <c r="K20" s="99"/>
      <c r="L20" s="99"/>
      <c r="M20" s="99"/>
      <c r="N20" s="99"/>
    </row>
    <row r="21" spans="1:14" x14ac:dyDescent="0.2">
      <c r="A21" s="981"/>
      <c r="B21" s="1112"/>
      <c r="C21" s="1112" t="s">
        <v>236</v>
      </c>
      <c r="D21" s="1113">
        <v>339</v>
      </c>
      <c r="E21" s="1113">
        <v>515</v>
      </c>
      <c r="F21" s="1113">
        <v>-176</v>
      </c>
      <c r="G21" s="1114"/>
      <c r="H21" s="747"/>
      <c r="I21" s="99"/>
      <c r="J21" s="99"/>
      <c r="K21" s="99"/>
      <c r="L21" s="99"/>
      <c r="M21" s="99"/>
      <c r="N21" s="99"/>
    </row>
    <row r="22" spans="1:14" x14ac:dyDescent="0.2">
      <c r="A22" s="1012"/>
      <c r="B22" s="1292" t="s">
        <v>348</v>
      </c>
      <c r="C22" s="1292" t="s">
        <v>1062</v>
      </c>
      <c r="D22" s="1119">
        <v>2</v>
      </c>
      <c r="E22" s="1119">
        <v>2</v>
      </c>
      <c r="F22" s="1119">
        <v>0</v>
      </c>
      <c r="G22" s="1120"/>
      <c r="I22" s="99"/>
      <c r="J22" s="99"/>
      <c r="K22" s="99"/>
      <c r="L22" s="99"/>
      <c r="M22" s="99"/>
      <c r="N22" s="99"/>
    </row>
    <row r="23" spans="1:14" s="86" customFormat="1" x14ac:dyDescent="0.2">
      <c r="A23" s="1013"/>
      <c r="B23" s="1291"/>
      <c r="C23" s="1291" t="s">
        <v>308</v>
      </c>
      <c r="D23" s="933">
        <v>36</v>
      </c>
      <c r="E23" s="933">
        <v>85</v>
      </c>
      <c r="F23" s="933">
        <v>-49</v>
      </c>
      <c r="G23" s="1121"/>
      <c r="H23" s="701"/>
      <c r="I23" s="99"/>
      <c r="J23" s="99"/>
      <c r="K23" s="99"/>
      <c r="L23" s="99"/>
      <c r="M23" s="99"/>
      <c r="N23" s="99"/>
    </row>
    <row r="24" spans="1:14" x14ac:dyDescent="0.2">
      <c r="A24" s="1013"/>
      <c r="B24" s="1291"/>
      <c r="C24" s="1291" t="s">
        <v>791</v>
      </c>
      <c r="D24" s="933">
        <v>58</v>
      </c>
      <c r="E24" s="933">
        <v>41</v>
      </c>
      <c r="F24" s="933">
        <v>17</v>
      </c>
      <c r="G24" s="1121"/>
      <c r="I24" s="99"/>
      <c r="J24" s="99"/>
      <c r="K24" s="99"/>
      <c r="L24" s="99"/>
      <c r="M24" s="99"/>
      <c r="N24" s="99"/>
    </row>
    <row r="25" spans="1:14" x14ac:dyDescent="0.2">
      <c r="A25" s="1013"/>
      <c r="B25" s="1291"/>
      <c r="C25" s="1291" t="s">
        <v>792</v>
      </c>
      <c r="D25" s="933">
        <v>3</v>
      </c>
      <c r="E25" s="933">
        <v>3</v>
      </c>
      <c r="F25" s="933">
        <v>0</v>
      </c>
      <c r="G25" s="1121"/>
      <c r="I25" s="99"/>
      <c r="J25" s="99"/>
      <c r="K25" s="99"/>
      <c r="L25" s="99"/>
      <c r="M25" s="99"/>
      <c r="N25" s="99"/>
    </row>
    <row r="26" spans="1:14" x14ac:dyDescent="0.2">
      <c r="A26" s="1013"/>
      <c r="B26" s="1291"/>
      <c r="C26" s="1291" t="s">
        <v>303</v>
      </c>
      <c r="D26" s="933">
        <v>31</v>
      </c>
      <c r="E26" s="933">
        <v>32</v>
      </c>
      <c r="F26" s="933">
        <v>-1</v>
      </c>
      <c r="G26" s="1121"/>
      <c r="I26" s="99"/>
      <c r="J26" s="99"/>
      <c r="K26" s="99"/>
      <c r="L26" s="99"/>
      <c r="M26" s="99"/>
      <c r="N26" s="99"/>
    </row>
    <row r="27" spans="1:14" x14ac:dyDescent="0.2">
      <c r="A27" s="1013"/>
      <c r="B27" s="1291"/>
      <c r="C27" s="1291" t="s">
        <v>1063</v>
      </c>
      <c r="D27" s="933">
        <v>602</v>
      </c>
      <c r="E27" s="933">
        <v>147</v>
      </c>
      <c r="F27" s="933">
        <v>455</v>
      </c>
      <c r="G27" s="1121"/>
      <c r="I27" s="99"/>
      <c r="J27" s="99"/>
      <c r="K27" s="99"/>
      <c r="L27" s="99"/>
      <c r="M27" s="99"/>
      <c r="N27" s="99"/>
    </row>
    <row r="28" spans="1:14" x14ac:dyDescent="0.2">
      <c r="A28" s="1013"/>
      <c r="B28" s="1291"/>
      <c r="C28" s="1291" t="s">
        <v>601</v>
      </c>
      <c r="D28" s="933">
        <v>25</v>
      </c>
      <c r="E28" s="933">
        <v>17</v>
      </c>
      <c r="F28" s="933">
        <v>8</v>
      </c>
      <c r="G28" s="1121"/>
      <c r="I28" s="99"/>
      <c r="J28" s="99"/>
      <c r="K28" s="99"/>
      <c r="L28" s="99"/>
      <c r="M28" s="99"/>
      <c r="N28" s="99"/>
    </row>
    <row r="29" spans="1:14" x14ac:dyDescent="0.2">
      <c r="A29" s="1013"/>
      <c r="B29" s="1291"/>
      <c r="C29" s="1291" t="s">
        <v>242</v>
      </c>
      <c r="D29" s="933">
        <v>4</v>
      </c>
      <c r="E29" s="933">
        <v>4</v>
      </c>
      <c r="F29" s="933">
        <v>0</v>
      </c>
      <c r="G29" s="1121"/>
      <c r="I29" s="99"/>
      <c r="J29" s="99"/>
      <c r="K29" s="99"/>
      <c r="L29" s="99"/>
      <c r="M29" s="99"/>
      <c r="N29" s="99"/>
    </row>
    <row r="30" spans="1:14" x14ac:dyDescent="0.2">
      <c r="A30" s="981"/>
      <c r="B30" s="1112"/>
      <c r="C30" s="1112" t="s">
        <v>236</v>
      </c>
      <c r="D30" s="1113">
        <v>761</v>
      </c>
      <c r="E30" s="1113">
        <v>331</v>
      </c>
      <c r="F30" s="1113">
        <v>430</v>
      </c>
      <c r="G30" s="1114"/>
      <c r="I30" s="99"/>
      <c r="J30" s="99"/>
      <c r="K30" s="99"/>
      <c r="L30" s="99"/>
      <c r="M30" s="99"/>
      <c r="N30" s="99"/>
    </row>
    <row r="31" spans="1:14" x14ac:dyDescent="0.2">
      <c r="A31" s="1012"/>
      <c r="B31" s="1292" t="s">
        <v>201</v>
      </c>
      <c r="C31" s="1292" t="s">
        <v>1062</v>
      </c>
      <c r="D31" s="1119">
        <v>0</v>
      </c>
      <c r="E31" s="1119">
        <v>1</v>
      </c>
      <c r="F31" s="1119">
        <v>-1</v>
      </c>
      <c r="G31" s="1120"/>
      <c r="I31" s="99"/>
      <c r="J31" s="99"/>
      <c r="K31" s="99"/>
      <c r="L31" s="99"/>
      <c r="M31" s="99"/>
      <c r="N31" s="99"/>
    </row>
    <row r="32" spans="1:14" x14ac:dyDescent="0.2">
      <c r="A32" s="1013"/>
      <c r="B32" s="1291"/>
      <c r="C32" s="1291" t="s">
        <v>308</v>
      </c>
      <c r="D32" s="933">
        <v>1</v>
      </c>
      <c r="E32" s="933">
        <v>2</v>
      </c>
      <c r="F32" s="933">
        <v>-1</v>
      </c>
      <c r="G32" s="1121"/>
      <c r="I32" s="99"/>
      <c r="J32" s="99"/>
      <c r="K32" s="99"/>
      <c r="L32" s="99"/>
      <c r="M32" s="99"/>
      <c r="N32" s="99"/>
    </row>
    <row r="33" spans="1:14" s="86" customFormat="1" x14ac:dyDescent="0.2">
      <c r="A33" s="1013"/>
      <c r="B33" s="1291"/>
      <c r="C33" s="1291" t="s">
        <v>791</v>
      </c>
      <c r="D33" s="933">
        <v>2</v>
      </c>
      <c r="E33" s="933">
        <v>2</v>
      </c>
      <c r="F33" s="933">
        <v>0</v>
      </c>
      <c r="G33" s="1121"/>
      <c r="H33" s="701"/>
      <c r="I33" s="99"/>
      <c r="J33" s="99"/>
      <c r="K33" s="99"/>
      <c r="L33" s="99"/>
      <c r="M33" s="99"/>
      <c r="N33" s="99"/>
    </row>
    <row r="34" spans="1:14" x14ac:dyDescent="0.2">
      <c r="A34" s="1013"/>
      <c r="B34" s="1291"/>
      <c r="C34" s="1291" t="s">
        <v>792</v>
      </c>
      <c r="D34" s="933">
        <v>0</v>
      </c>
      <c r="E34" s="933">
        <v>0</v>
      </c>
      <c r="F34" s="933">
        <v>0</v>
      </c>
      <c r="G34" s="1121"/>
      <c r="I34" s="99"/>
      <c r="J34" s="99"/>
      <c r="K34" s="99"/>
      <c r="L34" s="99"/>
      <c r="M34" s="99"/>
      <c r="N34" s="99"/>
    </row>
    <row r="35" spans="1:14" x14ac:dyDescent="0.2">
      <c r="A35" s="1013"/>
      <c r="B35" s="1291"/>
      <c r="C35" s="1291" t="s">
        <v>303</v>
      </c>
      <c r="D35" s="933">
        <v>0</v>
      </c>
      <c r="E35" s="933">
        <v>0</v>
      </c>
      <c r="F35" s="933">
        <v>0</v>
      </c>
      <c r="G35" s="1121"/>
      <c r="I35" s="99"/>
      <c r="J35" s="99"/>
      <c r="K35" s="99"/>
      <c r="L35" s="99"/>
      <c r="M35" s="99"/>
      <c r="N35" s="99"/>
    </row>
    <row r="36" spans="1:14" x14ac:dyDescent="0.2">
      <c r="A36" s="1013"/>
      <c r="B36" s="1291"/>
      <c r="C36" s="1291" t="s">
        <v>1063</v>
      </c>
      <c r="D36" s="933">
        <v>18</v>
      </c>
      <c r="E36" s="933">
        <v>22</v>
      </c>
      <c r="F36" s="933">
        <v>-4</v>
      </c>
      <c r="G36" s="1121"/>
      <c r="I36" s="99"/>
      <c r="J36" s="99"/>
      <c r="K36" s="99"/>
      <c r="L36" s="99"/>
      <c r="M36" s="99"/>
      <c r="N36" s="99"/>
    </row>
    <row r="37" spans="1:14" x14ac:dyDescent="0.2">
      <c r="A37" s="1013"/>
      <c r="B37" s="1291"/>
      <c r="C37" s="1291" t="s">
        <v>601</v>
      </c>
      <c r="D37" s="933">
        <v>1</v>
      </c>
      <c r="E37" s="933">
        <v>0</v>
      </c>
      <c r="F37" s="933">
        <v>1</v>
      </c>
      <c r="G37" s="1121"/>
      <c r="I37" s="99"/>
      <c r="J37" s="99"/>
      <c r="K37" s="99"/>
      <c r="L37" s="99"/>
      <c r="M37" s="99"/>
      <c r="N37" s="99"/>
    </row>
    <row r="38" spans="1:14" x14ac:dyDescent="0.2">
      <c r="A38" s="1013"/>
      <c r="B38" s="1291"/>
      <c r="C38" s="1291" t="s">
        <v>242</v>
      </c>
      <c r="D38" s="933">
        <v>0</v>
      </c>
      <c r="E38" s="933">
        <v>0</v>
      </c>
      <c r="F38" s="933">
        <v>0</v>
      </c>
      <c r="G38" s="1121"/>
      <c r="I38" s="99"/>
      <c r="J38" s="99"/>
      <c r="K38" s="99"/>
      <c r="L38" s="99"/>
      <c r="M38" s="99"/>
      <c r="N38" s="99"/>
    </row>
    <row r="39" spans="1:14" x14ac:dyDescent="0.2">
      <c r="A39" s="981"/>
      <c r="B39" s="1112"/>
      <c r="C39" s="1112" t="s">
        <v>236</v>
      </c>
      <c r="D39" s="1113">
        <v>22</v>
      </c>
      <c r="E39" s="1113">
        <v>27</v>
      </c>
      <c r="F39" s="1113">
        <v>-5</v>
      </c>
      <c r="G39" s="1114"/>
      <c r="I39" s="99"/>
      <c r="J39" s="99"/>
      <c r="K39" s="99"/>
      <c r="L39" s="99"/>
      <c r="M39" s="99"/>
      <c r="N39" s="99"/>
    </row>
    <row r="40" spans="1:14" x14ac:dyDescent="0.2">
      <c r="A40" s="1012"/>
      <c r="B40" s="1292" t="s">
        <v>1065</v>
      </c>
      <c r="C40" s="1292" t="s">
        <v>1062</v>
      </c>
      <c r="D40" s="1119">
        <v>0</v>
      </c>
      <c r="E40" s="1119">
        <v>0</v>
      </c>
      <c r="F40" s="1119">
        <v>0</v>
      </c>
      <c r="G40" s="1120"/>
      <c r="I40" s="99"/>
      <c r="J40" s="99"/>
      <c r="K40" s="99"/>
      <c r="L40" s="99"/>
      <c r="M40" s="99"/>
      <c r="N40" s="99"/>
    </row>
    <row r="41" spans="1:14" x14ac:dyDescent="0.2">
      <c r="A41" s="1013"/>
      <c r="B41" s="1291"/>
      <c r="C41" s="1291" t="s">
        <v>308</v>
      </c>
      <c r="D41" s="933">
        <v>0</v>
      </c>
      <c r="E41" s="933">
        <v>0</v>
      </c>
      <c r="F41" s="933">
        <v>0</v>
      </c>
      <c r="G41" s="1121"/>
      <c r="I41" s="99"/>
      <c r="J41" s="99"/>
      <c r="K41" s="99"/>
      <c r="L41" s="99"/>
      <c r="M41" s="99"/>
      <c r="N41" s="99"/>
    </row>
    <row r="42" spans="1:14" x14ac:dyDescent="0.2">
      <c r="A42" s="1013"/>
      <c r="B42" s="1291"/>
      <c r="C42" s="1291" t="s">
        <v>791</v>
      </c>
      <c r="D42" s="933">
        <v>0</v>
      </c>
      <c r="E42" s="933">
        <v>0</v>
      </c>
      <c r="F42" s="933">
        <v>0</v>
      </c>
      <c r="G42" s="1121"/>
      <c r="I42" s="99"/>
      <c r="J42" s="99"/>
      <c r="K42" s="99"/>
      <c r="L42" s="99"/>
      <c r="M42" s="99"/>
      <c r="N42" s="99"/>
    </row>
    <row r="43" spans="1:14" s="86" customFormat="1" x14ac:dyDescent="0.2">
      <c r="A43" s="1013"/>
      <c r="B43" s="1291"/>
      <c r="C43" s="1291" t="s">
        <v>792</v>
      </c>
      <c r="D43" s="933">
        <v>0</v>
      </c>
      <c r="E43" s="933">
        <v>0</v>
      </c>
      <c r="F43" s="933">
        <v>0</v>
      </c>
      <c r="G43" s="1121"/>
      <c r="H43" s="701"/>
      <c r="I43" s="99"/>
      <c r="J43" s="99"/>
      <c r="K43" s="99"/>
      <c r="L43" s="99"/>
      <c r="M43" s="99"/>
      <c r="N43" s="99"/>
    </row>
    <row r="44" spans="1:14" x14ac:dyDescent="0.2">
      <c r="A44" s="1013"/>
      <c r="B44" s="1291"/>
      <c r="C44" s="1291" t="s">
        <v>303</v>
      </c>
      <c r="D44" s="933">
        <v>2</v>
      </c>
      <c r="E44" s="933">
        <v>3</v>
      </c>
      <c r="F44" s="933">
        <v>-1</v>
      </c>
      <c r="G44" s="1121"/>
      <c r="I44" s="99"/>
      <c r="J44" s="99"/>
      <c r="K44" s="99"/>
      <c r="L44" s="99"/>
      <c r="M44" s="99"/>
      <c r="N44" s="99"/>
    </row>
    <row r="45" spans="1:14" x14ac:dyDescent="0.2">
      <c r="A45" s="1013"/>
      <c r="B45" s="1291"/>
      <c r="C45" s="1291" t="s">
        <v>1063</v>
      </c>
      <c r="D45" s="933">
        <v>1</v>
      </c>
      <c r="E45" s="933">
        <v>1</v>
      </c>
      <c r="F45" s="933">
        <v>0</v>
      </c>
      <c r="G45" s="1121"/>
      <c r="I45" s="99"/>
      <c r="J45" s="99"/>
      <c r="K45" s="99"/>
      <c r="L45" s="99"/>
      <c r="M45" s="99"/>
      <c r="N45" s="99"/>
    </row>
    <row r="46" spans="1:14" x14ac:dyDescent="0.2">
      <c r="A46" s="1013"/>
      <c r="B46" s="1291"/>
      <c r="C46" s="1291" t="s">
        <v>601</v>
      </c>
      <c r="D46" s="933">
        <v>0</v>
      </c>
      <c r="E46" s="933">
        <v>0</v>
      </c>
      <c r="F46" s="933">
        <v>0</v>
      </c>
      <c r="G46" s="1121"/>
      <c r="I46" s="99"/>
      <c r="J46" s="99"/>
      <c r="K46" s="99"/>
      <c r="L46" s="99"/>
      <c r="M46" s="99"/>
      <c r="N46" s="99"/>
    </row>
    <row r="47" spans="1:14" x14ac:dyDescent="0.2">
      <c r="A47" s="1013"/>
      <c r="B47" s="1291"/>
      <c r="C47" s="1291" t="s">
        <v>242</v>
      </c>
      <c r="D47" s="933">
        <v>0</v>
      </c>
      <c r="E47" s="933">
        <v>0</v>
      </c>
      <c r="F47" s="933">
        <v>0</v>
      </c>
      <c r="G47" s="1121"/>
      <c r="I47" s="99"/>
      <c r="J47" s="99"/>
      <c r="K47" s="99"/>
      <c r="L47" s="99"/>
      <c r="M47" s="99"/>
      <c r="N47" s="99"/>
    </row>
    <row r="48" spans="1:14" x14ac:dyDescent="0.2">
      <c r="A48" s="981"/>
      <c r="B48" s="1112"/>
      <c r="C48" s="1112" t="s">
        <v>236</v>
      </c>
      <c r="D48" s="1113">
        <v>3</v>
      </c>
      <c r="E48" s="1113">
        <v>4</v>
      </c>
      <c r="F48" s="1113">
        <v>-1</v>
      </c>
      <c r="G48" s="1114"/>
      <c r="I48" s="99"/>
      <c r="J48" s="99"/>
      <c r="K48" s="99"/>
      <c r="L48" s="99"/>
      <c r="M48" s="99"/>
      <c r="N48" s="99"/>
    </row>
    <row r="49" spans="1:14" x14ac:dyDescent="0.2">
      <c r="A49" s="1012"/>
      <c r="B49" s="1292" t="s">
        <v>1066</v>
      </c>
      <c r="C49" s="1292" t="s">
        <v>1062</v>
      </c>
      <c r="D49" s="1119">
        <v>3</v>
      </c>
      <c r="E49" s="1119">
        <v>8</v>
      </c>
      <c r="F49" s="1119">
        <v>-5</v>
      </c>
      <c r="G49" s="1120"/>
      <c r="I49" s="99"/>
      <c r="J49" s="99"/>
      <c r="K49" s="99"/>
      <c r="L49" s="99"/>
      <c r="M49" s="99"/>
      <c r="N49" s="99"/>
    </row>
    <row r="50" spans="1:14" x14ac:dyDescent="0.2">
      <c r="A50" s="1013"/>
      <c r="B50" s="1291"/>
      <c r="C50" s="1291" t="s">
        <v>308</v>
      </c>
      <c r="D50" s="933">
        <v>26</v>
      </c>
      <c r="E50" s="933">
        <v>29</v>
      </c>
      <c r="F50" s="933">
        <v>-3</v>
      </c>
      <c r="G50" s="1121"/>
      <c r="I50" s="99"/>
      <c r="J50" s="99"/>
      <c r="K50" s="99"/>
      <c r="L50" s="99"/>
      <c r="M50" s="99"/>
      <c r="N50" s="99"/>
    </row>
    <row r="51" spans="1:14" s="86" customFormat="1" x14ac:dyDescent="0.2">
      <c r="A51" s="1013"/>
      <c r="B51" s="1291"/>
      <c r="C51" s="1291" t="s">
        <v>791</v>
      </c>
      <c r="D51" s="933">
        <v>29</v>
      </c>
      <c r="E51" s="933">
        <v>24</v>
      </c>
      <c r="F51" s="933">
        <v>5</v>
      </c>
      <c r="G51" s="1121"/>
      <c r="H51" s="701"/>
      <c r="I51" s="99"/>
      <c r="J51" s="99"/>
      <c r="K51" s="99"/>
      <c r="L51" s="99"/>
      <c r="M51" s="99"/>
      <c r="N51" s="99"/>
    </row>
    <row r="52" spans="1:14" x14ac:dyDescent="0.2">
      <c r="A52" s="1013"/>
      <c r="B52" s="1291"/>
      <c r="C52" s="1291" t="s">
        <v>792</v>
      </c>
      <c r="D52" s="933">
        <v>6</v>
      </c>
      <c r="E52" s="933">
        <v>6</v>
      </c>
      <c r="F52" s="933">
        <v>0</v>
      </c>
      <c r="G52" s="1121"/>
      <c r="I52" s="99"/>
      <c r="J52" s="99"/>
      <c r="K52" s="99"/>
      <c r="L52" s="99"/>
      <c r="M52" s="99"/>
      <c r="N52" s="99"/>
    </row>
    <row r="53" spans="1:14" x14ac:dyDescent="0.2">
      <c r="A53" s="1013"/>
      <c r="B53" s="1291"/>
      <c r="C53" s="1291" t="s">
        <v>303</v>
      </c>
      <c r="D53" s="933">
        <v>64</v>
      </c>
      <c r="E53" s="933">
        <v>68</v>
      </c>
      <c r="F53" s="933">
        <v>-4</v>
      </c>
      <c r="G53" s="1121"/>
      <c r="I53" s="99"/>
      <c r="J53" s="99"/>
      <c r="K53" s="99"/>
      <c r="L53" s="99"/>
      <c r="M53" s="99"/>
      <c r="N53" s="99"/>
    </row>
    <row r="54" spans="1:14" x14ac:dyDescent="0.2">
      <c r="A54" s="1013"/>
      <c r="B54" s="1291"/>
      <c r="C54" s="1291" t="s">
        <v>1063</v>
      </c>
      <c r="D54" s="933">
        <v>328</v>
      </c>
      <c r="E54" s="933">
        <v>104</v>
      </c>
      <c r="F54" s="933">
        <v>224</v>
      </c>
      <c r="G54" s="1121"/>
      <c r="I54" s="99"/>
      <c r="J54" s="99"/>
      <c r="K54" s="99"/>
      <c r="L54" s="99"/>
      <c r="M54" s="99"/>
      <c r="N54" s="99"/>
    </row>
    <row r="55" spans="1:14" x14ac:dyDescent="0.2">
      <c r="A55" s="1013"/>
      <c r="B55" s="1291"/>
      <c r="C55" s="1291" t="s">
        <v>601</v>
      </c>
      <c r="D55" s="933">
        <v>19</v>
      </c>
      <c r="E55" s="933">
        <v>13</v>
      </c>
      <c r="F55" s="933">
        <v>6</v>
      </c>
      <c r="G55" s="1121"/>
      <c r="I55" s="99"/>
      <c r="J55" s="99"/>
      <c r="K55" s="99"/>
      <c r="L55" s="99"/>
      <c r="M55" s="99"/>
      <c r="N55" s="99"/>
    </row>
    <row r="56" spans="1:14" x14ac:dyDescent="0.2">
      <c r="A56" s="1013"/>
      <c r="B56" s="1291"/>
      <c r="C56" s="1291" t="s">
        <v>242</v>
      </c>
      <c r="D56" s="933">
        <v>4</v>
      </c>
      <c r="E56" s="933">
        <v>3</v>
      </c>
      <c r="F56" s="933">
        <v>1</v>
      </c>
      <c r="G56" s="1121"/>
      <c r="I56" s="99"/>
      <c r="J56" s="99"/>
      <c r="K56" s="99"/>
      <c r="L56" s="99"/>
      <c r="M56" s="99"/>
      <c r="N56" s="99"/>
    </row>
    <row r="57" spans="1:14" x14ac:dyDescent="0.2">
      <c r="A57" s="981"/>
      <c r="B57" s="1112"/>
      <c r="C57" s="1112" t="s">
        <v>236</v>
      </c>
      <c r="D57" s="1113">
        <v>479</v>
      </c>
      <c r="E57" s="1113">
        <v>255</v>
      </c>
      <c r="F57" s="1113">
        <v>224</v>
      </c>
      <c r="G57" s="1114"/>
      <c r="I57" s="99"/>
      <c r="J57" s="99"/>
      <c r="K57" s="99"/>
      <c r="L57" s="99"/>
      <c r="M57" s="99"/>
      <c r="N57" s="99"/>
    </row>
    <row r="58" spans="1:14" x14ac:dyDescent="0.2">
      <c r="A58" s="1012"/>
      <c r="B58" s="1292" t="s">
        <v>147</v>
      </c>
      <c r="C58" s="1292" t="s">
        <v>1062</v>
      </c>
      <c r="D58" s="1119">
        <v>7</v>
      </c>
      <c r="E58" s="1119">
        <v>12</v>
      </c>
      <c r="F58" s="1119">
        <v>-5</v>
      </c>
      <c r="G58" s="1120"/>
      <c r="I58" s="99"/>
      <c r="J58" s="99"/>
      <c r="K58" s="99"/>
      <c r="L58" s="99"/>
      <c r="M58" s="99"/>
      <c r="N58" s="99"/>
    </row>
    <row r="59" spans="1:14" x14ac:dyDescent="0.2">
      <c r="A59" s="1013"/>
      <c r="B59" s="1291"/>
      <c r="C59" s="1291" t="s">
        <v>308</v>
      </c>
      <c r="D59" s="933">
        <v>132</v>
      </c>
      <c r="E59" s="933">
        <v>221</v>
      </c>
      <c r="F59" s="933">
        <v>-89</v>
      </c>
      <c r="G59" s="1121"/>
      <c r="I59" s="99"/>
      <c r="J59" s="99"/>
      <c r="K59" s="99"/>
      <c r="L59" s="99"/>
      <c r="M59" s="99"/>
      <c r="N59" s="99"/>
    </row>
    <row r="60" spans="1:14" x14ac:dyDescent="0.2">
      <c r="A60" s="1013"/>
      <c r="B60" s="1291"/>
      <c r="C60" s="1291" t="s">
        <v>791</v>
      </c>
      <c r="D60" s="933">
        <v>124</v>
      </c>
      <c r="E60" s="933">
        <v>96</v>
      </c>
      <c r="F60" s="933">
        <v>28</v>
      </c>
      <c r="G60" s="1121"/>
      <c r="I60" s="99"/>
      <c r="J60" s="99"/>
      <c r="K60" s="99"/>
      <c r="L60" s="99"/>
      <c r="M60" s="99"/>
      <c r="N60" s="99"/>
    </row>
    <row r="61" spans="1:14" x14ac:dyDescent="0.2">
      <c r="A61" s="1013"/>
      <c r="B61" s="1291"/>
      <c r="C61" s="1291" t="s">
        <v>792</v>
      </c>
      <c r="D61" s="933">
        <v>12</v>
      </c>
      <c r="E61" s="933">
        <v>12</v>
      </c>
      <c r="F61" s="933">
        <v>0</v>
      </c>
      <c r="G61" s="1121"/>
      <c r="I61" s="99"/>
      <c r="J61" s="99"/>
      <c r="K61" s="99"/>
      <c r="L61" s="99"/>
      <c r="M61" s="99"/>
      <c r="N61" s="99"/>
    </row>
    <row r="62" spans="1:14" x14ac:dyDescent="0.2">
      <c r="A62" s="1013"/>
      <c r="B62" s="1291"/>
      <c r="C62" s="1291" t="s">
        <v>303</v>
      </c>
      <c r="D62" s="933">
        <v>141</v>
      </c>
      <c r="E62" s="933">
        <v>145</v>
      </c>
      <c r="F62" s="933">
        <v>-4</v>
      </c>
      <c r="G62" s="1121"/>
      <c r="I62" s="99"/>
      <c r="J62" s="99"/>
      <c r="K62" s="99"/>
      <c r="L62" s="99"/>
      <c r="M62" s="99"/>
      <c r="N62" s="99"/>
    </row>
    <row r="63" spans="1:14" x14ac:dyDescent="0.2">
      <c r="A63" s="1013"/>
      <c r="B63" s="1291"/>
      <c r="C63" s="1291" t="s">
        <v>1063</v>
      </c>
      <c r="D63" s="933">
        <v>1640</v>
      </c>
      <c r="E63" s="933">
        <v>1133</v>
      </c>
      <c r="F63" s="933">
        <v>507</v>
      </c>
      <c r="G63" s="1121"/>
      <c r="I63" s="99"/>
      <c r="J63" s="99"/>
      <c r="K63" s="99"/>
      <c r="L63" s="99"/>
      <c r="M63" s="99"/>
      <c r="N63" s="99"/>
    </row>
    <row r="64" spans="1:14" x14ac:dyDescent="0.2">
      <c r="A64" s="1013"/>
      <c r="B64" s="1291"/>
      <c r="C64" s="1291" t="s">
        <v>601</v>
      </c>
      <c r="D64" s="933">
        <v>83</v>
      </c>
      <c r="E64" s="933">
        <v>60</v>
      </c>
      <c r="F64" s="933">
        <v>23</v>
      </c>
      <c r="G64" s="1121"/>
      <c r="I64" s="99"/>
      <c r="J64" s="99"/>
      <c r="K64" s="99"/>
      <c r="L64" s="99"/>
      <c r="M64" s="99"/>
      <c r="N64" s="99"/>
    </row>
    <row r="65" spans="1:7" x14ac:dyDescent="0.2">
      <c r="A65" s="1013"/>
      <c r="B65" s="1291"/>
      <c r="C65" s="1291" t="s">
        <v>242</v>
      </c>
      <c r="D65" s="933">
        <v>26</v>
      </c>
      <c r="E65" s="933">
        <v>21</v>
      </c>
      <c r="F65" s="933">
        <v>5</v>
      </c>
      <c r="G65" s="1121"/>
    </row>
    <row r="66" spans="1:7" x14ac:dyDescent="0.2">
      <c r="A66" s="1115"/>
      <c r="B66" s="1116"/>
      <c r="C66" s="1116" t="s">
        <v>1067</v>
      </c>
      <c r="D66" s="1117">
        <v>2165</v>
      </c>
      <c r="E66" s="1117">
        <v>1700</v>
      </c>
      <c r="F66" s="1117">
        <v>465</v>
      </c>
      <c r="G66" s="1118"/>
    </row>
    <row r="68" spans="1:7" x14ac:dyDescent="0.2">
      <c r="B68" s="701" t="s">
        <v>793</v>
      </c>
    </row>
    <row r="69" spans="1:7" x14ac:dyDescent="0.2">
      <c r="B69" s="701" t="s">
        <v>677</v>
      </c>
    </row>
  </sheetData>
  <mergeCells count="1">
    <mergeCell ref="A1:G1"/>
  </mergeCells>
  <printOptions horizontalCentered="1"/>
  <pageMargins left="0.25" right="0.25" top="0.25" bottom="0.5" header="0.3" footer="0.3"/>
  <pageSetup scale="83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AW69"/>
  <sheetViews>
    <sheetView showGridLines="0" zoomScaleNormal="100" workbookViewId="0">
      <selection activeCell="H14" sqref="H14"/>
    </sheetView>
  </sheetViews>
  <sheetFormatPr defaultColWidth="9.140625" defaultRowHeight="12.75" x14ac:dyDescent="0.2"/>
  <cols>
    <col min="1" max="1" width="0.85546875" style="901" customWidth="1"/>
    <col min="2" max="2" width="10.7109375" style="901" customWidth="1"/>
    <col min="3" max="3" width="27.7109375" style="901" customWidth="1"/>
    <col min="4" max="6" width="12.7109375" style="901" customWidth="1"/>
    <col min="7" max="7" width="0.85546875" style="901" customWidth="1"/>
    <col min="8" max="8" width="9.140625" style="901"/>
    <col min="9" max="49" width="9.140625" style="99"/>
    <col min="50" max="16384" width="9.140625" style="19"/>
  </cols>
  <sheetData>
    <row r="1" spans="1:49" s="338" customFormat="1" ht="30" customHeight="1" x14ac:dyDescent="0.25">
      <c r="A1" s="1893" t="str">
        <f>CONCATENATE('List of Tables'!A125,":  ",'List of Tables'!C125)</f>
        <v>TABLE 102:  Visitor Plant Inventory – Existing Inventory by Island and Unit 2015 vs. 2014</v>
      </c>
      <c r="B1" s="1893"/>
      <c r="C1" s="1893"/>
      <c r="D1" s="1893"/>
      <c r="E1" s="1893"/>
      <c r="F1" s="1893"/>
      <c r="G1" s="1893"/>
      <c r="H1" s="693"/>
      <c r="I1" s="1372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</row>
    <row r="2" spans="1:49" s="338" customFormat="1" x14ac:dyDescent="0.2">
      <c r="A2" s="901"/>
      <c r="B2" s="901"/>
      <c r="C2" s="901"/>
      <c r="D2" s="901"/>
      <c r="E2" s="901"/>
      <c r="F2" s="901"/>
      <c r="G2" s="901"/>
      <c r="H2" s="901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</row>
    <row r="3" spans="1:49" ht="24" x14ac:dyDescent="0.2">
      <c r="A3" s="1122"/>
      <c r="B3" s="1123" t="s">
        <v>363</v>
      </c>
      <c r="C3" s="1123" t="s">
        <v>605</v>
      </c>
      <c r="D3" s="1124" t="s">
        <v>1068</v>
      </c>
      <c r="E3" s="1124" t="s">
        <v>851</v>
      </c>
      <c r="F3" s="1124" t="s">
        <v>1060</v>
      </c>
      <c r="G3" s="1125"/>
      <c r="I3" s="367"/>
    </row>
    <row r="4" spans="1:49" x14ac:dyDescent="0.2">
      <c r="A4" s="1086"/>
      <c r="B4" s="1289" t="s">
        <v>1061</v>
      </c>
      <c r="C4" s="1289" t="s">
        <v>1062</v>
      </c>
      <c r="D4" s="1131">
        <v>36</v>
      </c>
      <c r="E4" s="1131">
        <v>45</v>
      </c>
      <c r="F4" s="1131">
        <v>-9</v>
      </c>
      <c r="G4" s="1132"/>
    </row>
    <row r="5" spans="1:49" x14ac:dyDescent="0.2">
      <c r="A5" s="1085"/>
      <c r="B5" s="1290" t="s">
        <v>363</v>
      </c>
      <c r="C5" s="1290" t="s">
        <v>308</v>
      </c>
      <c r="D5" s="1133">
        <v>289</v>
      </c>
      <c r="E5" s="1133">
        <v>358</v>
      </c>
      <c r="F5" s="1133">
        <v>-69</v>
      </c>
      <c r="G5" s="1134"/>
    </row>
    <row r="6" spans="1:49" x14ac:dyDescent="0.2">
      <c r="A6" s="1085"/>
      <c r="B6" s="1290"/>
      <c r="C6" s="1290" t="s">
        <v>791</v>
      </c>
      <c r="D6" s="1133">
        <v>620</v>
      </c>
      <c r="E6" s="1133">
        <v>791</v>
      </c>
      <c r="F6" s="1133">
        <v>-171</v>
      </c>
      <c r="G6" s="1134"/>
      <c r="I6" s="372"/>
    </row>
    <row r="7" spans="1:49" x14ac:dyDescent="0.2">
      <c r="A7" s="1085"/>
      <c r="B7" s="1290"/>
      <c r="C7" s="1290" t="s">
        <v>792</v>
      </c>
      <c r="D7" s="1133">
        <v>24</v>
      </c>
      <c r="E7" s="1133">
        <v>24</v>
      </c>
      <c r="F7" s="1133">
        <v>0</v>
      </c>
      <c r="G7" s="1134"/>
      <c r="I7" s="372"/>
    </row>
    <row r="8" spans="1:49" x14ac:dyDescent="0.2">
      <c r="A8" s="1085"/>
      <c r="B8" s="1290"/>
      <c r="C8" s="1290" t="s">
        <v>303</v>
      </c>
      <c r="D8" s="1133">
        <v>6564</v>
      </c>
      <c r="E8" s="1133">
        <v>6347</v>
      </c>
      <c r="F8" s="1133">
        <v>217</v>
      </c>
      <c r="G8" s="1134"/>
    </row>
    <row r="9" spans="1:49" x14ac:dyDescent="0.2">
      <c r="A9" s="1085"/>
      <c r="B9" s="1290"/>
      <c r="C9" s="1290" t="s">
        <v>1063</v>
      </c>
      <c r="D9" s="1133">
        <v>1766</v>
      </c>
      <c r="E9" s="1133">
        <v>1327</v>
      </c>
      <c r="F9" s="1133">
        <v>439</v>
      </c>
      <c r="G9" s="1134"/>
    </row>
    <row r="10" spans="1:49" x14ac:dyDescent="0.2">
      <c r="A10" s="1085"/>
      <c r="B10" s="1290"/>
      <c r="C10" s="1290" t="s">
        <v>601</v>
      </c>
      <c r="D10" s="1133">
        <v>1663</v>
      </c>
      <c r="E10" s="1133">
        <v>1652</v>
      </c>
      <c r="F10" s="1133">
        <v>11</v>
      </c>
      <c r="G10" s="1134"/>
    </row>
    <row r="11" spans="1:49" x14ac:dyDescent="0.2">
      <c r="A11" s="1085"/>
      <c r="B11" s="1290"/>
      <c r="C11" s="1290" t="s">
        <v>242</v>
      </c>
      <c r="D11" s="1133">
        <v>123</v>
      </c>
      <c r="E11" s="1133">
        <v>122</v>
      </c>
      <c r="F11" s="1133">
        <v>1</v>
      </c>
      <c r="G11" s="1134"/>
    </row>
    <row r="12" spans="1:49" x14ac:dyDescent="0.2">
      <c r="A12" s="388"/>
      <c r="B12" s="1126"/>
      <c r="C12" s="1126" t="s">
        <v>236</v>
      </c>
      <c r="D12" s="1127">
        <v>11085</v>
      </c>
      <c r="E12" s="1127">
        <v>10666</v>
      </c>
      <c r="F12" s="1127">
        <v>419</v>
      </c>
      <c r="G12" s="1128"/>
      <c r="H12" s="54"/>
    </row>
    <row r="13" spans="1:49" s="86" customFormat="1" x14ac:dyDescent="0.2">
      <c r="A13" s="1086"/>
      <c r="B13" s="1289" t="s">
        <v>1064</v>
      </c>
      <c r="C13" s="1289" t="s">
        <v>1062</v>
      </c>
      <c r="D13" s="1131">
        <v>0</v>
      </c>
      <c r="E13" s="1131">
        <v>0</v>
      </c>
      <c r="F13" s="1131">
        <v>0</v>
      </c>
      <c r="G13" s="1132"/>
      <c r="H13" s="901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</row>
    <row r="14" spans="1:49" x14ac:dyDescent="0.2">
      <c r="A14" s="1085"/>
      <c r="B14" s="1290"/>
      <c r="C14" s="1290" t="s">
        <v>308</v>
      </c>
      <c r="D14" s="1133">
        <v>56</v>
      </c>
      <c r="E14" s="1133">
        <v>79</v>
      </c>
      <c r="F14" s="1133">
        <v>-23</v>
      </c>
      <c r="G14" s="1134"/>
    </row>
    <row r="15" spans="1:49" x14ac:dyDescent="0.2">
      <c r="A15" s="1085"/>
      <c r="B15" s="1290"/>
      <c r="C15" s="1290" t="s">
        <v>791</v>
      </c>
      <c r="D15" s="1133">
        <v>1387</v>
      </c>
      <c r="E15" s="1133">
        <v>1563</v>
      </c>
      <c r="F15" s="1133">
        <v>-176</v>
      </c>
      <c r="G15" s="1134"/>
    </row>
    <row r="16" spans="1:49" x14ac:dyDescent="0.2">
      <c r="A16" s="1085"/>
      <c r="B16" s="1290"/>
      <c r="C16" s="1290" t="s">
        <v>792</v>
      </c>
      <c r="D16" s="1133">
        <v>0</v>
      </c>
      <c r="E16" s="1133">
        <v>0</v>
      </c>
      <c r="F16" s="1133">
        <v>0</v>
      </c>
      <c r="G16" s="1134"/>
    </row>
    <row r="17" spans="1:49" x14ac:dyDescent="0.2">
      <c r="A17" s="1085"/>
      <c r="B17" s="1290"/>
      <c r="C17" s="1290" t="s">
        <v>303</v>
      </c>
      <c r="D17" s="1133">
        <v>2667</v>
      </c>
      <c r="E17" s="1133">
        <v>2732</v>
      </c>
      <c r="F17" s="1133">
        <v>-65</v>
      </c>
      <c r="G17" s="1134"/>
    </row>
    <row r="18" spans="1:49" x14ac:dyDescent="0.2">
      <c r="A18" s="1085"/>
      <c r="B18" s="1290"/>
      <c r="C18" s="1290" t="s">
        <v>1063</v>
      </c>
      <c r="D18" s="1133">
        <v>1800</v>
      </c>
      <c r="E18" s="1133">
        <v>1600</v>
      </c>
      <c r="F18" s="1133">
        <v>200</v>
      </c>
      <c r="G18" s="1134"/>
    </row>
    <row r="19" spans="1:49" x14ac:dyDescent="0.2">
      <c r="A19" s="1085"/>
      <c r="B19" s="1290"/>
      <c r="C19" s="1290" t="s">
        <v>601</v>
      </c>
      <c r="D19" s="1133">
        <v>2632</v>
      </c>
      <c r="E19" s="1133">
        <v>2481</v>
      </c>
      <c r="F19" s="1133">
        <v>151</v>
      </c>
      <c r="G19" s="1134"/>
    </row>
    <row r="20" spans="1:49" x14ac:dyDescent="0.2">
      <c r="A20" s="1085"/>
      <c r="B20" s="1290"/>
      <c r="C20" s="1290" t="s">
        <v>242</v>
      </c>
      <c r="D20" s="1133">
        <v>40</v>
      </c>
      <c r="E20" s="1133">
        <v>37</v>
      </c>
      <c r="F20" s="1133">
        <v>3</v>
      </c>
      <c r="G20" s="1134"/>
    </row>
    <row r="21" spans="1:49" x14ac:dyDescent="0.2">
      <c r="A21" s="388"/>
      <c r="B21" s="1126"/>
      <c r="C21" s="1126" t="s">
        <v>236</v>
      </c>
      <c r="D21" s="1127">
        <v>8582</v>
      </c>
      <c r="E21" s="1127">
        <v>8492</v>
      </c>
      <c r="F21" s="1127">
        <v>90</v>
      </c>
      <c r="G21" s="1128"/>
      <c r="H21" s="54"/>
    </row>
    <row r="22" spans="1:49" x14ac:dyDescent="0.2">
      <c r="A22" s="1086"/>
      <c r="B22" s="1289" t="s">
        <v>348</v>
      </c>
      <c r="C22" s="1289" t="s">
        <v>1062</v>
      </c>
      <c r="D22" s="1131">
        <v>25</v>
      </c>
      <c r="E22" s="1131">
        <v>25</v>
      </c>
      <c r="F22" s="1131">
        <v>0</v>
      </c>
      <c r="G22" s="1132"/>
    </row>
    <row r="23" spans="1:49" s="86" customFormat="1" x14ac:dyDescent="0.2">
      <c r="A23" s="1085"/>
      <c r="B23" s="1290"/>
      <c r="C23" s="1290" t="s">
        <v>308</v>
      </c>
      <c r="D23" s="1133">
        <v>189</v>
      </c>
      <c r="E23" s="1133">
        <v>263</v>
      </c>
      <c r="F23" s="1133">
        <v>-74</v>
      </c>
      <c r="G23" s="1134"/>
      <c r="H23" s="901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</row>
    <row r="24" spans="1:49" x14ac:dyDescent="0.2">
      <c r="A24" s="1085"/>
      <c r="B24" s="1290"/>
      <c r="C24" s="1290" t="s">
        <v>791</v>
      </c>
      <c r="D24" s="1133">
        <v>4534</v>
      </c>
      <c r="E24" s="1133">
        <v>4123</v>
      </c>
      <c r="F24" s="1133">
        <v>411</v>
      </c>
      <c r="G24" s="1134"/>
    </row>
    <row r="25" spans="1:49" x14ac:dyDescent="0.2">
      <c r="A25" s="1085"/>
      <c r="B25" s="1290"/>
      <c r="C25" s="1290" t="s">
        <v>792</v>
      </c>
      <c r="D25" s="1133">
        <v>53</v>
      </c>
      <c r="E25" s="1133">
        <v>48</v>
      </c>
      <c r="F25" s="1133">
        <v>5</v>
      </c>
      <c r="G25" s="1134"/>
    </row>
    <row r="26" spans="1:49" x14ac:dyDescent="0.2">
      <c r="A26" s="1085"/>
      <c r="B26" s="1290"/>
      <c r="C26" s="1290" t="s">
        <v>303</v>
      </c>
      <c r="D26" s="1133">
        <v>8142</v>
      </c>
      <c r="E26" s="1133">
        <v>7482</v>
      </c>
      <c r="F26" s="1133">
        <v>660</v>
      </c>
      <c r="G26" s="1134"/>
    </row>
    <row r="27" spans="1:49" x14ac:dyDescent="0.2">
      <c r="A27" s="1085"/>
      <c r="B27" s="1290"/>
      <c r="C27" s="1290" t="s">
        <v>1063</v>
      </c>
      <c r="D27" s="1133">
        <v>4773</v>
      </c>
      <c r="E27" s="1133">
        <v>3385</v>
      </c>
      <c r="F27" s="1133">
        <v>1388</v>
      </c>
      <c r="G27" s="1134"/>
    </row>
    <row r="28" spans="1:49" x14ac:dyDescent="0.2">
      <c r="A28" s="1085"/>
      <c r="B28" s="1290"/>
      <c r="C28" s="1290" t="s">
        <v>601</v>
      </c>
      <c r="D28" s="1133">
        <v>3227</v>
      </c>
      <c r="E28" s="1133">
        <v>2845</v>
      </c>
      <c r="F28" s="1133">
        <v>382</v>
      </c>
      <c r="G28" s="1134"/>
    </row>
    <row r="29" spans="1:49" x14ac:dyDescent="0.2">
      <c r="A29" s="1085"/>
      <c r="B29" s="1290"/>
      <c r="C29" s="1290" t="s">
        <v>242</v>
      </c>
      <c r="D29" s="1133">
        <v>29</v>
      </c>
      <c r="E29" s="1133">
        <v>39</v>
      </c>
      <c r="F29" s="1133">
        <v>-10</v>
      </c>
      <c r="G29" s="1134"/>
    </row>
    <row r="30" spans="1:49" x14ac:dyDescent="0.2">
      <c r="A30" s="388"/>
      <c r="B30" s="1126"/>
      <c r="C30" s="1126" t="s">
        <v>236</v>
      </c>
      <c r="D30" s="1127">
        <v>20972</v>
      </c>
      <c r="E30" s="1127">
        <v>18210</v>
      </c>
      <c r="F30" s="1127">
        <v>2762</v>
      </c>
      <c r="G30" s="1128"/>
    </row>
    <row r="31" spans="1:49" x14ac:dyDescent="0.2">
      <c r="A31" s="1086"/>
      <c r="B31" s="1289" t="s">
        <v>201</v>
      </c>
      <c r="C31" s="1289" t="s">
        <v>1062</v>
      </c>
      <c r="D31" s="1131">
        <v>0</v>
      </c>
      <c r="E31" s="1131">
        <v>20</v>
      </c>
      <c r="F31" s="1131">
        <v>-20</v>
      </c>
      <c r="G31" s="1132"/>
    </row>
    <row r="32" spans="1:49" x14ac:dyDescent="0.2">
      <c r="A32" s="1085"/>
      <c r="B32" s="1290"/>
      <c r="C32" s="1290" t="s">
        <v>308</v>
      </c>
      <c r="D32" s="1133">
        <v>1</v>
      </c>
      <c r="E32" s="1133">
        <v>2</v>
      </c>
      <c r="F32" s="1133">
        <v>-1</v>
      </c>
      <c r="G32" s="1134"/>
      <c r="I32" s="150"/>
    </row>
    <row r="33" spans="1:49" s="86" customFormat="1" x14ac:dyDescent="0.2">
      <c r="A33" s="1085"/>
      <c r="B33" s="1290"/>
      <c r="C33" s="1290" t="s">
        <v>791</v>
      </c>
      <c r="D33" s="1133">
        <v>73</v>
      </c>
      <c r="E33" s="1133">
        <v>73</v>
      </c>
      <c r="F33" s="1133">
        <v>0</v>
      </c>
      <c r="G33" s="1134"/>
      <c r="H33" s="901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99"/>
      <c r="AW33" s="99"/>
    </row>
    <row r="34" spans="1:49" x14ac:dyDescent="0.2">
      <c r="A34" s="1085"/>
      <c r="B34" s="1290"/>
      <c r="C34" s="1290" t="s">
        <v>792</v>
      </c>
      <c r="D34" s="1133">
        <v>0</v>
      </c>
      <c r="E34" s="1133">
        <v>0</v>
      </c>
      <c r="F34" s="1133">
        <v>0</v>
      </c>
      <c r="G34" s="1134"/>
    </row>
    <row r="35" spans="1:49" x14ac:dyDescent="0.2">
      <c r="A35" s="1085"/>
      <c r="B35" s="1290"/>
      <c r="C35" s="1290" t="s">
        <v>303</v>
      </c>
      <c r="D35" s="1133">
        <v>0</v>
      </c>
      <c r="E35" s="1133">
        <v>0</v>
      </c>
      <c r="F35" s="1133">
        <v>0</v>
      </c>
      <c r="G35" s="1134"/>
    </row>
    <row r="36" spans="1:49" x14ac:dyDescent="0.2">
      <c r="A36" s="1085"/>
      <c r="B36" s="1290"/>
      <c r="C36" s="1290" t="s">
        <v>1063</v>
      </c>
      <c r="D36" s="1133">
        <v>108</v>
      </c>
      <c r="E36" s="1133">
        <v>36</v>
      </c>
      <c r="F36" s="1133">
        <v>72</v>
      </c>
      <c r="G36" s="1134"/>
    </row>
    <row r="37" spans="1:49" x14ac:dyDescent="0.2">
      <c r="A37" s="1085"/>
      <c r="B37" s="1290"/>
      <c r="C37" s="1290" t="s">
        <v>601</v>
      </c>
      <c r="D37" s="1133">
        <v>7</v>
      </c>
      <c r="E37" s="1133">
        <v>0</v>
      </c>
      <c r="F37" s="1133">
        <v>7</v>
      </c>
      <c r="G37" s="1134"/>
    </row>
    <row r="38" spans="1:49" x14ac:dyDescent="0.2">
      <c r="A38" s="1085"/>
      <c r="B38" s="1290"/>
      <c r="C38" s="1290" t="s">
        <v>242</v>
      </c>
      <c r="D38" s="1133">
        <v>0</v>
      </c>
      <c r="E38" s="1133">
        <v>0</v>
      </c>
      <c r="F38" s="1133">
        <v>0</v>
      </c>
      <c r="G38" s="1134"/>
    </row>
    <row r="39" spans="1:49" x14ac:dyDescent="0.2">
      <c r="A39" s="388"/>
      <c r="B39" s="1126"/>
      <c r="C39" s="1126" t="s">
        <v>236</v>
      </c>
      <c r="D39" s="1127">
        <v>189</v>
      </c>
      <c r="E39" s="1127">
        <v>131</v>
      </c>
      <c r="F39" s="1127">
        <v>58</v>
      </c>
      <c r="G39" s="1128"/>
    </row>
    <row r="40" spans="1:49" x14ac:dyDescent="0.2">
      <c r="A40" s="1086"/>
      <c r="B40" s="1289" t="s">
        <v>1065</v>
      </c>
      <c r="C40" s="1289" t="s">
        <v>1062</v>
      </c>
      <c r="D40" s="1131">
        <v>0</v>
      </c>
      <c r="E40" s="1131">
        <v>0</v>
      </c>
      <c r="F40" s="1131">
        <v>0</v>
      </c>
      <c r="G40" s="1132"/>
    </row>
    <row r="41" spans="1:49" x14ac:dyDescent="0.2">
      <c r="A41" s="1085"/>
      <c r="B41" s="1290"/>
      <c r="C41" s="1290" t="s">
        <v>308</v>
      </c>
      <c r="D41" s="1133">
        <v>0</v>
      </c>
      <c r="E41" s="1133">
        <v>0</v>
      </c>
      <c r="F41" s="1133">
        <v>0</v>
      </c>
      <c r="G41" s="1134"/>
    </row>
    <row r="42" spans="1:49" x14ac:dyDescent="0.2">
      <c r="A42" s="1085"/>
      <c r="B42" s="1290"/>
      <c r="C42" s="1290" t="s">
        <v>791</v>
      </c>
      <c r="D42" s="1133">
        <v>0</v>
      </c>
      <c r="E42" s="1133">
        <v>0</v>
      </c>
      <c r="F42" s="1133">
        <v>0</v>
      </c>
      <c r="G42" s="1134"/>
    </row>
    <row r="43" spans="1:49" s="86" customFormat="1" x14ac:dyDescent="0.2">
      <c r="A43" s="1085"/>
      <c r="B43" s="1290"/>
      <c r="C43" s="1290" t="s">
        <v>792</v>
      </c>
      <c r="D43" s="1133">
        <v>0</v>
      </c>
      <c r="E43" s="1133">
        <v>0</v>
      </c>
      <c r="F43" s="1133">
        <v>0</v>
      </c>
      <c r="G43" s="1134"/>
      <c r="H43" s="901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99"/>
      <c r="AG43" s="99"/>
      <c r="AH43" s="99"/>
      <c r="AI43" s="99"/>
      <c r="AJ43" s="99"/>
      <c r="AK43" s="99"/>
      <c r="AL43" s="99"/>
      <c r="AM43" s="99"/>
      <c r="AN43" s="99"/>
      <c r="AO43" s="99"/>
      <c r="AP43" s="99"/>
      <c r="AQ43" s="99"/>
      <c r="AR43" s="99"/>
      <c r="AS43" s="99"/>
      <c r="AT43" s="99"/>
      <c r="AU43" s="99"/>
      <c r="AV43" s="99"/>
      <c r="AW43" s="99"/>
    </row>
    <row r="44" spans="1:49" x14ac:dyDescent="0.2">
      <c r="A44" s="1085"/>
      <c r="B44" s="1290"/>
      <c r="C44" s="1290" t="s">
        <v>303</v>
      </c>
      <c r="D44" s="1133">
        <v>247</v>
      </c>
      <c r="E44" s="1133">
        <v>349</v>
      </c>
      <c r="F44" s="1133">
        <v>-102</v>
      </c>
      <c r="G44" s="1134"/>
    </row>
    <row r="45" spans="1:49" x14ac:dyDescent="0.2">
      <c r="A45" s="1085"/>
      <c r="B45" s="1290"/>
      <c r="C45" s="1290" t="s">
        <v>1063</v>
      </c>
      <c r="D45" s="1133">
        <v>5</v>
      </c>
      <c r="E45" s="1133">
        <v>4</v>
      </c>
      <c r="F45" s="1133">
        <v>1</v>
      </c>
      <c r="G45" s="1134"/>
    </row>
    <row r="46" spans="1:49" x14ac:dyDescent="0.2">
      <c r="A46" s="1085"/>
      <c r="B46" s="1290"/>
      <c r="C46" s="1290" t="s">
        <v>601</v>
      </c>
      <c r="D46" s="1133">
        <v>0</v>
      </c>
      <c r="E46" s="1133">
        <v>0</v>
      </c>
      <c r="F46" s="1133">
        <v>0</v>
      </c>
      <c r="G46" s="1134"/>
    </row>
    <row r="47" spans="1:49" x14ac:dyDescent="0.2">
      <c r="A47" s="1085"/>
      <c r="B47" s="1290"/>
      <c r="C47" s="1290" t="s">
        <v>242</v>
      </c>
      <c r="D47" s="1133">
        <v>0</v>
      </c>
      <c r="E47" s="1133">
        <v>0</v>
      </c>
      <c r="F47" s="1133">
        <v>0</v>
      </c>
      <c r="G47" s="1134"/>
    </row>
    <row r="48" spans="1:49" x14ac:dyDescent="0.2">
      <c r="A48" s="388"/>
      <c r="B48" s="1126"/>
      <c r="C48" s="1126" t="s">
        <v>236</v>
      </c>
      <c r="D48" s="1127">
        <v>252</v>
      </c>
      <c r="E48" s="1127">
        <v>353</v>
      </c>
      <c r="F48" s="1127">
        <v>-101</v>
      </c>
      <c r="G48" s="1128"/>
    </row>
    <row r="49" spans="1:49" x14ac:dyDescent="0.2">
      <c r="A49" s="1086"/>
      <c r="B49" s="1289" t="s">
        <v>1066</v>
      </c>
      <c r="C49" s="1289" t="s">
        <v>1062</v>
      </c>
      <c r="D49" s="1131">
        <v>55</v>
      </c>
      <c r="E49" s="1131">
        <v>235</v>
      </c>
      <c r="F49" s="1131">
        <v>-180</v>
      </c>
      <c r="G49" s="1132"/>
    </row>
    <row r="50" spans="1:49" x14ac:dyDescent="0.2">
      <c r="A50" s="1085"/>
      <c r="B50" s="1290"/>
      <c r="C50" s="1290" t="s">
        <v>308</v>
      </c>
      <c r="D50" s="1133">
        <v>48</v>
      </c>
      <c r="E50" s="1133">
        <v>53</v>
      </c>
      <c r="F50" s="1133">
        <v>-5</v>
      </c>
      <c r="G50" s="1134"/>
    </row>
    <row r="51" spans="1:49" s="86" customFormat="1" x14ac:dyDescent="0.2">
      <c r="A51" s="1085"/>
      <c r="B51" s="1290"/>
      <c r="C51" s="1290" t="s">
        <v>791</v>
      </c>
      <c r="D51" s="1133">
        <v>4328</v>
      </c>
      <c r="E51" s="1133">
        <v>4010</v>
      </c>
      <c r="F51" s="1133">
        <v>318</v>
      </c>
      <c r="G51" s="1134"/>
      <c r="H51" s="901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99"/>
      <c r="AG51" s="99"/>
      <c r="AH51" s="99"/>
      <c r="AI51" s="99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99"/>
      <c r="AU51" s="99"/>
      <c r="AV51" s="99"/>
      <c r="AW51" s="99"/>
    </row>
    <row r="52" spans="1:49" x14ac:dyDescent="0.2">
      <c r="A52" s="1085"/>
      <c r="B52" s="1290"/>
      <c r="C52" s="1290" t="s">
        <v>792</v>
      </c>
      <c r="D52" s="1133">
        <v>235</v>
      </c>
      <c r="E52" s="1133">
        <v>231</v>
      </c>
      <c r="F52" s="1133">
        <v>4</v>
      </c>
      <c r="G52" s="1134"/>
    </row>
    <row r="53" spans="1:49" x14ac:dyDescent="0.2">
      <c r="A53" s="1085"/>
      <c r="B53" s="1290"/>
      <c r="C53" s="1290" t="s">
        <v>303</v>
      </c>
      <c r="D53" s="1133">
        <v>25684</v>
      </c>
      <c r="E53" s="1133">
        <v>26665</v>
      </c>
      <c r="F53" s="1133">
        <v>-981</v>
      </c>
      <c r="G53" s="1134"/>
    </row>
    <row r="54" spans="1:49" x14ac:dyDescent="0.2">
      <c r="A54" s="1085"/>
      <c r="B54" s="1290"/>
      <c r="C54" s="1290" t="s">
        <v>1063</v>
      </c>
      <c r="D54" s="1133">
        <v>2316</v>
      </c>
      <c r="E54" s="1133">
        <v>810</v>
      </c>
      <c r="F54" s="1133">
        <v>1506</v>
      </c>
      <c r="G54" s="1134"/>
    </row>
    <row r="55" spans="1:49" x14ac:dyDescent="0.2">
      <c r="A55" s="1085"/>
      <c r="B55" s="1290"/>
      <c r="C55" s="1290" t="s">
        <v>601</v>
      </c>
      <c r="D55" s="1133">
        <v>3151</v>
      </c>
      <c r="E55" s="1133">
        <v>3669</v>
      </c>
      <c r="F55" s="1133">
        <v>-518</v>
      </c>
      <c r="G55" s="1134"/>
    </row>
    <row r="56" spans="1:49" x14ac:dyDescent="0.2">
      <c r="A56" s="1085"/>
      <c r="B56" s="1290"/>
      <c r="C56" s="1290" t="s">
        <v>242</v>
      </c>
      <c r="D56" s="1133">
        <v>241</v>
      </c>
      <c r="E56" s="1133">
        <v>191</v>
      </c>
      <c r="F56" s="1133">
        <v>50</v>
      </c>
      <c r="G56" s="1134"/>
    </row>
    <row r="57" spans="1:49" x14ac:dyDescent="0.2">
      <c r="A57" s="388"/>
      <c r="B57" s="1126"/>
      <c r="C57" s="1126" t="s">
        <v>236</v>
      </c>
      <c r="D57" s="1127">
        <v>36058</v>
      </c>
      <c r="E57" s="1127">
        <v>35864</v>
      </c>
      <c r="F57" s="1127">
        <v>194</v>
      </c>
      <c r="G57" s="1128"/>
    </row>
    <row r="58" spans="1:49" x14ac:dyDescent="0.2">
      <c r="A58" s="1086"/>
      <c r="B58" s="1289" t="s">
        <v>147</v>
      </c>
      <c r="C58" s="1289" t="s">
        <v>1062</v>
      </c>
      <c r="D58" s="1131">
        <v>116</v>
      </c>
      <c r="E58" s="1131">
        <v>325</v>
      </c>
      <c r="F58" s="1131">
        <v>-209</v>
      </c>
      <c r="G58" s="1132"/>
    </row>
    <row r="59" spans="1:49" x14ac:dyDescent="0.2">
      <c r="A59" s="1085"/>
      <c r="B59" s="1290"/>
      <c r="C59" s="1290" t="s">
        <v>308</v>
      </c>
      <c r="D59" s="1133">
        <v>583</v>
      </c>
      <c r="E59" s="1133">
        <v>755</v>
      </c>
      <c r="F59" s="1133">
        <v>-172</v>
      </c>
      <c r="G59" s="1134"/>
    </row>
    <row r="60" spans="1:49" x14ac:dyDescent="0.2">
      <c r="A60" s="1085"/>
      <c r="B60" s="1290"/>
      <c r="C60" s="1290" t="s">
        <v>791</v>
      </c>
      <c r="D60" s="1133">
        <v>10942</v>
      </c>
      <c r="E60" s="1133">
        <v>10560</v>
      </c>
      <c r="F60" s="1133">
        <v>382</v>
      </c>
      <c r="G60" s="1134"/>
    </row>
    <row r="61" spans="1:49" x14ac:dyDescent="0.2">
      <c r="A61" s="1085"/>
      <c r="B61" s="1290"/>
      <c r="C61" s="1290" t="s">
        <v>792</v>
      </c>
      <c r="D61" s="1133">
        <v>312</v>
      </c>
      <c r="E61" s="1133">
        <v>303</v>
      </c>
      <c r="F61" s="1133">
        <v>9</v>
      </c>
      <c r="G61" s="1134"/>
    </row>
    <row r="62" spans="1:49" x14ac:dyDescent="0.2">
      <c r="A62" s="1085"/>
      <c r="B62" s="1290"/>
      <c r="C62" s="1290" t="s">
        <v>303</v>
      </c>
      <c r="D62" s="1133">
        <v>43304</v>
      </c>
      <c r="E62" s="1133">
        <v>43575</v>
      </c>
      <c r="F62" s="1133">
        <v>-271</v>
      </c>
      <c r="G62" s="1134"/>
    </row>
    <row r="63" spans="1:49" x14ac:dyDescent="0.2">
      <c r="A63" s="1085"/>
      <c r="B63" s="1290"/>
      <c r="C63" s="1290" t="s">
        <v>1063</v>
      </c>
      <c r="D63" s="1133">
        <v>10768</v>
      </c>
      <c r="E63" s="1133">
        <v>7162</v>
      </c>
      <c r="F63" s="1133">
        <v>3606</v>
      </c>
      <c r="G63" s="1134"/>
    </row>
    <row r="64" spans="1:49" x14ac:dyDescent="0.2">
      <c r="A64" s="1085"/>
      <c r="B64" s="1290"/>
      <c r="C64" s="1290" t="s">
        <v>601</v>
      </c>
      <c r="D64" s="1133">
        <v>10680</v>
      </c>
      <c r="E64" s="1133">
        <v>10647</v>
      </c>
      <c r="F64" s="1133">
        <v>33</v>
      </c>
      <c r="G64" s="1134"/>
    </row>
    <row r="65" spans="1:7" x14ac:dyDescent="0.2">
      <c r="A65" s="1085"/>
      <c r="B65" s="1290"/>
      <c r="C65" s="1290" t="s">
        <v>242</v>
      </c>
      <c r="D65" s="1133">
        <v>433</v>
      </c>
      <c r="E65" s="1133">
        <v>389</v>
      </c>
      <c r="F65" s="1133">
        <v>44</v>
      </c>
      <c r="G65" s="1134"/>
    </row>
    <row r="66" spans="1:7" x14ac:dyDescent="0.2">
      <c r="A66" s="1087"/>
      <c r="B66" s="1129"/>
      <c r="C66" s="1129" t="s">
        <v>1067</v>
      </c>
      <c r="D66" s="470">
        <v>77138</v>
      </c>
      <c r="E66" s="470">
        <v>73716</v>
      </c>
      <c r="F66" s="470">
        <v>3422</v>
      </c>
      <c r="G66" s="1130"/>
    </row>
    <row r="68" spans="1:7" x14ac:dyDescent="0.2">
      <c r="B68" s="901" t="s">
        <v>793</v>
      </c>
    </row>
    <row r="69" spans="1:7" x14ac:dyDescent="0.2">
      <c r="B69" s="901" t="s">
        <v>677</v>
      </c>
    </row>
  </sheetData>
  <mergeCells count="1">
    <mergeCell ref="A1:G1"/>
  </mergeCells>
  <printOptions horizontalCentered="1"/>
  <pageMargins left="0.25" right="0.25" top="0.25" bottom="0.5" header="0.3" footer="0.3"/>
  <pageSetup scale="83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I51"/>
  <sheetViews>
    <sheetView showGridLines="0" zoomScaleNormal="100" workbookViewId="0">
      <selection activeCell="I16" sqref="I16"/>
    </sheetView>
  </sheetViews>
  <sheetFormatPr defaultColWidth="9.140625" defaultRowHeight="12" x14ac:dyDescent="0.2"/>
  <cols>
    <col min="1" max="1" width="0.85546875" style="901" customWidth="1"/>
    <col min="2" max="2" width="14.5703125" style="901" customWidth="1"/>
    <col min="3" max="3" width="40.85546875" style="901" customWidth="1"/>
    <col min="4" max="6" width="12.7109375" style="901" customWidth="1"/>
    <col min="7" max="7" width="0.85546875" style="901" customWidth="1"/>
    <col min="8" max="8" width="9.140625" style="901"/>
    <col min="9" max="9" width="18.42578125" style="340" bestFit="1" customWidth="1"/>
    <col min="10" max="16384" width="9.140625" style="340"/>
  </cols>
  <sheetData>
    <row r="1" spans="1:9" ht="15.75" customHeight="1" x14ac:dyDescent="0.25">
      <c r="A1" s="1893" t="str">
        <f>CONCATENATE('List of Tables'!A126,":  ",'List of Tables'!C126)</f>
        <v>TABLE 103:  Visitor Plant Inventory - Class of Units by Island 2015 vs. 2014</v>
      </c>
      <c r="B1" s="1893"/>
      <c r="C1" s="1893"/>
      <c r="D1" s="1893"/>
      <c r="E1" s="1893"/>
      <c r="F1" s="1893"/>
      <c r="G1" s="1893"/>
      <c r="H1" s="693"/>
      <c r="I1" s="1372"/>
    </row>
    <row r="3" spans="1:9" s="341" customFormat="1" ht="12" customHeight="1" x14ac:dyDescent="0.2">
      <c r="A3" s="1042"/>
      <c r="B3" s="1135"/>
      <c r="C3" s="1135"/>
      <c r="D3" s="1977" t="s">
        <v>794</v>
      </c>
      <c r="E3" s="1977"/>
      <c r="F3" s="1977"/>
      <c r="G3" s="1136"/>
      <c r="H3" s="901"/>
    </row>
    <row r="4" spans="1:9" ht="24" x14ac:dyDescent="0.2">
      <c r="A4" s="394"/>
      <c r="B4" s="407" t="s">
        <v>363</v>
      </c>
      <c r="C4" s="407" t="s">
        <v>606</v>
      </c>
      <c r="D4" s="406" t="s">
        <v>1070</v>
      </c>
      <c r="E4" s="406" t="s">
        <v>1071</v>
      </c>
      <c r="F4" s="406" t="s">
        <v>1072</v>
      </c>
      <c r="G4" s="408"/>
      <c r="I4" s="367"/>
    </row>
    <row r="5" spans="1:9" s="1337" customFormat="1" x14ac:dyDescent="0.2">
      <c r="A5" s="1341"/>
      <c r="B5" s="1342" t="s">
        <v>1061</v>
      </c>
      <c r="C5" s="1343" t="s">
        <v>795</v>
      </c>
      <c r="D5" s="1344">
        <v>9.9000000000000005E-2</v>
      </c>
      <c r="E5" s="1344">
        <v>8.3000000000000004E-2</v>
      </c>
      <c r="F5" s="1344">
        <v>1.6E-2</v>
      </c>
      <c r="G5" s="1345"/>
      <c r="H5" s="902"/>
      <c r="I5" s="1336"/>
    </row>
    <row r="6" spans="1:9" s="1337" customFormat="1" ht="12.75" x14ac:dyDescent="0.2">
      <c r="A6" s="943"/>
      <c r="B6" s="1333" t="s">
        <v>363</v>
      </c>
      <c r="C6" s="1334" t="s">
        <v>796</v>
      </c>
      <c r="D6" s="1335">
        <v>0.32900000000000001</v>
      </c>
      <c r="E6" s="1335">
        <v>0.28100000000000003</v>
      </c>
      <c r="F6" s="1335">
        <v>4.8000000000000001E-2</v>
      </c>
      <c r="G6" s="1346"/>
      <c r="H6" s="902"/>
      <c r="I6" s="1332"/>
    </row>
    <row r="7" spans="1:9" s="1337" customFormat="1" ht="12.75" x14ac:dyDescent="0.2">
      <c r="A7" s="943"/>
      <c r="B7" s="1333"/>
      <c r="C7" s="1333" t="s">
        <v>797</v>
      </c>
      <c r="D7" s="1335">
        <v>0.36499999999999999</v>
      </c>
      <c r="E7" s="1335">
        <v>0.44</v>
      </c>
      <c r="F7" s="1335">
        <v>-7.4999999999999997E-2</v>
      </c>
      <c r="G7" s="1346"/>
      <c r="H7" s="902"/>
      <c r="I7" s="1332"/>
    </row>
    <row r="8" spans="1:9" s="1337" customFormat="1" x14ac:dyDescent="0.2">
      <c r="A8" s="943"/>
      <c r="B8" s="1333"/>
      <c r="C8" s="1334" t="s">
        <v>1069</v>
      </c>
      <c r="D8" s="1335">
        <v>0.20599999999999999</v>
      </c>
      <c r="E8" s="1335">
        <v>0.19600000000000001</v>
      </c>
      <c r="F8" s="1335">
        <v>0.01</v>
      </c>
      <c r="G8" s="1346"/>
      <c r="H8" s="902"/>
    </row>
    <row r="9" spans="1:9" s="1337" customFormat="1" x14ac:dyDescent="0.2">
      <c r="A9" s="943"/>
      <c r="B9" s="1334"/>
      <c r="C9" s="1350" t="s">
        <v>236</v>
      </c>
      <c r="D9" s="1351">
        <v>1</v>
      </c>
      <c r="E9" s="1351">
        <v>1</v>
      </c>
      <c r="F9" s="1352"/>
      <c r="G9" s="1346"/>
      <c r="H9" s="902"/>
    </row>
    <row r="10" spans="1:9" s="1337" customFormat="1" x14ac:dyDescent="0.2">
      <c r="A10" s="943"/>
      <c r="B10" s="1334"/>
      <c r="C10" s="1334"/>
      <c r="D10" s="1338"/>
      <c r="E10" s="1338"/>
      <c r="F10" s="1338"/>
      <c r="G10" s="1346"/>
      <c r="H10" s="902"/>
    </row>
    <row r="11" spans="1:9" s="1337" customFormat="1" x14ac:dyDescent="0.2">
      <c r="A11" s="943"/>
      <c r="B11" s="1333" t="s">
        <v>1064</v>
      </c>
      <c r="C11" s="1334" t="s">
        <v>795</v>
      </c>
      <c r="D11" s="1335">
        <v>2.7E-2</v>
      </c>
      <c r="E11" s="1335">
        <v>7.1999999999999995E-2</v>
      </c>
      <c r="F11" s="1335">
        <v>-4.4999999999999998E-2</v>
      </c>
      <c r="G11" s="1346"/>
      <c r="H11" s="902"/>
      <c r="I11" s="1339"/>
    </row>
    <row r="12" spans="1:9" s="1337" customFormat="1" x14ac:dyDescent="0.2">
      <c r="A12" s="943"/>
      <c r="B12" s="1333"/>
      <c r="C12" s="1334" t="s">
        <v>796</v>
      </c>
      <c r="D12" s="1335">
        <v>0.33700000000000002</v>
      </c>
      <c r="E12" s="1335">
        <v>0.19600000000000001</v>
      </c>
      <c r="F12" s="1335">
        <v>0.14099999999999999</v>
      </c>
      <c r="G12" s="1346"/>
      <c r="H12" s="902"/>
    </row>
    <row r="13" spans="1:9" s="1337" customFormat="1" x14ac:dyDescent="0.2">
      <c r="A13" s="943"/>
      <c r="B13" s="1333"/>
      <c r="C13" s="1333" t="s">
        <v>797</v>
      </c>
      <c r="D13" s="1335">
        <v>0.26600000000000001</v>
      </c>
      <c r="E13" s="1335">
        <v>0.44700000000000001</v>
      </c>
      <c r="F13" s="1335">
        <v>-0.18099999999999999</v>
      </c>
      <c r="G13" s="1346"/>
      <c r="H13" s="902"/>
    </row>
    <row r="14" spans="1:9" s="1337" customFormat="1" x14ac:dyDescent="0.2">
      <c r="A14" s="943"/>
      <c r="B14" s="1333"/>
      <c r="C14" s="1334" t="s">
        <v>1069</v>
      </c>
      <c r="D14" s="1335">
        <v>0.37</v>
      </c>
      <c r="E14" s="1335">
        <v>0.28599999999999998</v>
      </c>
      <c r="F14" s="1335">
        <v>8.4000000000000005E-2</v>
      </c>
      <c r="G14" s="1346"/>
      <c r="H14" s="902"/>
    </row>
    <row r="15" spans="1:9" s="1337" customFormat="1" x14ac:dyDescent="0.2">
      <c r="A15" s="943"/>
      <c r="B15" s="1334"/>
      <c r="C15" s="1350" t="s">
        <v>236</v>
      </c>
      <c r="D15" s="1351">
        <v>1</v>
      </c>
      <c r="E15" s="1351">
        <v>1</v>
      </c>
      <c r="F15" s="1352"/>
      <c r="G15" s="1346"/>
      <c r="H15" s="902"/>
    </row>
    <row r="16" spans="1:9" s="1337" customFormat="1" x14ac:dyDescent="0.2">
      <c r="A16" s="943"/>
      <c r="B16" s="1334"/>
      <c r="C16" s="1334"/>
      <c r="D16" s="1338"/>
      <c r="E16" s="1338"/>
      <c r="F16" s="1338"/>
      <c r="G16" s="1346"/>
      <c r="H16" s="902"/>
    </row>
    <row r="17" spans="1:8" s="1337" customFormat="1" x14ac:dyDescent="0.2">
      <c r="A17" s="943"/>
      <c r="B17" s="1333" t="s">
        <v>348</v>
      </c>
      <c r="C17" s="1334" t="s">
        <v>795</v>
      </c>
      <c r="D17" s="1335">
        <v>1.9E-2</v>
      </c>
      <c r="E17" s="1335">
        <v>3.1E-2</v>
      </c>
      <c r="F17" s="1335">
        <v>-1.2E-2</v>
      </c>
      <c r="G17" s="1346"/>
      <c r="H17" s="902"/>
    </row>
    <row r="18" spans="1:8" s="1337" customFormat="1" x14ac:dyDescent="0.2">
      <c r="A18" s="943"/>
      <c r="B18" s="1333"/>
      <c r="C18" s="1334" t="s">
        <v>796</v>
      </c>
      <c r="D18" s="1335">
        <v>0.192</v>
      </c>
      <c r="E18" s="1335">
        <v>0.223</v>
      </c>
      <c r="F18" s="1335">
        <v>-3.1E-2</v>
      </c>
      <c r="G18" s="1346"/>
      <c r="H18" s="902"/>
    </row>
    <row r="19" spans="1:8" s="1337" customFormat="1" x14ac:dyDescent="0.2">
      <c r="A19" s="943"/>
      <c r="B19" s="1333"/>
      <c r="C19" s="1333" t="s">
        <v>797</v>
      </c>
      <c r="D19" s="1335">
        <v>0.252</v>
      </c>
      <c r="E19" s="1335">
        <v>0.27300000000000002</v>
      </c>
      <c r="F19" s="1335">
        <v>-2.1000000000000001E-2</v>
      </c>
      <c r="G19" s="1346"/>
      <c r="H19" s="902"/>
    </row>
    <row r="20" spans="1:8" s="1337" customFormat="1" x14ac:dyDescent="0.2">
      <c r="A20" s="943"/>
      <c r="B20" s="1333"/>
      <c r="C20" s="1334" t="s">
        <v>1069</v>
      </c>
      <c r="D20" s="1335">
        <v>0.53800000000000003</v>
      </c>
      <c r="E20" s="1335">
        <v>0.47299999999999998</v>
      </c>
      <c r="F20" s="1335">
        <v>6.5000000000000002E-2</v>
      </c>
      <c r="G20" s="1346"/>
      <c r="H20" s="902"/>
    </row>
    <row r="21" spans="1:8" s="1337" customFormat="1" x14ac:dyDescent="0.2">
      <c r="A21" s="943"/>
      <c r="B21" s="1334"/>
      <c r="C21" s="1350" t="s">
        <v>236</v>
      </c>
      <c r="D21" s="1351">
        <v>1</v>
      </c>
      <c r="E21" s="1351">
        <v>1</v>
      </c>
      <c r="F21" s="1352"/>
      <c r="G21" s="1346"/>
      <c r="H21" s="902"/>
    </row>
    <row r="22" spans="1:8" s="1337" customFormat="1" x14ac:dyDescent="0.2">
      <c r="A22" s="943"/>
      <c r="B22" s="1334"/>
      <c r="C22" s="1333"/>
      <c r="D22" s="1340"/>
      <c r="E22" s="1340"/>
      <c r="F22" s="1338"/>
      <c r="G22" s="1346"/>
      <c r="H22" s="902"/>
    </row>
    <row r="23" spans="1:8" s="1337" customFormat="1" x14ac:dyDescent="0.2">
      <c r="A23" s="943"/>
      <c r="B23" s="1333" t="s">
        <v>948</v>
      </c>
      <c r="C23" s="1334" t="s">
        <v>795</v>
      </c>
      <c r="D23" s="1335">
        <v>6.2E-2</v>
      </c>
      <c r="E23" s="1335">
        <v>2.9000000000000001E-2</v>
      </c>
      <c r="F23" s="1335">
        <v>3.3000000000000002E-2</v>
      </c>
      <c r="G23" s="1346"/>
      <c r="H23" s="902"/>
    </row>
    <row r="24" spans="1:8" s="1337" customFormat="1" x14ac:dyDescent="0.2">
      <c r="A24" s="943"/>
      <c r="B24" s="1333"/>
      <c r="C24" s="1334" t="s">
        <v>796</v>
      </c>
      <c r="D24" s="1335">
        <v>0.85599999999999998</v>
      </c>
      <c r="E24" s="1335">
        <v>0.92800000000000005</v>
      </c>
      <c r="F24" s="1335">
        <v>-7.1999999999999995E-2</v>
      </c>
      <c r="G24" s="1346"/>
      <c r="H24" s="902"/>
    </row>
    <row r="25" spans="1:8" s="1337" customFormat="1" x14ac:dyDescent="0.2">
      <c r="A25" s="943"/>
      <c r="B25" s="1333"/>
      <c r="C25" s="1333" t="s">
        <v>797</v>
      </c>
      <c r="D25" s="1335">
        <v>8.2000000000000003E-2</v>
      </c>
      <c r="E25" s="1335">
        <v>3.5999999999999997E-2</v>
      </c>
      <c r="F25" s="1335">
        <v>4.5999999999999999E-2</v>
      </c>
      <c r="G25" s="1346"/>
      <c r="H25" s="902"/>
    </row>
    <row r="26" spans="1:8" s="1337" customFormat="1" x14ac:dyDescent="0.2">
      <c r="A26" s="943"/>
      <c r="B26" s="1333"/>
      <c r="C26" s="1334" t="s">
        <v>1069</v>
      </c>
      <c r="D26" s="1335">
        <v>0</v>
      </c>
      <c r="E26" s="1335">
        <v>7.0000000000000001E-3</v>
      </c>
      <c r="F26" s="1335">
        <v>-7.0000000000000001E-3</v>
      </c>
      <c r="G26" s="1346"/>
      <c r="H26" s="902"/>
    </row>
    <row r="27" spans="1:8" s="1337" customFormat="1" x14ac:dyDescent="0.2">
      <c r="A27" s="943"/>
      <c r="B27" s="1334"/>
      <c r="C27" s="1350" t="s">
        <v>236</v>
      </c>
      <c r="D27" s="1351">
        <v>1</v>
      </c>
      <c r="E27" s="1351">
        <v>1</v>
      </c>
      <c r="F27" s="1352"/>
      <c r="G27" s="1346"/>
      <c r="H27" s="902"/>
    </row>
    <row r="28" spans="1:8" s="1337" customFormat="1" x14ac:dyDescent="0.2">
      <c r="A28" s="943"/>
      <c r="B28" s="1334"/>
      <c r="C28" s="1333"/>
      <c r="D28" s="1340"/>
      <c r="E28" s="1340"/>
      <c r="F28" s="1338"/>
      <c r="G28" s="1346"/>
      <c r="H28" s="902"/>
    </row>
    <row r="29" spans="1:8" s="1337" customFormat="1" x14ac:dyDescent="0.2">
      <c r="A29" s="943"/>
      <c r="B29" s="1333" t="s">
        <v>1065</v>
      </c>
      <c r="C29" s="1334" t="s">
        <v>795</v>
      </c>
      <c r="D29" s="1335">
        <v>0</v>
      </c>
      <c r="E29" s="1335">
        <v>0</v>
      </c>
      <c r="F29" s="1335">
        <v>0</v>
      </c>
      <c r="G29" s="1346"/>
      <c r="H29" s="902"/>
    </row>
    <row r="30" spans="1:8" s="1337" customFormat="1" x14ac:dyDescent="0.2">
      <c r="A30" s="943"/>
      <c r="B30" s="1333"/>
      <c r="C30" s="1334" t="s">
        <v>796</v>
      </c>
      <c r="D30" s="1335">
        <v>4.4999999999999998E-2</v>
      </c>
      <c r="E30" s="1335">
        <v>4.2000000000000003E-2</v>
      </c>
      <c r="F30" s="1335">
        <v>3.0000000000000001E-3</v>
      </c>
      <c r="G30" s="1346"/>
      <c r="H30" s="902"/>
    </row>
    <row r="31" spans="1:8" s="1337" customFormat="1" x14ac:dyDescent="0.2">
      <c r="A31" s="943"/>
      <c r="B31" s="1333"/>
      <c r="C31" s="1333" t="s">
        <v>797</v>
      </c>
      <c r="D31" s="1335">
        <v>0.26300000000000001</v>
      </c>
      <c r="E31" s="1335">
        <v>0.433</v>
      </c>
      <c r="F31" s="1335">
        <v>-0.17</v>
      </c>
      <c r="G31" s="1346"/>
      <c r="H31" s="902"/>
    </row>
    <row r="32" spans="1:8" s="1337" customFormat="1" x14ac:dyDescent="0.2">
      <c r="A32" s="943"/>
      <c r="B32" s="1333"/>
      <c r="C32" s="1334" t="s">
        <v>1069</v>
      </c>
      <c r="D32" s="1335">
        <v>0.69199999999999995</v>
      </c>
      <c r="E32" s="1335">
        <v>0.52400000000000002</v>
      </c>
      <c r="F32" s="1335">
        <v>0.16800000000000001</v>
      </c>
      <c r="G32" s="1346"/>
      <c r="H32" s="902"/>
    </row>
    <row r="33" spans="1:8" s="1337" customFormat="1" x14ac:dyDescent="0.2">
      <c r="A33" s="943"/>
      <c r="B33" s="1334"/>
      <c r="C33" s="1350" t="s">
        <v>236</v>
      </c>
      <c r="D33" s="1351">
        <v>1</v>
      </c>
      <c r="E33" s="1351">
        <v>1</v>
      </c>
      <c r="F33" s="1352"/>
      <c r="G33" s="1346"/>
      <c r="H33" s="902"/>
    </row>
    <row r="34" spans="1:8" s="1337" customFormat="1" x14ac:dyDescent="0.2">
      <c r="A34" s="943"/>
      <c r="B34" s="1333"/>
      <c r="C34" s="1333"/>
      <c r="D34" s="1338"/>
      <c r="E34" s="1338"/>
      <c r="F34" s="1338"/>
      <c r="G34" s="1346"/>
      <c r="H34" s="902"/>
    </row>
    <row r="35" spans="1:8" s="1337" customFormat="1" x14ac:dyDescent="0.2">
      <c r="A35" s="943"/>
      <c r="B35" s="1334" t="s">
        <v>1066</v>
      </c>
      <c r="C35" s="1334" t="s">
        <v>795</v>
      </c>
      <c r="D35" s="1335">
        <v>3.1E-2</v>
      </c>
      <c r="E35" s="1335">
        <v>6.6000000000000003E-2</v>
      </c>
      <c r="F35" s="1335">
        <v>-3.5000000000000003E-2</v>
      </c>
      <c r="G35" s="1346"/>
      <c r="H35" s="902"/>
    </row>
    <row r="36" spans="1:8" s="1337" customFormat="1" x14ac:dyDescent="0.2">
      <c r="A36" s="943"/>
      <c r="B36" s="1333"/>
      <c r="C36" s="1334" t="s">
        <v>796</v>
      </c>
      <c r="D36" s="1335">
        <v>0.32200000000000001</v>
      </c>
      <c r="E36" s="1335">
        <v>0.24</v>
      </c>
      <c r="F36" s="1335">
        <v>8.2000000000000003E-2</v>
      </c>
      <c r="G36" s="1346"/>
      <c r="H36" s="902"/>
    </row>
    <row r="37" spans="1:8" s="1337" customFormat="1" x14ac:dyDescent="0.2">
      <c r="A37" s="943"/>
      <c r="B37" s="1333"/>
      <c r="C37" s="1333" t="s">
        <v>797</v>
      </c>
      <c r="D37" s="1335">
        <v>0.36099999999999999</v>
      </c>
      <c r="E37" s="1335">
        <v>0.46600000000000003</v>
      </c>
      <c r="F37" s="1335">
        <v>-0.105</v>
      </c>
      <c r="G37" s="1346"/>
      <c r="H37" s="902"/>
    </row>
    <row r="38" spans="1:8" s="1337" customFormat="1" x14ac:dyDescent="0.2">
      <c r="A38" s="943"/>
      <c r="B38" s="1333"/>
      <c r="C38" s="1334" t="s">
        <v>1069</v>
      </c>
      <c r="D38" s="1335">
        <v>0.28599999999999998</v>
      </c>
      <c r="E38" s="1335">
        <v>0.22800000000000001</v>
      </c>
      <c r="F38" s="1335">
        <v>5.8000000000000003E-2</v>
      </c>
      <c r="G38" s="1346"/>
      <c r="H38" s="902"/>
    </row>
    <row r="39" spans="1:8" s="1337" customFormat="1" x14ac:dyDescent="0.2">
      <c r="A39" s="943"/>
      <c r="B39" s="1334"/>
      <c r="C39" s="1350" t="s">
        <v>236</v>
      </c>
      <c r="D39" s="1351">
        <v>1</v>
      </c>
      <c r="E39" s="1351">
        <v>1</v>
      </c>
      <c r="F39" s="1352"/>
      <c r="G39" s="1346"/>
      <c r="H39" s="902"/>
    </row>
    <row r="40" spans="1:8" s="1337" customFormat="1" x14ac:dyDescent="0.2">
      <c r="A40" s="943"/>
      <c r="B40" s="1334"/>
      <c r="C40" s="1333"/>
      <c r="D40" s="1340"/>
      <c r="E40" s="1338"/>
      <c r="F40" s="1338"/>
      <c r="G40" s="1346"/>
      <c r="H40" s="902"/>
    </row>
    <row r="41" spans="1:8" s="1337" customFormat="1" x14ac:dyDescent="0.2">
      <c r="A41" s="943"/>
      <c r="B41" s="1333" t="s">
        <v>147</v>
      </c>
      <c r="C41" s="1334" t="s">
        <v>795</v>
      </c>
      <c r="D41" s="1335">
        <v>3.7999999999999999E-2</v>
      </c>
      <c r="E41" s="1335">
        <v>6.0999999999999999E-2</v>
      </c>
      <c r="F41" s="1335">
        <v>-2.3E-2</v>
      </c>
      <c r="G41" s="1346"/>
      <c r="H41" s="902"/>
    </row>
    <row r="42" spans="1:8" s="1337" customFormat="1" x14ac:dyDescent="0.2">
      <c r="A42" s="943"/>
      <c r="B42" s="1333"/>
      <c r="C42" s="1334" t="s">
        <v>796</v>
      </c>
      <c r="D42" s="1335">
        <v>0.29399999999999998</v>
      </c>
      <c r="E42" s="1335">
        <v>0.23799999999999999</v>
      </c>
      <c r="F42" s="1335">
        <v>5.6000000000000001E-2</v>
      </c>
      <c r="G42" s="1346"/>
      <c r="H42" s="902"/>
    </row>
    <row r="43" spans="1:8" s="1337" customFormat="1" x14ac:dyDescent="0.2">
      <c r="A43" s="943"/>
      <c r="B43" s="1333"/>
      <c r="C43" s="1333" t="s">
        <v>797</v>
      </c>
      <c r="D43" s="1335">
        <v>0.32600000000000001</v>
      </c>
      <c r="E43" s="1335">
        <v>0.41699999999999998</v>
      </c>
      <c r="F43" s="1335">
        <v>-9.0999999999999998E-2</v>
      </c>
      <c r="G43" s="1346"/>
      <c r="H43" s="902"/>
    </row>
    <row r="44" spans="1:8" s="1337" customFormat="1" x14ac:dyDescent="0.2">
      <c r="A44" s="943"/>
      <c r="B44" s="1333"/>
      <c r="C44" s="1334" t="s">
        <v>1069</v>
      </c>
      <c r="D44" s="1335">
        <v>0.34100000000000003</v>
      </c>
      <c r="E44" s="1335">
        <v>0.28399999999999997</v>
      </c>
      <c r="F44" s="1335">
        <v>5.7000000000000002E-2</v>
      </c>
      <c r="G44" s="1346"/>
      <c r="H44" s="902"/>
    </row>
    <row r="45" spans="1:8" s="1337" customFormat="1" x14ac:dyDescent="0.2">
      <c r="A45" s="1347"/>
      <c r="B45" s="1348"/>
      <c r="C45" s="1350" t="s">
        <v>236</v>
      </c>
      <c r="D45" s="1351">
        <v>1</v>
      </c>
      <c r="E45" s="1351">
        <v>1</v>
      </c>
      <c r="F45" s="1352"/>
      <c r="G45" s="1349"/>
      <c r="H45" s="902"/>
    </row>
    <row r="46" spans="1:8" s="1337" customFormat="1" x14ac:dyDescent="0.2">
      <c r="A46" s="902"/>
      <c r="B46" s="902"/>
      <c r="C46" s="902"/>
      <c r="D46" s="902"/>
      <c r="E46" s="902"/>
      <c r="F46" s="902"/>
      <c r="G46" s="902"/>
      <c r="H46" s="902"/>
    </row>
    <row r="47" spans="1:8" s="342" customFormat="1" ht="13.5" x14ac:dyDescent="0.2">
      <c r="A47" s="901" t="s">
        <v>798</v>
      </c>
      <c r="B47" s="901"/>
      <c r="C47" s="901"/>
      <c r="D47" s="901"/>
      <c r="E47" s="901"/>
      <c r="F47" s="901"/>
      <c r="G47" s="901"/>
      <c r="H47" s="901"/>
    </row>
    <row r="48" spans="1:8" s="343" customFormat="1" ht="13.5" x14ac:dyDescent="0.2">
      <c r="A48" s="1209" t="s">
        <v>1073</v>
      </c>
      <c r="B48" s="901"/>
      <c r="C48" s="901"/>
      <c r="D48" s="901"/>
      <c r="E48" s="901"/>
      <c r="F48" s="901"/>
      <c r="G48" s="901"/>
      <c r="H48" s="901"/>
    </row>
    <row r="49" spans="1:8" s="343" customFormat="1" ht="13.5" x14ac:dyDescent="0.2">
      <c r="A49" s="1209" t="s">
        <v>1074</v>
      </c>
      <c r="B49" s="901"/>
      <c r="C49" s="901"/>
      <c r="D49" s="901"/>
      <c r="E49" s="901"/>
      <c r="F49" s="901"/>
      <c r="G49" s="901"/>
      <c r="H49" s="901"/>
    </row>
    <row r="50" spans="1:8" s="342" customFormat="1" x14ac:dyDescent="0.2">
      <c r="A50" s="901"/>
      <c r="B50" s="901"/>
      <c r="C50" s="901"/>
      <c r="D50" s="901"/>
      <c r="E50" s="901"/>
      <c r="F50" s="901"/>
      <c r="G50" s="901"/>
      <c r="H50" s="901"/>
    </row>
    <row r="51" spans="1:8" s="342" customFormat="1" x14ac:dyDescent="0.2">
      <c r="A51" s="901" t="s">
        <v>677</v>
      </c>
      <c r="B51" s="901"/>
      <c r="C51" s="901"/>
      <c r="D51" s="901"/>
      <c r="E51" s="901"/>
      <c r="F51" s="901"/>
      <c r="G51" s="901"/>
      <c r="H51" s="901"/>
    </row>
  </sheetData>
  <mergeCells count="2">
    <mergeCell ref="A1:G1"/>
    <mergeCell ref="D3:F3"/>
  </mergeCells>
  <hyperlinks>
    <hyperlink ref="D3" location="_ftn1" display="_ftn1"/>
  </hyperlinks>
  <printOptions horizontalCentered="1"/>
  <pageMargins left="0.25" right="0.25" top="0.25" bottom="0.5" header="0.3" footer="0.3"/>
  <pageSetup orientation="portrait" r:id="rId1"/>
  <headerFooter alignWithMargins="0">
    <oddFooter>&amp;L&amp;"Garamond,Italic"&amp;12Hawai‘i Tourism Authority&amp;R&amp;"Garamond,Italic"&amp;12 2015 Annual Visitor Research Report</oddFooter>
  </headerFooter>
  <rowBreaks count="1" manualBreakCount="1">
    <brk id="45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O61"/>
  <sheetViews>
    <sheetView showGridLines="0" topLeftCell="A25" zoomScaleNormal="100" workbookViewId="0">
      <selection activeCell="H14" sqref="H14"/>
    </sheetView>
  </sheetViews>
  <sheetFormatPr defaultColWidth="9.140625" defaultRowHeight="12.75" x14ac:dyDescent="0.2"/>
  <cols>
    <col min="1" max="1" width="9.140625" style="374"/>
    <col min="2" max="2" width="10" style="374" bestFit="1" customWidth="1"/>
    <col min="3" max="3" width="9.140625" style="1196"/>
    <col min="4" max="4" width="9.140625" style="374"/>
    <col min="5" max="5" width="9.140625" style="1196"/>
    <col min="6" max="6" width="9.140625" style="374"/>
    <col min="7" max="7" width="9.140625" style="1196"/>
    <col min="8" max="8" width="9.140625" style="374"/>
    <col min="9" max="9" width="9.140625" style="1196"/>
    <col min="10" max="10" width="8.7109375" style="374" customWidth="1"/>
    <col min="11" max="11" width="9.140625" style="1196"/>
    <col min="12" max="16384" width="9.140625" style="40"/>
  </cols>
  <sheetData>
    <row r="1" spans="1:15" ht="15.75" customHeight="1" x14ac:dyDescent="0.25">
      <c r="A1" s="1903" t="str">
        <f>CONCATENATE('List of Tables'!A127,":  ",'List of Tables'!C127)</f>
        <v>TABLE 104:  Visitor Plant Inventory - Available Units by County 1965 - 2015</v>
      </c>
      <c r="B1" s="1903"/>
      <c r="C1" s="1903"/>
      <c r="D1" s="1903"/>
      <c r="E1" s="1903"/>
      <c r="F1" s="1903"/>
      <c r="G1" s="1903"/>
      <c r="H1" s="1903"/>
      <c r="I1" s="1903"/>
      <c r="J1" s="1903"/>
      <c r="K1" s="1903"/>
      <c r="L1" s="1372"/>
    </row>
    <row r="2" spans="1:15" s="888" customFormat="1" ht="12" x14ac:dyDescent="0.2">
      <c r="A2" s="701"/>
      <c r="B2" s="701"/>
      <c r="C2" s="1384"/>
      <c r="D2" s="701"/>
      <c r="E2" s="1384"/>
      <c r="F2" s="701"/>
      <c r="G2" s="1384"/>
      <c r="H2" s="701"/>
      <c r="I2" s="1384"/>
      <c r="J2" s="701"/>
      <c r="K2" s="1384"/>
    </row>
    <row r="3" spans="1:15" s="1374" customFormat="1" ht="24" x14ac:dyDescent="0.2">
      <c r="A3" s="1377" t="s">
        <v>320</v>
      </c>
      <c r="B3" s="871" t="s">
        <v>1095</v>
      </c>
      <c r="C3" s="1385" t="s">
        <v>1096</v>
      </c>
      <c r="D3" s="871" t="s">
        <v>1097</v>
      </c>
      <c r="E3" s="1385" t="s">
        <v>1096</v>
      </c>
      <c r="F3" s="871" t="s">
        <v>1098</v>
      </c>
      <c r="G3" s="1385" t="s">
        <v>1096</v>
      </c>
      <c r="H3" s="871" t="s">
        <v>402</v>
      </c>
      <c r="I3" s="1385" t="s">
        <v>1096</v>
      </c>
      <c r="J3" s="871" t="s">
        <v>1066</v>
      </c>
      <c r="K3" s="1385" t="s">
        <v>1096</v>
      </c>
      <c r="L3" s="701"/>
      <c r="M3" s="701"/>
      <c r="O3" s="1375"/>
    </row>
    <row r="4" spans="1:15" s="888" customFormat="1" ht="12" x14ac:dyDescent="0.2">
      <c r="A4" s="1378">
        <v>1965</v>
      </c>
      <c r="B4" s="1380">
        <v>12903</v>
      </c>
      <c r="C4" s="1386"/>
      <c r="D4" s="1381">
        <v>865</v>
      </c>
      <c r="E4" s="1386"/>
      <c r="F4" s="1381">
        <v>776</v>
      </c>
      <c r="G4" s="1386"/>
      <c r="H4" s="1380">
        <v>1231</v>
      </c>
      <c r="I4" s="1386"/>
      <c r="J4" s="1380">
        <v>10031</v>
      </c>
      <c r="K4" s="1386"/>
      <c r="L4" s="701"/>
      <c r="M4" s="701"/>
    </row>
    <row r="5" spans="1:15" s="888" customFormat="1" ht="12" x14ac:dyDescent="0.2">
      <c r="A5" s="1378">
        <v>1966</v>
      </c>
      <c r="B5" s="1380">
        <v>14827</v>
      </c>
      <c r="C5" s="1386">
        <v>0.14899999999999999</v>
      </c>
      <c r="D5" s="1380">
        <v>1387</v>
      </c>
      <c r="E5" s="1386">
        <v>0.60299999999999998</v>
      </c>
      <c r="F5" s="1381">
        <v>860</v>
      </c>
      <c r="G5" s="1386">
        <v>0.108</v>
      </c>
      <c r="H5" s="1380">
        <v>1497</v>
      </c>
      <c r="I5" s="1386">
        <v>0.216</v>
      </c>
      <c r="J5" s="1380">
        <v>11083</v>
      </c>
      <c r="K5" s="1386">
        <v>0.105</v>
      </c>
      <c r="L5" s="701"/>
      <c r="M5" s="701"/>
    </row>
    <row r="6" spans="1:15" s="888" customFormat="1" ht="12" x14ac:dyDescent="0.2">
      <c r="A6" s="1378">
        <v>1967</v>
      </c>
      <c r="B6" s="1380">
        <v>17217</v>
      </c>
      <c r="C6" s="1386">
        <v>0.161</v>
      </c>
      <c r="D6" s="1380">
        <v>1790</v>
      </c>
      <c r="E6" s="1386">
        <v>0.29099999999999998</v>
      </c>
      <c r="F6" s="1380">
        <v>1115</v>
      </c>
      <c r="G6" s="1386">
        <v>0.29699999999999999</v>
      </c>
      <c r="H6" s="1380">
        <v>1714</v>
      </c>
      <c r="I6" s="1386">
        <v>0.14499999999999999</v>
      </c>
      <c r="J6" s="1380">
        <v>12598</v>
      </c>
      <c r="K6" s="1386">
        <v>0.13700000000000001</v>
      </c>
      <c r="L6" s="701"/>
      <c r="M6" s="701"/>
    </row>
    <row r="7" spans="1:15" s="888" customFormat="1" ht="12" x14ac:dyDescent="0.2">
      <c r="A7" s="1378">
        <v>1968</v>
      </c>
      <c r="B7" s="1380">
        <v>18657</v>
      </c>
      <c r="C7" s="1386">
        <v>8.4000000000000005E-2</v>
      </c>
      <c r="D7" s="1380">
        <v>2188</v>
      </c>
      <c r="E7" s="1386">
        <v>0.222</v>
      </c>
      <c r="F7" s="1380">
        <v>1260</v>
      </c>
      <c r="G7" s="1386">
        <v>0.13</v>
      </c>
      <c r="H7" s="1380">
        <v>2043</v>
      </c>
      <c r="I7" s="1386">
        <v>0.192</v>
      </c>
      <c r="J7" s="1380">
        <v>13166</v>
      </c>
      <c r="K7" s="1386">
        <v>4.4999999999999998E-2</v>
      </c>
      <c r="L7" s="701"/>
      <c r="M7" s="701"/>
    </row>
    <row r="8" spans="1:15" s="888" customFormat="1" ht="12" x14ac:dyDescent="0.2">
      <c r="A8" s="1378">
        <v>1969</v>
      </c>
      <c r="B8" s="1380">
        <v>22801</v>
      </c>
      <c r="C8" s="1386">
        <v>0.222</v>
      </c>
      <c r="D8" s="1380">
        <v>2480</v>
      </c>
      <c r="E8" s="1386">
        <v>0.13300000000000001</v>
      </c>
      <c r="F8" s="1380">
        <v>1914</v>
      </c>
      <c r="G8" s="1386">
        <v>0.51900000000000002</v>
      </c>
      <c r="H8" s="1380">
        <v>2415</v>
      </c>
      <c r="I8" s="1386">
        <v>0.182</v>
      </c>
      <c r="J8" s="1380">
        <v>15992</v>
      </c>
      <c r="K8" s="1386">
        <v>0.215</v>
      </c>
      <c r="L8" s="701"/>
      <c r="M8" s="701"/>
    </row>
    <row r="9" spans="1:15" s="888" customFormat="1" ht="12" x14ac:dyDescent="0.2">
      <c r="A9" s="1378">
        <v>1970</v>
      </c>
      <c r="B9" s="1380">
        <v>26923</v>
      </c>
      <c r="C9" s="1386">
        <v>0.18099999999999999</v>
      </c>
      <c r="D9" s="1380">
        <v>3166</v>
      </c>
      <c r="E9" s="1386">
        <v>0.27700000000000002</v>
      </c>
      <c r="F9" s="1380">
        <v>2565</v>
      </c>
      <c r="G9" s="1386">
        <v>0.34</v>
      </c>
      <c r="H9" s="1380">
        <v>2743</v>
      </c>
      <c r="I9" s="1386">
        <v>0.13600000000000001</v>
      </c>
      <c r="J9" s="1380">
        <v>18449</v>
      </c>
      <c r="K9" s="1386">
        <v>0.154</v>
      </c>
      <c r="L9" s="701"/>
      <c r="M9" s="701"/>
    </row>
    <row r="10" spans="1:15" s="888" customFormat="1" ht="12" x14ac:dyDescent="0.2">
      <c r="A10" s="1378">
        <v>1971</v>
      </c>
      <c r="B10" s="1380">
        <v>32289</v>
      </c>
      <c r="C10" s="1386">
        <v>0.19900000000000001</v>
      </c>
      <c r="D10" s="1380">
        <v>3435</v>
      </c>
      <c r="E10" s="1386">
        <v>8.5000000000000006E-2</v>
      </c>
      <c r="F10" s="1380">
        <v>2628</v>
      </c>
      <c r="G10" s="1386">
        <v>2.5000000000000001E-2</v>
      </c>
      <c r="H10" s="1380">
        <v>3695</v>
      </c>
      <c r="I10" s="1386">
        <v>0.34699999999999998</v>
      </c>
      <c r="J10" s="1380">
        <v>22531</v>
      </c>
      <c r="K10" s="1386">
        <v>0.221</v>
      </c>
      <c r="L10" s="701"/>
      <c r="M10" s="701"/>
    </row>
    <row r="11" spans="1:15" s="888" customFormat="1" ht="12" x14ac:dyDescent="0.2">
      <c r="A11" s="1378">
        <v>1972</v>
      </c>
      <c r="B11" s="1380">
        <v>35797</v>
      </c>
      <c r="C11" s="1386">
        <v>0.109</v>
      </c>
      <c r="D11" s="1380">
        <v>4241</v>
      </c>
      <c r="E11" s="1386">
        <v>0.23499999999999999</v>
      </c>
      <c r="F11" s="1380">
        <v>2719</v>
      </c>
      <c r="G11" s="1386">
        <v>3.5000000000000003E-2</v>
      </c>
      <c r="H11" s="1380">
        <v>4095</v>
      </c>
      <c r="I11" s="1386">
        <v>0.108</v>
      </c>
      <c r="J11" s="1380">
        <v>24742</v>
      </c>
      <c r="K11" s="1386">
        <v>9.8000000000000004E-2</v>
      </c>
      <c r="L11" s="701"/>
      <c r="M11" s="701"/>
    </row>
    <row r="12" spans="1:15" s="888" customFormat="1" ht="12" x14ac:dyDescent="0.2">
      <c r="A12" s="1378">
        <v>1973</v>
      </c>
      <c r="B12" s="1380">
        <v>36608</v>
      </c>
      <c r="C12" s="1386">
        <v>2.3E-2</v>
      </c>
      <c r="D12" s="1380">
        <v>4796</v>
      </c>
      <c r="E12" s="1386">
        <v>0.13100000000000001</v>
      </c>
      <c r="F12" s="1380">
        <v>2629</v>
      </c>
      <c r="G12" s="1386">
        <v>-3.3000000000000002E-2</v>
      </c>
      <c r="H12" s="1380">
        <v>4075</v>
      </c>
      <c r="I12" s="1386">
        <v>-5.0000000000000001E-3</v>
      </c>
      <c r="J12" s="1380">
        <v>25108</v>
      </c>
      <c r="K12" s="1386">
        <v>1.4999999999999999E-2</v>
      </c>
      <c r="L12" s="701"/>
      <c r="M12" s="701"/>
    </row>
    <row r="13" spans="1:15" s="888" customFormat="1" ht="12" x14ac:dyDescent="0.2">
      <c r="A13" s="1378">
        <v>1974</v>
      </c>
      <c r="B13" s="1380">
        <v>38675</v>
      </c>
      <c r="C13" s="1386">
        <v>5.6000000000000001E-2</v>
      </c>
      <c r="D13" s="1380">
        <v>5234</v>
      </c>
      <c r="E13" s="1386">
        <v>9.0999999999999998E-2</v>
      </c>
      <c r="F13" s="1380">
        <v>2868</v>
      </c>
      <c r="G13" s="1386">
        <v>9.0999999999999998E-2</v>
      </c>
      <c r="H13" s="1380">
        <v>5208</v>
      </c>
      <c r="I13" s="1386">
        <v>0.27800000000000002</v>
      </c>
      <c r="J13" s="1380">
        <v>25365</v>
      </c>
      <c r="K13" s="1386">
        <v>0.01</v>
      </c>
      <c r="L13" s="701"/>
      <c r="M13" s="701"/>
    </row>
    <row r="14" spans="1:15" s="888" customFormat="1" ht="12" x14ac:dyDescent="0.2">
      <c r="A14" s="1378">
        <v>1975</v>
      </c>
      <c r="B14" s="1380">
        <v>39632</v>
      </c>
      <c r="C14" s="1386">
        <v>2.5000000000000001E-2</v>
      </c>
      <c r="D14" s="1380">
        <v>5348</v>
      </c>
      <c r="E14" s="1386">
        <v>2.1999999999999999E-2</v>
      </c>
      <c r="F14" s="1380">
        <v>3102</v>
      </c>
      <c r="G14" s="1386">
        <v>8.2000000000000003E-2</v>
      </c>
      <c r="H14" s="1380">
        <v>5830</v>
      </c>
      <c r="I14" s="1386">
        <v>0.11899999999999999</v>
      </c>
      <c r="J14" s="1380">
        <v>25352</v>
      </c>
      <c r="K14" s="1386">
        <v>-1E-3</v>
      </c>
      <c r="L14" s="701"/>
      <c r="M14" s="701"/>
    </row>
    <row r="15" spans="1:15" s="888" customFormat="1" ht="12" x14ac:dyDescent="0.2">
      <c r="A15" s="1378">
        <v>1976</v>
      </c>
      <c r="B15" s="1380">
        <v>42648</v>
      </c>
      <c r="C15" s="1386">
        <v>7.5999999999999998E-2</v>
      </c>
      <c r="D15" s="1380">
        <v>6045</v>
      </c>
      <c r="E15" s="1386">
        <v>0.13</v>
      </c>
      <c r="F15" s="1380">
        <v>3520</v>
      </c>
      <c r="G15" s="1386">
        <v>0.13500000000000001</v>
      </c>
      <c r="H15" s="1380">
        <v>7232</v>
      </c>
      <c r="I15" s="1386">
        <v>0.24</v>
      </c>
      <c r="J15" s="1380">
        <v>25851</v>
      </c>
      <c r="K15" s="1386">
        <v>0.02</v>
      </c>
      <c r="L15" s="701"/>
      <c r="M15" s="701"/>
    </row>
    <row r="16" spans="1:15" s="888" customFormat="1" ht="12" x14ac:dyDescent="0.2">
      <c r="A16" s="1378">
        <v>1977</v>
      </c>
      <c r="B16" s="1380">
        <v>44986</v>
      </c>
      <c r="C16" s="1386">
        <v>5.5E-2</v>
      </c>
      <c r="D16" s="1380">
        <v>5929</v>
      </c>
      <c r="E16" s="1386">
        <v>-1.9E-2</v>
      </c>
      <c r="F16" s="1380">
        <v>3657</v>
      </c>
      <c r="G16" s="1386">
        <v>3.9E-2</v>
      </c>
      <c r="H16" s="1380">
        <v>8037</v>
      </c>
      <c r="I16" s="1386">
        <v>0.111</v>
      </c>
      <c r="J16" s="1380">
        <v>27363</v>
      </c>
      <c r="K16" s="1386">
        <v>5.8000000000000003E-2</v>
      </c>
      <c r="L16" s="701"/>
      <c r="M16" s="701"/>
    </row>
    <row r="17" spans="1:13" s="888" customFormat="1" ht="12" x14ac:dyDescent="0.2">
      <c r="A17" s="1378">
        <v>1978</v>
      </c>
      <c r="B17" s="1380">
        <v>47070</v>
      </c>
      <c r="C17" s="1386">
        <v>4.5999999999999999E-2</v>
      </c>
      <c r="D17" s="1380">
        <v>6002</v>
      </c>
      <c r="E17" s="1386">
        <v>1.2E-2</v>
      </c>
      <c r="F17" s="1380">
        <v>3786</v>
      </c>
      <c r="G17" s="1386">
        <v>3.5000000000000003E-2</v>
      </c>
      <c r="H17" s="1380">
        <v>8736</v>
      </c>
      <c r="I17" s="1386">
        <v>8.6999999999999994E-2</v>
      </c>
      <c r="J17" s="1380">
        <v>28546</v>
      </c>
      <c r="K17" s="1386">
        <v>4.2999999999999997E-2</v>
      </c>
      <c r="L17" s="701"/>
      <c r="M17" s="701"/>
    </row>
    <row r="18" spans="1:13" s="888" customFormat="1" ht="12" x14ac:dyDescent="0.2">
      <c r="A18" s="1378">
        <v>1979</v>
      </c>
      <c r="B18" s="1380">
        <v>49832</v>
      </c>
      <c r="C18" s="1386">
        <v>5.8999999999999997E-2</v>
      </c>
      <c r="D18" s="1380">
        <v>6093</v>
      </c>
      <c r="E18" s="1386">
        <v>1.4999999999999999E-2</v>
      </c>
      <c r="F18" s="1380">
        <v>4202</v>
      </c>
      <c r="G18" s="1386">
        <v>0.11</v>
      </c>
      <c r="H18" s="1380">
        <v>9472</v>
      </c>
      <c r="I18" s="1386">
        <v>8.4000000000000005E-2</v>
      </c>
      <c r="J18" s="1380">
        <v>30065</v>
      </c>
      <c r="K18" s="1386">
        <v>5.2999999999999999E-2</v>
      </c>
      <c r="L18" s="701"/>
      <c r="M18" s="701"/>
    </row>
    <row r="19" spans="1:13" s="888" customFormat="1" ht="12" x14ac:dyDescent="0.2">
      <c r="A19" s="1378">
        <v>1980</v>
      </c>
      <c r="B19" s="1380">
        <v>54246</v>
      </c>
      <c r="C19" s="1386">
        <v>8.8999999999999996E-2</v>
      </c>
      <c r="D19" s="1380">
        <v>5889</v>
      </c>
      <c r="E19" s="1386">
        <v>-3.3000000000000002E-2</v>
      </c>
      <c r="F19" s="1380">
        <v>4322</v>
      </c>
      <c r="G19" s="1386">
        <v>2.9000000000000001E-2</v>
      </c>
      <c r="H19" s="1380">
        <v>9701</v>
      </c>
      <c r="I19" s="1386">
        <v>2.4E-2</v>
      </c>
      <c r="J19" s="1380">
        <v>34334</v>
      </c>
      <c r="K19" s="1386">
        <v>0.14199999999999999</v>
      </c>
      <c r="L19" s="701"/>
      <c r="M19" s="701"/>
    </row>
    <row r="20" spans="1:13" s="888" customFormat="1" ht="12" x14ac:dyDescent="0.2">
      <c r="A20" s="1378">
        <v>1981</v>
      </c>
      <c r="B20" s="1380">
        <v>56769</v>
      </c>
      <c r="C20" s="1386">
        <v>4.7E-2</v>
      </c>
      <c r="D20" s="1380">
        <v>6705</v>
      </c>
      <c r="E20" s="1386">
        <v>0.13900000000000001</v>
      </c>
      <c r="F20" s="1380">
        <v>4738</v>
      </c>
      <c r="G20" s="1386">
        <v>9.6000000000000002E-2</v>
      </c>
      <c r="H20" s="1380">
        <v>11359</v>
      </c>
      <c r="I20" s="1386">
        <v>0.17100000000000001</v>
      </c>
      <c r="J20" s="1380">
        <v>33967</v>
      </c>
      <c r="K20" s="1386">
        <v>-1.0999999999999999E-2</v>
      </c>
      <c r="L20" s="701"/>
      <c r="M20" s="701"/>
    </row>
    <row r="21" spans="1:13" s="888" customFormat="1" ht="12" x14ac:dyDescent="0.2">
      <c r="A21" s="1378">
        <v>1982</v>
      </c>
      <c r="B21" s="1380">
        <v>57968</v>
      </c>
      <c r="C21" s="1386">
        <v>2.1000000000000001E-2</v>
      </c>
      <c r="D21" s="1380">
        <v>7167</v>
      </c>
      <c r="E21" s="1386">
        <v>6.9000000000000006E-2</v>
      </c>
      <c r="F21" s="1380">
        <v>5147</v>
      </c>
      <c r="G21" s="1386">
        <v>8.5999999999999993E-2</v>
      </c>
      <c r="H21" s="1380">
        <v>12162</v>
      </c>
      <c r="I21" s="1386">
        <v>7.0999999999999994E-2</v>
      </c>
      <c r="J21" s="1380">
        <v>33492</v>
      </c>
      <c r="K21" s="1386">
        <v>-1.4E-2</v>
      </c>
      <c r="L21" s="701"/>
      <c r="M21" s="701"/>
    </row>
    <row r="22" spans="1:13" s="888" customFormat="1" ht="12" x14ac:dyDescent="0.2">
      <c r="A22" s="1378">
        <v>1983</v>
      </c>
      <c r="B22" s="1380">
        <v>58765</v>
      </c>
      <c r="C22" s="1386">
        <v>1.4E-2</v>
      </c>
      <c r="D22" s="1380">
        <v>7469</v>
      </c>
      <c r="E22" s="1386">
        <v>4.2000000000000003E-2</v>
      </c>
      <c r="F22" s="1380">
        <v>4193</v>
      </c>
      <c r="G22" s="1386">
        <v>-0.185</v>
      </c>
      <c r="H22" s="1380">
        <v>12749</v>
      </c>
      <c r="I22" s="1386">
        <v>4.8000000000000001E-2</v>
      </c>
      <c r="J22" s="1380">
        <v>34354</v>
      </c>
      <c r="K22" s="1386">
        <v>2.5999999999999999E-2</v>
      </c>
      <c r="L22" s="701"/>
      <c r="M22" s="701"/>
    </row>
    <row r="23" spans="1:13" s="888" customFormat="1" ht="12" x14ac:dyDescent="0.2">
      <c r="A23" s="1378">
        <v>1984</v>
      </c>
      <c r="B23" s="1380">
        <v>62448</v>
      </c>
      <c r="C23" s="1386">
        <v>6.3E-2</v>
      </c>
      <c r="D23" s="1380">
        <v>7149</v>
      </c>
      <c r="E23" s="1386">
        <v>-4.2999999999999997E-2</v>
      </c>
      <c r="F23" s="1380">
        <v>5313</v>
      </c>
      <c r="G23" s="1386">
        <v>0.26700000000000002</v>
      </c>
      <c r="H23" s="1380">
        <v>13138</v>
      </c>
      <c r="I23" s="1386">
        <v>3.1E-2</v>
      </c>
      <c r="J23" s="1380">
        <v>36848</v>
      </c>
      <c r="K23" s="1386">
        <v>7.2999999999999995E-2</v>
      </c>
      <c r="L23" s="701"/>
      <c r="M23" s="701"/>
    </row>
    <row r="24" spans="1:13" s="888" customFormat="1" ht="12" x14ac:dyDescent="0.2">
      <c r="A24" s="1378">
        <v>1985</v>
      </c>
      <c r="B24" s="1380">
        <v>65919</v>
      </c>
      <c r="C24" s="1386">
        <v>5.6000000000000001E-2</v>
      </c>
      <c r="D24" s="1380">
        <v>7511</v>
      </c>
      <c r="E24" s="1386">
        <v>5.0999999999999997E-2</v>
      </c>
      <c r="F24" s="1380">
        <v>5656</v>
      </c>
      <c r="G24" s="1386">
        <v>6.5000000000000002E-2</v>
      </c>
      <c r="H24" s="1380">
        <v>14152</v>
      </c>
      <c r="I24" s="1386">
        <v>7.6999999999999999E-2</v>
      </c>
      <c r="J24" s="1380">
        <v>38600</v>
      </c>
      <c r="K24" s="1386">
        <v>4.8000000000000001E-2</v>
      </c>
      <c r="L24" s="701"/>
      <c r="M24" s="701"/>
    </row>
    <row r="25" spans="1:13" s="888" customFormat="1" ht="12" x14ac:dyDescent="0.2">
      <c r="A25" s="1378">
        <v>1986</v>
      </c>
      <c r="B25" s="1380">
        <v>66308</v>
      </c>
      <c r="C25" s="1386">
        <v>6.0000000000000001E-3</v>
      </c>
      <c r="D25" s="1380">
        <v>7280</v>
      </c>
      <c r="E25" s="1386">
        <v>-3.1E-2</v>
      </c>
      <c r="F25" s="1380">
        <v>5922</v>
      </c>
      <c r="G25" s="1386">
        <v>4.7E-2</v>
      </c>
      <c r="H25" s="1380">
        <v>14096</v>
      </c>
      <c r="I25" s="1386">
        <v>-4.0000000000000001E-3</v>
      </c>
      <c r="J25" s="1380">
        <v>39010</v>
      </c>
      <c r="K25" s="1386">
        <v>1.0999999999999999E-2</v>
      </c>
      <c r="L25" s="701"/>
      <c r="M25" s="701"/>
    </row>
    <row r="26" spans="1:13" s="888" customFormat="1" ht="12" x14ac:dyDescent="0.2">
      <c r="A26" s="1378">
        <v>1987</v>
      </c>
      <c r="B26" s="1380">
        <v>65318</v>
      </c>
      <c r="C26" s="1386">
        <v>-1.4999999999999999E-2</v>
      </c>
      <c r="D26" s="1380">
        <v>7328</v>
      </c>
      <c r="E26" s="1386">
        <v>7.0000000000000001E-3</v>
      </c>
      <c r="F26" s="1380">
        <v>5956</v>
      </c>
      <c r="G26" s="1386">
        <v>6.0000000000000001E-3</v>
      </c>
      <c r="H26" s="1380">
        <v>13849</v>
      </c>
      <c r="I26" s="1386">
        <v>-1.7999999999999999E-2</v>
      </c>
      <c r="J26" s="1380">
        <v>38185</v>
      </c>
      <c r="K26" s="1386">
        <v>-2.1000000000000001E-2</v>
      </c>
      <c r="L26" s="701"/>
      <c r="M26" s="701"/>
    </row>
    <row r="27" spans="1:13" s="888" customFormat="1" ht="12" x14ac:dyDescent="0.2">
      <c r="A27" s="1378">
        <v>1988</v>
      </c>
      <c r="B27" s="1380">
        <v>69012</v>
      </c>
      <c r="C27" s="1386">
        <v>5.7000000000000002E-2</v>
      </c>
      <c r="D27" s="1380">
        <v>8823</v>
      </c>
      <c r="E27" s="1386">
        <v>0.20399999999999999</v>
      </c>
      <c r="F27" s="1380">
        <v>7180</v>
      </c>
      <c r="G27" s="1386">
        <v>0.20599999999999999</v>
      </c>
      <c r="H27" s="1380">
        <v>15168</v>
      </c>
      <c r="I27" s="1386">
        <v>9.5000000000000001E-2</v>
      </c>
      <c r="J27" s="1380">
        <v>37841</v>
      </c>
      <c r="K27" s="1386">
        <v>-8.9999999999999993E-3</v>
      </c>
      <c r="L27" s="701"/>
      <c r="M27" s="701"/>
    </row>
    <row r="28" spans="1:13" s="888" customFormat="1" ht="12" x14ac:dyDescent="0.2">
      <c r="A28" s="1378">
        <v>1989</v>
      </c>
      <c r="B28" s="1380">
        <v>67734</v>
      </c>
      <c r="C28" s="1386">
        <v>-1.9E-2</v>
      </c>
      <c r="D28" s="1380">
        <v>8161</v>
      </c>
      <c r="E28" s="1386">
        <v>-7.4999999999999997E-2</v>
      </c>
      <c r="F28" s="1380">
        <v>7398</v>
      </c>
      <c r="G28" s="1386">
        <v>0.03</v>
      </c>
      <c r="H28" s="1380">
        <v>15708</v>
      </c>
      <c r="I28" s="1386">
        <v>3.5999999999999997E-2</v>
      </c>
      <c r="J28" s="1380">
        <v>36467</v>
      </c>
      <c r="K28" s="1386">
        <v>-3.5999999999999997E-2</v>
      </c>
      <c r="L28" s="701"/>
      <c r="M28" s="701"/>
    </row>
    <row r="29" spans="1:13" s="888" customFormat="1" ht="12" x14ac:dyDescent="0.2">
      <c r="A29" s="1378">
        <v>1990</v>
      </c>
      <c r="B29" s="1380">
        <v>71266</v>
      </c>
      <c r="C29" s="1386">
        <v>5.1999999999999998E-2</v>
      </c>
      <c r="D29" s="1380">
        <v>8952</v>
      </c>
      <c r="E29" s="1386">
        <v>9.7000000000000003E-2</v>
      </c>
      <c r="F29" s="1380">
        <v>7546</v>
      </c>
      <c r="G29" s="1386">
        <v>0.02</v>
      </c>
      <c r="H29" s="1380">
        <v>17869</v>
      </c>
      <c r="I29" s="1386">
        <v>0.13800000000000001</v>
      </c>
      <c r="J29" s="1380">
        <v>36899</v>
      </c>
      <c r="K29" s="1386">
        <v>1.2E-2</v>
      </c>
      <c r="L29" s="701"/>
      <c r="M29" s="701"/>
    </row>
    <row r="30" spans="1:13" s="888" customFormat="1" ht="12" x14ac:dyDescent="0.2">
      <c r="A30" s="1378">
        <v>1991</v>
      </c>
      <c r="B30" s="1380">
        <v>72275</v>
      </c>
      <c r="C30" s="1386">
        <v>1.4E-2</v>
      </c>
      <c r="D30" s="1380">
        <v>9383</v>
      </c>
      <c r="E30" s="1386">
        <v>4.8000000000000001E-2</v>
      </c>
      <c r="F30" s="1380">
        <v>7567</v>
      </c>
      <c r="G30" s="1386">
        <v>3.0000000000000001E-3</v>
      </c>
      <c r="H30" s="1380">
        <v>18702</v>
      </c>
      <c r="I30" s="1386">
        <v>4.7E-2</v>
      </c>
      <c r="J30" s="1380">
        <v>36623</v>
      </c>
      <c r="K30" s="1386">
        <v>-7.0000000000000001E-3</v>
      </c>
      <c r="L30" s="701"/>
      <c r="M30" s="701"/>
    </row>
    <row r="31" spans="1:13" s="888" customFormat="1" ht="12" x14ac:dyDescent="0.2">
      <c r="A31" s="1378">
        <v>1992</v>
      </c>
      <c r="B31" s="1380">
        <v>73089</v>
      </c>
      <c r="C31" s="1386">
        <v>1.0999999999999999E-2</v>
      </c>
      <c r="D31" s="1380">
        <v>9170</v>
      </c>
      <c r="E31" s="1386">
        <v>-2.3E-2</v>
      </c>
      <c r="F31" s="1380">
        <v>7778</v>
      </c>
      <c r="G31" s="1386">
        <v>2.8000000000000001E-2</v>
      </c>
      <c r="H31" s="1380">
        <v>19290</v>
      </c>
      <c r="I31" s="1386">
        <v>3.1E-2</v>
      </c>
      <c r="J31" s="1380">
        <v>36851</v>
      </c>
      <c r="K31" s="1386">
        <v>6.0000000000000001E-3</v>
      </c>
      <c r="L31" s="701"/>
      <c r="M31" s="701"/>
    </row>
    <row r="32" spans="1:13" s="888" customFormat="1" ht="12" x14ac:dyDescent="0.2">
      <c r="A32" s="1378">
        <v>1993</v>
      </c>
      <c r="B32" s="1380">
        <v>69502</v>
      </c>
      <c r="C32" s="1386">
        <v>-4.9000000000000002E-2</v>
      </c>
      <c r="D32" s="1380">
        <v>9140</v>
      </c>
      <c r="E32" s="1386">
        <v>-3.0000000000000001E-3</v>
      </c>
      <c r="F32" s="1380">
        <v>4631</v>
      </c>
      <c r="G32" s="1386">
        <v>-0.40500000000000003</v>
      </c>
      <c r="H32" s="1380">
        <v>19127</v>
      </c>
      <c r="I32" s="1386">
        <v>-8.0000000000000002E-3</v>
      </c>
      <c r="J32" s="1380">
        <v>36604</v>
      </c>
      <c r="K32" s="1386">
        <v>-7.0000000000000001E-3</v>
      </c>
      <c r="L32" s="701"/>
      <c r="M32" s="701"/>
    </row>
    <row r="33" spans="1:14" s="888" customFormat="1" ht="12" x14ac:dyDescent="0.2">
      <c r="A33" s="1378">
        <v>1994</v>
      </c>
      <c r="B33" s="1380">
        <v>70463</v>
      </c>
      <c r="C33" s="1386">
        <v>1.4E-2</v>
      </c>
      <c r="D33" s="1380">
        <v>9595</v>
      </c>
      <c r="E33" s="1386">
        <v>0.05</v>
      </c>
      <c r="F33" s="1380">
        <v>5870</v>
      </c>
      <c r="G33" s="1386">
        <v>0.26800000000000002</v>
      </c>
      <c r="H33" s="1380">
        <v>18804</v>
      </c>
      <c r="I33" s="1386">
        <v>-1.7000000000000001E-2</v>
      </c>
      <c r="J33" s="1380">
        <v>36194</v>
      </c>
      <c r="K33" s="1386">
        <v>-1.0999999999999999E-2</v>
      </c>
      <c r="L33" s="701"/>
      <c r="M33" s="701"/>
    </row>
    <row r="34" spans="1:14" s="888" customFormat="1" ht="12" x14ac:dyDescent="0.2">
      <c r="A34" s="1378">
        <v>1995</v>
      </c>
      <c r="B34" s="1381"/>
      <c r="C34" s="1386"/>
      <c r="D34" s="1381"/>
      <c r="E34" s="1386"/>
      <c r="F34" s="1381"/>
      <c r="G34" s="1386"/>
      <c r="H34" s="1381"/>
      <c r="I34" s="1386"/>
      <c r="J34" s="1381"/>
      <c r="K34" s="1386"/>
      <c r="L34" s="701"/>
      <c r="M34" s="701"/>
    </row>
    <row r="35" spans="1:14" s="888" customFormat="1" ht="12" x14ac:dyDescent="0.2">
      <c r="A35" s="1378">
        <v>1996</v>
      </c>
      <c r="B35" s="1380">
        <v>70288</v>
      </c>
      <c r="C35" s="1386">
        <v>-2E-3</v>
      </c>
      <c r="D35" s="1380">
        <v>9558</v>
      </c>
      <c r="E35" s="1386">
        <v>-4.0000000000000001E-3</v>
      </c>
      <c r="F35" s="1380">
        <v>6760</v>
      </c>
      <c r="G35" s="1386">
        <v>0.152</v>
      </c>
      <c r="H35" s="1380">
        <v>17824</v>
      </c>
      <c r="I35" s="1386">
        <v>-5.1999999999999998E-2</v>
      </c>
      <c r="J35" s="1380">
        <v>36146</v>
      </c>
      <c r="K35" s="1386">
        <v>-1E-3</v>
      </c>
      <c r="L35" s="701"/>
      <c r="M35" s="701"/>
    </row>
    <row r="36" spans="1:14" s="888" customFormat="1" ht="12" x14ac:dyDescent="0.2">
      <c r="A36" s="1378">
        <v>1997</v>
      </c>
      <c r="B36" s="1380">
        <v>71025</v>
      </c>
      <c r="C36" s="1386">
        <v>0.01</v>
      </c>
      <c r="D36" s="1380">
        <v>9913</v>
      </c>
      <c r="E36" s="1386">
        <v>3.6999999999999998E-2</v>
      </c>
      <c r="F36" s="1380">
        <v>6589</v>
      </c>
      <c r="G36" s="1386">
        <v>-2.5000000000000001E-2</v>
      </c>
      <c r="H36" s="1380">
        <v>18552</v>
      </c>
      <c r="I36" s="1386">
        <v>4.1000000000000002E-2</v>
      </c>
      <c r="J36" s="1380">
        <v>35971</v>
      </c>
      <c r="K36" s="1386">
        <v>-5.0000000000000001E-3</v>
      </c>
      <c r="L36" s="701"/>
      <c r="M36" s="701"/>
    </row>
    <row r="37" spans="1:14" s="888" customFormat="1" ht="12" x14ac:dyDescent="0.2">
      <c r="A37" s="1378">
        <v>1998</v>
      </c>
      <c r="B37" s="1380">
        <v>71480</v>
      </c>
      <c r="C37" s="1386">
        <v>6.0000000000000001E-3</v>
      </c>
      <c r="D37" s="1380">
        <v>9655</v>
      </c>
      <c r="E37" s="1386">
        <v>-2.5999999999999999E-2</v>
      </c>
      <c r="F37" s="1380">
        <v>6969</v>
      </c>
      <c r="G37" s="1386">
        <v>5.8000000000000003E-2</v>
      </c>
      <c r="H37" s="1380">
        <v>18650</v>
      </c>
      <c r="I37" s="1386">
        <v>5.0000000000000001E-3</v>
      </c>
      <c r="J37" s="1380">
        <v>36206</v>
      </c>
      <c r="K37" s="1386">
        <v>7.0000000000000001E-3</v>
      </c>
      <c r="L37" s="701"/>
      <c r="M37" s="701"/>
    </row>
    <row r="38" spans="1:14" s="888" customFormat="1" ht="12" x14ac:dyDescent="0.2">
      <c r="A38" s="1378">
        <v>1999</v>
      </c>
      <c r="B38" s="1380">
        <v>71157</v>
      </c>
      <c r="C38" s="1386">
        <v>-5.0000000000000001E-3</v>
      </c>
      <c r="D38" s="1380">
        <v>9815</v>
      </c>
      <c r="E38" s="1386">
        <v>1.7000000000000001E-2</v>
      </c>
      <c r="F38" s="1380">
        <v>6872</v>
      </c>
      <c r="G38" s="1386">
        <v>-1.4E-2</v>
      </c>
      <c r="H38" s="1380">
        <v>18609</v>
      </c>
      <c r="I38" s="1386">
        <v>-2E-3</v>
      </c>
      <c r="J38" s="1380">
        <v>35861</v>
      </c>
      <c r="K38" s="1386">
        <v>-0.01</v>
      </c>
      <c r="L38" s="701"/>
      <c r="M38" s="701"/>
    </row>
    <row r="39" spans="1:14" s="888" customFormat="1" ht="12" x14ac:dyDescent="0.2">
      <c r="A39" s="1378">
        <v>2000</v>
      </c>
      <c r="B39" s="1380">
        <v>71506</v>
      </c>
      <c r="C39" s="1386">
        <v>5.0000000000000001E-3</v>
      </c>
      <c r="D39" s="1380">
        <v>9774</v>
      </c>
      <c r="E39" s="1386">
        <v>-4.0000000000000001E-3</v>
      </c>
      <c r="F39" s="1380">
        <v>7159</v>
      </c>
      <c r="G39" s="1386">
        <v>4.2000000000000003E-2</v>
      </c>
      <c r="H39" s="1380">
        <v>18270</v>
      </c>
      <c r="I39" s="1386">
        <v>-1.7999999999999999E-2</v>
      </c>
      <c r="J39" s="1380">
        <v>36303</v>
      </c>
      <c r="K39" s="1386">
        <v>1.2E-2</v>
      </c>
      <c r="L39" s="701"/>
      <c r="M39" s="701"/>
    </row>
    <row r="40" spans="1:14" s="888" customFormat="1" ht="12" x14ac:dyDescent="0.2">
      <c r="A40" s="1378">
        <v>2001</v>
      </c>
      <c r="B40" s="1380">
        <v>72204</v>
      </c>
      <c r="C40" s="1386">
        <v>0.01</v>
      </c>
      <c r="D40" s="1380">
        <v>9944</v>
      </c>
      <c r="E40" s="1386">
        <v>1.7000000000000001E-2</v>
      </c>
      <c r="F40" s="1380">
        <v>7202</v>
      </c>
      <c r="G40" s="1386">
        <v>6.0000000000000001E-3</v>
      </c>
      <c r="H40" s="1380">
        <v>18234</v>
      </c>
      <c r="I40" s="1386">
        <v>-2E-3</v>
      </c>
      <c r="J40" s="1380">
        <v>36824</v>
      </c>
      <c r="K40" s="1386">
        <v>1.4E-2</v>
      </c>
      <c r="L40" s="701"/>
      <c r="M40" s="701"/>
    </row>
    <row r="41" spans="1:14" s="888" customFormat="1" ht="12" x14ac:dyDescent="0.2">
      <c r="A41" s="1378">
        <v>2002</v>
      </c>
      <c r="B41" s="1380">
        <v>70783</v>
      </c>
      <c r="C41" s="1386">
        <v>-0.02</v>
      </c>
      <c r="D41" s="1380">
        <v>9297</v>
      </c>
      <c r="E41" s="1386">
        <v>-6.5000000000000002E-2</v>
      </c>
      <c r="F41" s="1380">
        <v>7037</v>
      </c>
      <c r="G41" s="1386">
        <v>-2.3E-2</v>
      </c>
      <c r="H41" s="1380">
        <v>17992</v>
      </c>
      <c r="I41" s="1386">
        <v>-1.2999999999999999E-2</v>
      </c>
      <c r="J41" s="1380">
        <v>36457</v>
      </c>
      <c r="K41" s="1386">
        <v>-0.01</v>
      </c>
      <c r="L41" s="701"/>
      <c r="M41" s="701"/>
      <c r="N41" s="1376"/>
    </row>
    <row r="42" spans="1:14" s="888" customFormat="1" ht="12" x14ac:dyDescent="0.2">
      <c r="A42" s="1378">
        <v>2003</v>
      </c>
      <c r="B42" s="1380">
        <v>70579</v>
      </c>
      <c r="C42" s="1386">
        <v>-3.0000000000000001E-3</v>
      </c>
      <c r="D42" s="1380">
        <v>9478</v>
      </c>
      <c r="E42" s="1386">
        <v>1.9E-2</v>
      </c>
      <c r="F42" s="1380">
        <v>7257</v>
      </c>
      <c r="G42" s="1386">
        <v>3.1E-2</v>
      </c>
      <c r="H42" s="1380">
        <v>18303</v>
      </c>
      <c r="I42" s="1386">
        <v>1.7000000000000001E-2</v>
      </c>
      <c r="J42" s="1380">
        <v>35541</v>
      </c>
      <c r="K42" s="1386">
        <v>-2.5000000000000001E-2</v>
      </c>
      <c r="L42" s="701"/>
      <c r="M42" s="701"/>
    </row>
    <row r="43" spans="1:14" s="888" customFormat="1" ht="12" x14ac:dyDescent="0.2">
      <c r="A43" s="1378">
        <v>2004</v>
      </c>
      <c r="B43" s="1380">
        <v>72176</v>
      </c>
      <c r="C43" s="1386">
        <v>2.3E-2</v>
      </c>
      <c r="D43" s="1380">
        <v>9857</v>
      </c>
      <c r="E43" s="1386">
        <v>0.04</v>
      </c>
      <c r="F43" s="1380">
        <v>8105</v>
      </c>
      <c r="G43" s="1386">
        <v>0.11700000000000001</v>
      </c>
      <c r="H43" s="1380">
        <v>18445</v>
      </c>
      <c r="I43" s="1386">
        <v>8.0000000000000002E-3</v>
      </c>
      <c r="J43" s="1380">
        <v>35769</v>
      </c>
      <c r="K43" s="1386">
        <v>6.0000000000000001E-3</v>
      </c>
      <c r="L43" s="701"/>
      <c r="M43" s="701"/>
    </row>
    <row r="44" spans="1:14" s="888" customFormat="1" ht="12" x14ac:dyDescent="0.2">
      <c r="A44" s="1378">
        <v>2005</v>
      </c>
      <c r="B44" s="1380">
        <v>72307</v>
      </c>
      <c r="C44" s="1386">
        <v>2E-3</v>
      </c>
      <c r="D44" s="1380">
        <v>10940</v>
      </c>
      <c r="E44" s="1386">
        <v>0.11</v>
      </c>
      <c r="F44" s="1380">
        <v>8221</v>
      </c>
      <c r="G44" s="1386">
        <v>1.4E-2</v>
      </c>
      <c r="H44" s="1380">
        <v>19220</v>
      </c>
      <c r="I44" s="1386">
        <v>4.2000000000000003E-2</v>
      </c>
      <c r="J44" s="1380">
        <v>33926</v>
      </c>
      <c r="K44" s="1386">
        <v>-5.1999999999999998E-2</v>
      </c>
      <c r="L44" s="701"/>
      <c r="M44" s="701"/>
    </row>
    <row r="45" spans="1:14" s="888" customFormat="1" ht="12" x14ac:dyDescent="0.2">
      <c r="A45" s="1378">
        <v>2006</v>
      </c>
      <c r="B45" s="1380">
        <v>72274</v>
      </c>
      <c r="C45" s="1386">
        <v>0</v>
      </c>
      <c r="D45" s="1380">
        <v>10831</v>
      </c>
      <c r="E45" s="1386">
        <v>-0.01</v>
      </c>
      <c r="F45" s="1380">
        <v>8266</v>
      </c>
      <c r="G45" s="1386">
        <v>5.0000000000000001E-3</v>
      </c>
      <c r="H45" s="1380">
        <v>19571</v>
      </c>
      <c r="I45" s="1386">
        <v>1.7999999999999999E-2</v>
      </c>
      <c r="J45" s="1380">
        <v>33606</v>
      </c>
      <c r="K45" s="1386">
        <v>-8.9999999999999993E-3</v>
      </c>
      <c r="L45" s="701"/>
      <c r="M45" s="701"/>
    </row>
    <row r="46" spans="1:14" s="888" customFormat="1" ht="12" x14ac:dyDescent="0.2">
      <c r="A46" s="1378">
        <v>2007</v>
      </c>
      <c r="B46" s="1380">
        <v>73220</v>
      </c>
      <c r="C46" s="1386">
        <v>1.2999999999999999E-2</v>
      </c>
      <c r="D46" s="1380">
        <v>11061</v>
      </c>
      <c r="E46" s="1386">
        <v>2.1000000000000001E-2</v>
      </c>
      <c r="F46" s="1380">
        <v>8692</v>
      </c>
      <c r="G46" s="1386">
        <v>5.1999999999999998E-2</v>
      </c>
      <c r="H46" s="1380">
        <v>19879</v>
      </c>
      <c r="I46" s="1386">
        <v>1.6E-2</v>
      </c>
      <c r="J46" s="1380">
        <v>33588</v>
      </c>
      <c r="K46" s="1386">
        <v>-1E-3</v>
      </c>
      <c r="L46" s="701"/>
      <c r="M46" s="701"/>
    </row>
    <row r="47" spans="1:14" s="888" customFormat="1" ht="12" x14ac:dyDescent="0.2">
      <c r="A47" s="1378">
        <v>2008</v>
      </c>
      <c r="B47" s="1380">
        <v>74177</v>
      </c>
      <c r="C47" s="1386">
        <v>1.2999999999999999E-2</v>
      </c>
      <c r="D47" s="1380">
        <v>11240</v>
      </c>
      <c r="E47" s="1386">
        <v>1.6E-2</v>
      </c>
      <c r="F47" s="1380">
        <v>9203</v>
      </c>
      <c r="G47" s="1386">
        <v>5.8999999999999997E-2</v>
      </c>
      <c r="H47" s="1380">
        <v>19653</v>
      </c>
      <c r="I47" s="1386">
        <v>-1.0999999999999999E-2</v>
      </c>
      <c r="J47" s="1380">
        <v>34081</v>
      </c>
      <c r="K47" s="1386">
        <v>1.4999999999999999E-2</v>
      </c>
      <c r="L47" s="701"/>
      <c r="M47" s="701"/>
    </row>
    <row r="48" spans="1:14" s="888" customFormat="1" ht="12" x14ac:dyDescent="0.2">
      <c r="A48" s="1378">
        <v>2009</v>
      </c>
      <c r="B48" s="1380">
        <v>75188</v>
      </c>
      <c r="C48" s="1386">
        <v>1.4E-2</v>
      </c>
      <c r="D48" s="1380">
        <v>11541</v>
      </c>
      <c r="E48" s="1386">
        <v>2.7E-2</v>
      </c>
      <c r="F48" s="1380">
        <v>9469</v>
      </c>
      <c r="G48" s="1386">
        <v>2.9000000000000001E-2</v>
      </c>
      <c r="H48" s="1380">
        <v>20151</v>
      </c>
      <c r="I48" s="1386">
        <v>2.5000000000000001E-2</v>
      </c>
      <c r="J48" s="1380">
        <v>34027</v>
      </c>
      <c r="K48" s="1386">
        <v>-2E-3</v>
      </c>
      <c r="L48" s="701"/>
      <c r="M48" s="701"/>
    </row>
    <row r="49" spans="1:13" s="888" customFormat="1" ht="12" x14ac:dyDescent="0.2">
      <c r="A49" s="1378">
        <v>2010</v>
      </c>
      <c r="B49" s="1380">
        <v>74988</v>
      </c>
      <c r="C49" s="1386">
        <v>-3.0000000000000001E-3</v>
      </c>
      <c r="D49" s="1380">
        <v>11479</v>
      </c>
      <c r="E49" s="1386">
        <v>-5.0000000000000001E-3</v>
      </c>
      <c r="F49" s="1380">
        <v>9344</v>
      </c>
      <c r="G49" s="1386">
        <v>-1.2999999999999999E-2</v>
      </c>
      <c r="H49" s="1380">
        <v>20383</v>
      </c>
      <c r="I49" s="1386">
        <v>1.2E-2</v>
      </c>
      <c r="J49" s="1380">
        <v>33782</v>
      </c>
      <c r="K49" s="1386">
        <v>-7.0000000000000001E-3</v>
      </c>
      <c r="L49" s="701"/>
      <c r="M49" s="701"/>
    </row>
    <row r="50" spans="1:13" s="888" customFormat="1" ht="12" x14ac:dyDescent="0.2">
      <c r="A50" s="1378">
        <v>2011</v>
      </c>
      <c r="B50" s="1382">
        <v>77731</v>
      </c>
      <c r="C50" s="1386">
        <v>3.6999999999999998E-2</v>
      </c>
      <c r="D50" s="1382">
        <v>11113</v>
      </c>
      <c r="E50" s="1386">
        <v>-3.2000000000000001E-2</v>
      </c>
      <c r="F50" s="1382">
        <v>9872</v>
      </c>
      <c r="G50" s="1386">
        <v>5.7000000000000002E-2</v>
      </c>
      <c r="H50" s="1382">
        <v>21745</v>
      </c>
      <c r="I50" s="1386">
        <v>6.7000000000000004E-2</v>
      </c>
      <c r="J50" s="1382">
        <v>35001</v>
      </c>
      <c r="K50" s="1386">
        <v>3.5999999999999997E-2</v>
      </c>
      <c r="L50" s="701"/>
      <c r="M50" s="701"/>
    </row>
    <row r="51" spans="1:13" s="888" customFormat="1" ht="12" x14ac:dyDescent="0.2">
      <c r="A51" s="1378">
        <v>2012</v>
      </c>
      <c r="B51" s="1382">
        <v>74650</v>
      </c>
      <c r="C51" s="1386">
        <v>-0.04</v>
      </c>
      <c r="D51" s="1382">
        <v>10594</v>
      </c>
      <c r="E51" s="1386">
        <v>-4.7E-2</v>
      </c>
      <c r="F51" s="1382">
        <v>8289</v>
      </c>
      <c r="G51" s="1386">
        <v>-0.16</v>
      </c>
      <c r="H51" s="1382">
        <v>20441</v>
      </c>
      <c r="I51" s="1386">
        <v>-0.06</v>
      </c>
      <c r="J51" s="1382">
        <v>35326</v>
      </c>
      <c r="K51" s="1386">
        <v>8.9999999999999993E-3</v>
      </c>
      <c r="L51" s="701"/>
      <c r="M51" s="701"/>
    </row>
    <row r="52" spans="1:13" s="888" customFormat="1" ht="12" x14ac:dyDescent="0.2">
      <c r="A52" s="1378">
        <v>2013</v>
      </c>
      <c r="B52" s="1382">
        <v>73959</v>
      </c>
      <c r="C52" s="1386">
        <v>-8.9999999999999993E-3</v>
      </c>
      <c r="D52" s="1382">
        <v>10903</v>
      </c>
      <c r="E52" s="1386">
        <v>2.9000000000000001E-2</v>
      </c>
      <c r="F52" s="1382">
        <v>8675</v>
      </c>
      <c r="G52" s="1386">
        <v>4.7E-2</v>
      </c>
      <c r="H52" s="1382">
        <v>18691</v>
      </c>
      <c r="I52" s="1386">
        <v>-8.5999999999999993E-2</v>
      </c>
      <c r="J52" s="1382">
        <v>35690</v>
      </c>
      <c r="K52" s="1386">
        <v>0.01</v>
      </c>
      <c r="L52" s="701"/>
      <c r="M52" s="701"/>
    </row>
    <row r="53" spans="1:13" s="888" customFormat="1" ht="12" x14ac:dyDescent="0.2">
      <c r="A53" s="1378">
        <v>2014</v>
      </c>
      <c r="B53" s="1382">
        <v>73716</v>
      </c>
      <c r="C53" s="1386">
        <v>-3.0000000000000001E-3</v>
      </c>
      <c r="D53" s="1382">
        <v>10666</v>
      </c>
      <c r="E53" s="1386">
        <v>-2.1999999999999999E-2</v>
      </c>
      <c r="F53" s="1382">
        <v>8492</v>
      </c>
      <c r="G53" s="1386">
        <v>-2.1000000000000001E-2</v>
      </c>
      <c r="H53" s="1382">
        <v>18694</v>
      </c>
      <c r="I53" s="1386">
        <v>0</v>
      </c>
      <c r="J53" s="1382">
        <v>35864</v>
      </c>
      <c r="K53" s="1386">
        <v>5.0000000000000001E-3</v>
      </c>
      <c r="L53" s="701"/>
      <c r="M53" s="701"/>
    </row>
    <row r="54" spans="1:13" s="888" customFormat="1" ht="12" x14ac:dyDescent="0.2">
      <c r="A54" s="1379">
        <v>2015</v>
      </c>
      <c r="B54" s="1383">
        <v>77138</v>
      </c>
      <c r="C54" s="1387">
        <v>4.5999999999999999E-2</v>
      </c>
      <c r="D54" s="1383">
        <v>11085</v>
      </c>
      <c r="E54" s="1387">
        <v>3.9E-2</v>
      </c>
      <c r="F54" s="1383">
        <v>8582</v>
      </c>
      <c r="G54" s="1387">
        <v>1.0999999999999999E-2</v>
      </c>
      <c r="H54" s="1383">
        <v>21413</v>
      </c>
      <c r="I54" s="1387">
        <v>0.14499999999999999</v>
      </c>
      <c r="J54" s="1383">
        <v>36058</v>
      </c>
      <c r="K54" s="1387">
        <v>5.0000000000000001E-3</v>
      </c>
      <c r="L54" s="701"/>
      <c r="M54" s="701"/>
    </row>
    <row r="55" spans="1:13" s="888" customFormat="1" ht="12" x14ac:dyDescent="0.2">
      <c r="A55" s="701"/>
      <c r="B55" s="701"/>
      <c r="C55" s="1384"/>
      <c r="D55" s="701"/>
      <c r="E55" s="1384"/>
      <c r="F55" s="701"/>
      <c r="G55" s="1384"/>
      <c r="H55" s="701"/>
      <c r="I55" s="1384"/>
      <c r="J55" s="701"/>
      <c r="K55" s="1384"/>
      <c r="L55" s="701"/>
      <c r="M55" s="701"/>
    </row>
    <row r="56" spans="1:13" s="72" customFormat="1" ht="12" x14ac:dyDescent="0.2">
      <c r="A56" s="901"/>
      <c r="B56" s="901"/>
      <c r="C56" s="1388"/>
      <c r="D56" s="901"/>
      <c r="E56" s="1388"/>
      <c r="F56" s="901"/>
      <c r="G56" s="1388"/>
      <c r="H56" s="901"/>
      <c r="I56" s="1388"/>
      <c r="J56" s="901"/>
      <c r="K56" s="1388"/>
    </row>
    <row r="57" spans="1:13" s="72" customFormat="1" ht="12" x14ac:dyDescent="0.2">
      <c r="A57" s="901" t="s">
        <v>122</v>
      </c>
      <c r="B57" s="901"/>
      <c r="C57" s="1388"/>
      <c r="D57" s="901"/>
      <c r="E57" s="1388"/>
      <c r="F57" s="901"/>
      <c r="G57" s="1388"/>
      <c r="H57" s="901"/>
      <c r="I57" s="1388"/>
      <c r="J57" s="901"/>
      <c r="K57" s="1388"/>
    </row>
    <row r="58" spans="1:13" s="344" customFormat="1" ht="12" x14ac:dyDescent="0.2">
      <c r="A58" s="901" t="s">
        <v>668</v>
      </c>
      <c r="B58" s="901"/>
      <c r="C58" s="1388"/>
      <c r="D58" s="901"/>
      <c r="E58" s="1388"/>
      <c r="F58" s="901"/>
      <c r="G58" s="1388"/>
      <c r="H58" s="901"/>
      <c r="I58" s="1388"/>
      <c r="J58" s="901"/>
      <c r="K58" s="1388"/>
    </row>
    <row r="59" spans="1:13" s="72" customFormat="1" ht="12" x14ac:dyDescent="0.2">
      <c r="A59" s="901" t="s">
        <v>677</v>
      </c>
      <c r="B59" s="901"/>
      <c r="C59" s="1388"/>
      <c r="D59" s="901"/>
      <c r="E59" s="1388"/>
      <c r="F59" s="901"/>
      <c r="G59" s="1388"/>
      <c r="H59" s="901"/>
      <c r="I59" s="1388"/>
      <c r="J59" s="901"/>
      <c r="K59" s="1388"/>
    </row>
    <row r="60" spans="1:13" s="72" customFormat="1" ht="12" x14ac:dyDescent="0.2">
      <c r="A60" s="901"/>
      <c r="B60" s="901"/>
      <c r="C60" s="1388"/>
      <c r="D60" s="901"/>
      <c r="E60" s="1388"/>
      <c r="F60" s="901"/>
      <c r="G60" s="1388"/>
      <c r="H60" s="901"/>
      <c r="I60" s="1388"/>
      <c r="J60" s="901"/>
      <c r="K60" s="1388"/>
    </row>
    <row r="61" spans="1:13" s="72" customFormat="1" ht="12" x14ac:dyDescent="0.2">
      <c r="A61" s="901"/>
      <c r="B61" s="901"/>
      <c r="C61" s="1388"/>
      <c r="D61" s="901"/>
      <c r="E61" s="1388"/>
      <c r="F61" s="901"/>
      <c r="G61" s="1388"/>
      <c r="H61" s="901"/>
      <c r="I61" s="1388"/>
      <c r="J61" s="901"/>
      <c r="K61" s="1388"/>
    </row>
  </sheetData>
  <mergeCells count="1">
    <mergeCell ref="A1:K1"/>
  </mergeCells>
  <printOptions horizontalCentered="1"/>
  <pageMargins left="0.25" right="0.25" top="0.25" bottom="0.5" header="0.3" footer="0.3"/>
  <pageSetup orientation="portrait" r:id="rId1"/>
  <headerFooter alignWithMargins="0">
    <oddFooter>&amp;L&amp;"Garamond,Italic"&amp;12Hawai‘i Tourism Authority&amp;R&amp;"Garamond,Italic"&amp;12 2015 Annual Visitor Research Report</oddFooter>
  </headerFooter>
  <rowBreaks count="1" manualBreakCount="1">
    <brk id="59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showGridLines="0" zoomScaleNormal="100" workbookViewId="0">
      <selection activeCell="H14" sqref="H14"/>
    </sheetView>
  </sheetViews>
  <sheetFormatPr defaultRowHeight="12.75" x14ac:dyDescent="0.2"/>
  <cols>
    <col min="1" max="1" width="27.42578125" style="1168" bestFit="1" customWidth="1"/>
    <col min="2" max="8" width="9.140625" style="1168"/>
  </cols>
  <sheetData>
    <row r="1" spans="1:8" ht="15.75" customHeight="1" x14ac:dyDescent="0.25">
      <c r="A1" s="1903" t="str">
        <f>CONCATENATE('List of Tables'!A130,":  ",'List of Tables'!C130)</f>
        <v xml:space="preserve">TABLE 105:  Overall Rating of Most Recent Vacation to Hawaiʻi </v>
      </c>
      <c r="B1" s="1903"/>
      <c r="C1" s="1903"/>
      <c r="D1" s="1903"/>
      <c r="E1" s="1903"/>
      <c r="F1" s="1903"/>
      <c r="G1" s="1903"/>
    </row>
    <row r="2" spans="1:8" ht="16.5" customHeight="1" x14ac:dyDescent="0.2">
      <c r="A2" s="2008" t="s">
        <v>1099</v>
      </c>
      <c r="B2" s="2008"/>
      <c r="C2" s="2008"/>
      <c r="D2" s="2008"/>
      <c r="E2" s="2008"/>
      <c r="F2" s="2008"/>
      <c r="G2" s="2008"/>
    </row>
    <row r="3" spans="1:8" s="1146" customFormat="1" ht="16.5" customHeight="1" x14ac:dyDescent="0.25">
      <c r="A3" s="1172"/>
      <c r="B3" s="1156"/>
      <c r="C3" s="1156"/>
      <c r="D3" s="1156"/>
      <c r="E3" s="1156"/>
      <c r="F3" s="1156"/>
      <c r="G3" s="1156"/>
      <c r="H3" s="1168"/>
    </row>
    <row r="4" spans="1:8" x14ac:dyDescent="0.2">
      <c r="A4" s="1236"/>
      <c r="B4" s="1006" t="s">
        <v>615</v>
      </c>
      <c r="C4" s="1006" t="s">
        <v>616</v>
      </c>
      <c r="D4" s="1006" t="s">
        <v>241</v>
      </c>
      <c r="E4" s="1006" t="s">
        <v>212</v>
      </c>
      <c r="F4" s="1006" t="s">
        <v>238</v>
      </c>
      <c r="G4" s="1006" t="s">
        <v>617</v>
      </c>
    </row>
    <row r="5" spans="1:8" x14ac:dyDescent="0.2">
      <c r="A5" s="1238"/>
      <c r="B5" s="1237"/>
      <c r="C5" s="1237"/>
      <c r="D5" s="1237"/>
      <c r="E5" s="1237"/>
      <c r="F5" s="1237"/>
      <c r="G5" s="1239"/>
    </row>
    <row r="6" spans="1:8" x14ac:dyDescent="0.2">
      <c r="A6" s="1240" t="s">
        <v>933</v>
      </c>
      <c r="B6" s="1241">
        <v>84.529177716699948</v>
      </c>
      <c r="C6" s="1241">
        <v>88.059277887151381</v>
      </c>
      <c r="D6" s="1241">
        <v>69.634834286860453</v>
      </c>
      <c r="E6" s="1241">
        <v>83.581197116437792</v>
      </c>
      <c r="F6" s="1241">
        <v>88.173344684112237</v>
      </c>
      <c r="G6" s="1241">
        <v>76.822691975840058</v>
      </c>
    </row>
    <row r="7" spans="1:8" x14ac:dyDescent="0.2">
      <c r="A7" s="1240" t="s">
        <v>934</v>
      </c>
      <c r="B7" s="1241">
        <v>13.72544630271044</v>
      </c>
      <c r="C7" s="1241">
        <v>10.576195183141484</v>
      </c>
      <c r="D7" s="1241">
        <v>28.789491733410681</v>
      </c>
      <c r="E7" s="1241">
        <v>15.033036795999266</v>
      </c>
      <c r="F7" s="1241">
        <v>10.641872399535586</v>
      </c>
      <c r="G7" s="1241">
        <v>20.81535806729881</v>
      </c>
    </row>
    <row r="8" spans="1:8" x14ac:dyDescent="0.2">
      <c r="A8" s="1240" t="s">
        <v>935</v>
      </c>
      <c r="B8" s="1241">
        <v>1.3789828802939144</v>
      </c>
      <c r="C8" s="1241">
        <v>1.1676891204841213</v>
      </c>
      <c r="D8" s="1241">
        <v>1.2717251419366553</v>
      </c>
      <c r="E8" s="1241">
        <v>1.164883508638364</v>
      </c>
      <c r="F8" s="1241">
        <v>1.0307145983065076</v>
      </c>
      <c r="G8" s="1241">
        <v>2.1570319240723959</v>
      </c>
    </row>
    <row r="9" spans="1:8" x14ac:dyDescent="0.2">
      <c r="A9" s="1242" t="s">
        <v>936</v>
      </c>
      <c r="B9" s="1243">
        <v>0.3663931002956432</v>
      </c>
      <c r="C9" s="1243">
        <v>0.19683780922382707</v>
      </c>
      <c r="D9" s="1243">
        <v>0.30394883779342247</v>
      </c>
      <c r="E9" s="1243">
        <v>0.2208825789234023</v>
      </c>
      <c r="F9" s="1243">
        <v>0.15406831804534066</v>
      </c>
      <c r="G9" s="1243">
        <v>0.20491803278687754</v>
      </c>
    </row>
    <row r="10" spans="1:8" x14ac:dyDescent="0.2">
      <c r="A10" s="901"/>
    </row>
    <row r="11" spans="1:8" x14ac:dyDescent="0.2">
      <c r="A11" s="1168" t="s">
        <v>677</v>
      </c>
    </row>
  </sheetData>
  <mergeCells count="2">
    <mergeCell ref="A2:G2"/>
    <mergeCell ref="A1:G1"/>
  </mergeCells>
  <printOptions horizontalCentered="1"/>
  <pageMargins left="0.25" right="0.25" top="0.25" bottom="0.5" header="0.3" footer="0.3"/>
  <pageSetup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0"/>
  <sheetViews>
    <sheetView showGridLines="0" zoomScaleNormal="100" workbookViewId="0">
      <selection activeCell="H14" sqref="H14"/>
    </sheetView>
  </sheetViews>
  <sheetFormatPr defaultRowHeight="12.75" x14ac:dyDescent="0.2"/>
  <cols>
    <col min="1" max="1" width="27.42578125" bestFit="1" customWidth="1"/>
  </cols>
  <sheetData>
    <row r="1" spans="1:7" ht="15.75" x14ac:dyDescent="0.25">
      <c r="A1" s="1903" t="str">
        <f>CONCATENATE('List of Tables'!A131,":  ",'List of Tables'!C131)</f>
        <v xml:space="preserve">TABLE 106:  Expectations of Vacation </v>
      </c>
      <c r="B1" s="1903"/>
      <c r="C1" s="1903"/>
      <c r="D1" s="1903"/>
      <c r="E1" s="1903"/>
      <c r="F1" s="1903"/>
      <c r="G1" s="1903"/>
    </row>
    <row r="2" spans="1:7" s="1146" customFormat="1" ht="15.75" customHeight="1" x14ac:dyDescent="0.2">
      <c r="A2" s="2008" t="s">
        <v>1099</v>
      </c>
      <c r="B2" s="2008"/>
      <c r="C2" s="2008"/>
      <c r="D2" s="2008"/>
      <c r="E2" s="2008"/>
      <c r="F2" s="2008"/>
      <c r="G2" s="2008"/>
    </row>
    <row r="3" spans="1:7" s="1146" customFormat="1" ht="15.75" x14ac:dyDescent="0.25">
      <c r="A3" s="1155"/>
      <c r="B3" s="1156"/>
      <c r="C3" s="1156"/>
      <c r="D3" s="1156"/>
      <c r="E3" s="1156"/>
      <c r="F3" s="1156"/>
      <c r="G3" s="1156"/>
    </row>
    <row r="4" spans="1:7" ht="15.75" customHeight="1" x14ac:dyDescent="0.2">
      <c r="A4" s="1236" t="s">
        <v>361</v>
      </c>
      <c r="B4" s="1006" t="s">
        <v>615</v>
      </c>
      <c r="C4" s="1006" t="s">
        <v>616</v>
      </c>
      <c r="D4" s="1006" t="s">
        <v>241</v>
      </c>
      <c r="E4" s="1006" t="s">
        <v>212</v>
      </c>
      <c r="F4" s="1006" t="s">
        <v>238</v>
      </c>
      <c r="G4" s="1006" t="s">
        <v>617</v>
      </c>
    </row>
    <row r="5" spans="1:7" x14ac:dyDescent="0.2">
      <c r="A5" s="1238"/>
      <c r="B5" s="1237"/>
      <c r="C5" s="1237"/>
      <c r="D5" s="1237"/>
      <c r="E5" s="1237"/>
      <c r="F5" s="1237"/>
      <c r="G5" s="1239"/>
    </row>
    <row r="6" spans="1:7" x14ac:dyDescent="0.2">
      <c r="A6" s="1240" t="s">
        <v>937</v>
      </c>
      <c r="B6" s="1241">
        <v>38.161862590756549</v>
      </c>
      <c r="C6" s="1241">
        <v>49.066984439449364</v>
      </c>
      <c r="D6" s="1241">
        <v>34.392813438477596</v>
      </c>
      <c r="E6" s="1241">
        <v>41.248568807575076</v>
      </c>
      <c r="F6" s="1241">
        <v>51.904960050770867</v>
      </c>
      <c r="G6" s="1241">
        <v>36.812000863369832</v>
      </c>
    </row>
    <row r="7" spans="1:7" x14ac:dyDescent="0.2">
      <c r="A7" s="1240" t="s">
        <v>938</v>
      </c>
      <c r="B7" s="1241">
        <v>59.005195360160535</v>
      </c>
      <c r="C7" s="1241">
        <v>48.411344656709041</v>
      </c>
      <c r="D7" s="1241">
        <v>62.142648669592248</v>
      </c>
      <c r="E7" s="1241">
        <v>56.322280297849581</v>
      </c>
      <c r="F7" s="1241">
        <v>45.613994027549801</v>
      </c>
      <c r="G7" s="1241">
        <v>58.385495359376208</v>
      </c>
    </row>
    <row r="8" spans="1:7" x14ac:dyDescent="0.2">
      <c r="A8" s="1242" t="s">
        <v>939</v>
      </c>
      <c r="B8" s="1243">
        <v>2.8329420490828356</v>
      </c>
      <c r="C8" s="1243">
        <v>2.5216709038392038</v>
      </c>
      <c r="D8" s="1243">
        <v>3.4645378919310388</v>
      </c>
      <c r="E8" s="1243">
        <v>2.429150894572333</v>
      </c>
      <c r="F8" s="1243">
        <v>2.4810459216788359</v>
      </c>
      <c r="G8" s="1243">
        <v>4.8025037772499779</v>
      </c>
    </row>
    <row r="9" spans="1:7" x14ac:dyDescent="0.2">
      <c r="A9" s="1147"/>
      <c r="B9" s="1147"/>
      <c r="C9" s="1147"/>
      <c r="D9" s="1147"/>
      <c r="E9" s="1147"/>
      <c r="F9" s="1147"/>
      <c r="G9" s="1147"/>
    </row>
    <row r="10" spans="1:7" x14ac:dyDescent="0.2">
      <c r="A10" s="901" t="s">
        <v>677</v>
      </c>
      <c r="B10" s="1144"/>
      <c r="C10" s="1144"/>
      <c r="D10" s="1144"/>
      <c r="E10" s="1144"/>
      <c r="F10" s="1144"/>
      <c r="G10" s="1144"/>
    </row>
  </sheetData>
  <mergeCells count="2">
    <mergeCell ref="A1:G1"/>
    <mergeCell ref="A2:G2"/>
  </mergeCells>
  <printOptions horizontalCentered="1"/>
  <pageMargins left="0.25" right="0.25" top="0.25" bottom="0.5" header="0.3" footer="0.3"/>
  <pageSetup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showGridLines="0" zoomScaleNormal="100" workbookViewId="0">
      <selection activeCell="M19" sqref="M19"/>
    </sheetView>
  </sheetViews>
  <sheetFormatPr defaultRowHeight="12.75" x14ac:dyDescent="0.2"/>
  <cols>
    <col min="1" max="1" width="27.42578125" style="1168" bestFit="1" customWidth="1"/>
    <col min="2" max="8" width="9.140625" style="1168"/>
  </cols>
  <sheetData>
    <row r="1" spans="1:8" s="1146" customFormat="1" ht="15.75" customHeight="1" x14ac:dyDescent="0.25">
      <c r="A1" s="1903" t="str">
        <f>CONCATENATE('List of Tables'!A132,":  ",'List of Tables'!C132)</f>
        <v xml:space="preserve">TABLE 107:  Likelihood to Recommend Hawaiʻi  </v>
      </c>
      <c r="B1" s="1903"/>
      <c r="C1" s="1903"/>
      <c r="D1" s="1903"/>
      <c r="E1" s="1903"/>
      <c r="F1" s="1903"/>
      <c r="G1" s="1903"/>
      <c r="H1" s="1168"/>
    </row>
    <row r="2" spans="1:8" s="1146" customFormat="1" ht="15.75" customHeight="1" x14ac:dyDescent="0.2">
      <c r="A2" s="2008" t="s">
        <v>1099</v>
      </c>
      <c r="B2" s="2008"/>
      <c r="C2" s="2008"/>
      <c r="D2" s="2008"/>
      <c r="E2" s="2008"/>
      <c r="F2" s="2008"/>
      <c r="G2" s="2008"/>
      <c r="H2" s="1168"/>
    </row>
    <row r="3" spans="1:8" ht="15.75" x14ac:dyDescent="0.25">
      <c r="A3" s="1172"/>
      <c r="B3" s="1156"/>
      <c r="C3" s="1156"/>
      <c r="D3" s="1156"/>
      <c r="E3" s="1156"/>
      <c r="F3" s="1156"/>
      <c r="G3" s="1156"/>
    </row>
    <row r="4" spans="1:8" ht="15.75" customHeight="1" x14ac:dyDescent="0.2">
      <c r="A4" s="1236" t="s">
        <v>361</v>
      </c>
      <c r="B4" s="1006" t="s">
        <v>615</v>
      </c>
      <c r="C4" s="1006" t="s">
        <v>616</v>
      </c>
      <c r="D4" s="1006" t="s">
        <v>241</v>
      </c>
      <c r="E4" s="1006" t="s">
        <v>212</v>
      </c>
      <c r="F4" s="1006" t="s">
        <v>238</v>
      </c>
      <c r="G4" s="1006" t="s">
        <v>617</v>
      </c>
    </row>
    <row r="5" spans="1:8" x14ac:dyDescent="0.2">
      <c r="A5" s="1238"/>
      <c r="B5" s="1237"/>
      <c r="C5" s="1237"/>
      <c r="D5" s="1237"/>
      <c r="E5" s="1237"/>
      <c r="F5" s="1237"/>
      <c r="G5" s="1239"/>
    </row>
    <row r="6" spans="1:8" x14ac:dyDescent="0.2">
      <c r="A6" s="1240" t="s">
        <v>940</v>
      </c>
      <c r="B6" s="1241">
        <v>90.184205025381203</v>
      </c>
      <c r="C6" s="1241">
        <v>88.335091424187311</v>
      </c>
      <c r="D6" s="1241">
        <v>75.522447995395353</v>
      </c>
      <c r="E6" s="1241">
        <v>88.371894016560631</v>
      </c>
      <c r="F6" s="1241">
        <v>82.94213885664918</v>
      </c>
      <c r="G6" s="1241">
        <v>80.258620689654194</v>
      </c>
    </row>
    <row r="7" spans="1:8" x14ac:dyDescent="0.2">
      <c r="A7" s="1240" t="s">
        <v>941</v>
      </c>
      <c r="B7" s="1241">
        <v>8.6175816876363225</v>
      </c>
      <c r="C7" s="1241">
        <v>9.8707223290465311</v>
      </c>
      <c r="D7" s="1241">
        <v>21.762042319865408</v>
      </c>
      <c r="E7" s="1241">
        <v>10.286611995271931</v>
      </c>
      <c r="F7" s="1241">
        <v>14.636883151279125</v>
      </c>
      <c r="G7" s="1241">
        <v>16.174568965516727</v>
      </c>
    </row>
    <row r="8" spans="1:8" x14ac:dyDescent="0.2">
      <c r="A8" s="1240" t="s">
        <v>942</v>
      </c>
      <c r="B8" s="1241">
        <v>0.87349569549034956</v>
      </c>
      <c r="C8" s="1241">
        <v>1.3989639831911327</v>
      </c>
      <c r="D8" s="1241">
        <v>2.5270924439756626</v>
      </c>
      <c r="E8" s="1241">
        <v>1.1512785625801314</v>
      </c>
      <c r="F8" s="1241">
        <v>2.07664363415617</v>
      </c>
      <c r="G8" s="1241">
        <v>3.232758620689534</v>
      </c>
    </row>
    <row r="9" spans="1:8" x14ac:dyDescent="0.2">
      <c r="A9" s="1242" t="s">
        <v>943</v>
      </c>
      <c r="B9" s="1243">
        <v>0.32471759149226276</v>
      </c>
      <c r="C9" s="1243">
        <v>0.39522226357605594</v>
      </c>
      <c r="D9" s="1243">
        <v>0.18841724076442229</v>
      </c>
      <c r="E9" s="1243">
        <v>0.19021542558670579</v>
      </c>
      <c r="F9" s="1243">
        <v>0.34433435791505684</v>
      </c>
      <c r="G9" s="1243">
        <v>0.33405172413791845</v>
      </c>
    </row>
    <row r="10" spans="1:8" x14ac:dyDescent="0.2">
      <c r="A10" s="901"/>
    </row>
    <row r="11" spans="1:8" x14ac:dyDescent="0.2">
      <c r="A11" s="1168" t="s">
        <v>677</v>
      </c>
    </row>
  </sheetData>
  <mergeCells count="2">
    <mergeCell ref="A1:G1"/>
    <mergeCell ref="A2:G2"/>
  </mergeCells>
  <printOptions horizontalCentered="1"/>
  <pageMargins left="0.25" right="0.25" top="0.25" bottom="0.5" header="0.3" footer="0.3"/>
  <pageSetup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showGridLines="0" zoomScaleNormal="100" workbookViewId="0">
      <selection activeCell="J39" sqref="J39"/>
    </sheetView>
  </sheetViews>
  <sheetFormatPr defaultRowHeight="12.75" x14ac:dyDescent="0.2"/>
  <cols>
    <col min="1" max="1" width="27.42578125" style="1168" bestFit="1" customWidth="1"/>
    <col min="2" max="8" width="9.140625" style="1168"/>
  </cols>
  <sheetData>
    <row r="1" spans="1:8" s="1146" customFormat="1" ht="15.75" customHeight="1" x14ac:dyDescent="0.25">
      <c r="A1" s="1903" t="str">
        <f>CONCATENATE('List of Tables'!A133,":  ",'List of Tables'!C133)</f>
        <v>TABLE 108:  Likelihood to Revisit  Hawaiʻi in the Next 5 Years</v>
      </c>
      <c r="B1" s="1903"/>
      <c r="C1" s="1903"/>
      <c r="D1" s="1903"/>
      <c r="E1" s="1903"/>
      <c r="F1" s="1903"/>
      <c r="G1" s="1903"/>
      <c r="H1" s="1168"/>
    </row>
    <row r="2" spans="1:8" s="1146" customFormat="1" ht="15.75" customHeight="1" x14ac:dyDescent="0.2">
      <c r="A2" s="2008" t="s">
        <v>1099</v>
      </c>
      <c r="B2" s="2008"/>
      <c r="C2" s="2008"/>
      <c r="D2" s="2008"/>
      <c r="E2" s="2008"/>
      <c r="F2" s="2008"/>
      <c r="G2" s="2008"/>
      <c r="H2" s="1168"/>
    </row>
    <row r="3" spans="1:8" ht="15.75" x14ac:dyDescent="0.25">
      <c r="A3" s="1172"/>
      <c r="B3" s="1156"/>
      <c r="C3" s="1156"/>
      <c r="D3" s="1156"/>
      <c r="E3" s="1156"/>
      <c r="F3" s="1156"/>
      <c r="G3" s="1156"/>
    </row>
    <row r="4" spans="1:8" ht="16.5" customHeight="1" x14ac:dyDescent="0.2">
      <c r="A4" s="1236" t="s">
        <v>361</v>
      </c>
      <c r="B4" s="1006" t="s">
        <v>615</v>
      </c>
      <c r="C4" s="1006" t="s">
        <v>616</v>
      </c>
      <c r="D4" s="1006" t="s">
        <v>241</v>
      </c>
      <c r="E4" s="1006" t="s">
        <v>212</v>
      </c>
      <c r="F4" s="1006" t="s">
        <v>238</v>
      </c>
      <c r="G4" s="1006" t="s">
        <v>617</v>
      </c>
    </row>
    <row r="5" spans="1:8" x14ac:dyDescent="0.2">
      <c r="A5" s="1151"/>
      <c r="B5" s="1148"/>
      <c r="C5" s="1148"/>
      <c r="D5" s="1148"/>
      <c r="E5" s="1148"/>
      <c r="F5" s="1148"/>
      <c r="G5" s="1152"/>
    </row>
    <row r="6" spans="1:8" x14ac:dyDescent="0.2">
      <c r="A6" s="1149" t="s">
        <v>940</v>
      </c>
      <c r="B6" s="1153">
        <v>78.380068936701093</v>
      </c>
      <c r="C6" s="1153">
        <v>57.74068110722618</v>
      </c>
      <c r="D6" s="1153">
        <v>52.252572546215561</v>
      </c>
      <c r="E6" s="1153">
        <v>61.272903018710998</v>
      </c>
      <c r="F6" s="1153">
        <v>43.384352369520528</v>
      </c>
      <c r="G6" s="1153">
        <v>52.828762686242413</v>
      </c>
    </row>
    <row r="7" spans="1:8" x14ac:dyDescent="0.2">
      <c r="A7" s="1149" t="s">
        <v>941</v>
      </c>
      <c r="B7" s="1153">
        <v>15.910877362115757</v>
      </c>
      <c r="C7" s="1153">
        <v>24.309166425698567</v>
      </c>
      <c r="D7" s="1153">
        <v>30.415816688061536</v>
      </c>
      <c r="E7" s="1153">
        <v>24.552466462730457</v>
      </c>
      <c r="F7" s="1153">
        <v>28.883000092080064</v>
      </c>
      <c r="G7" s="1153">
        <v>28.676311811702782</v>
      </c>
    </row>
    <row r="8" spans="1:8" x14ac:dyDescent="0.2">
      <c r="A8" s="1149" t="s">
        <v>942</v>
      </c>
      <c r="B8" s="1153">
        <v>4.8580571072056822</v>
      </c>
      <c r="C8" s="1153">
        <v>14.811429335015628</v>
      </c>
      <c r="D8" s="1153">
        <v>15.823967250537818</v>
      </c>
      <c r="E8" s="1153">
        <v>11.928012387204809</v>
      </c>
      <c r="F8" s="1153">
        <v>22.313379058427785</v>
      </c>
      <c r="G8" s="1153">
        <v>14.802418484128211</v>
      </c>
    </row>
    <row r="9" spans="1:8" x14ac:dyDescent="0.2">
      <c r="A9" s="1150" t="s">
        <v>943</v>
      </c>
      <c r="B9" s="1154">
        <v>0.85099659397741334</v>
      </c>
      <c r="C9" s="1154">
        <v>3.1387231320592228</v>
      </c>
      <c r="D9" s="1154">
        <v>1.5076435151867793</v>
      </c>
      <c r="E9" s="1154">
        <v>2.2466181313516778</v>
      </c>
      <c r="F9" s="1154">
        <v>5.4192684799705209</v>
      </c>
      <c r="G9" s="1154">
        <v>3.6925070179225554</v>
      </c>
    </row>
    <row r="10" spans="1:8" x14ac:dyDescent="0.2">
      <c r="A10" s="901"/>
    </row>
    <row r="11" spans="1:8" x14ac:dyDescent="0.2">
      <c r="A11" s="1168" t="s">
        <v>677</v>
      </c>
    </row>
  </sheetData>
  <mergeCells count="2">
    <mergeCell ref="A1:G1"/>
    <mergeCell ref="A2:G2"/>
  </mergeCells>
  <printOptions horizontalCentered="1"/>
  <pageMargins left="0.25" right="0.25" top="0.25" bottom="0.5" header="0.3" footer="0.3"/>
  <pageSetup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BM103"/>
  <sheetViews>
    <sheetView showGridLines="0" topLeftCell="A25" zoomScaleNormal="100" workbookViewId="0">
      <selection sqref="A1:N1"/>
    </sheetView>
  </sheetViews>
  <sheetFormatPr defaultColWidth="9.140625" defaultRowHeight="12.75" x14ac:dyDescent="0.2"/>
  <cols>
    <col min="1" max="1" width="15.42578125" style="374" customWidth="1"/>
    <col min="2" max="10" width="9.7109375" style="374" customWidth="1"/>
    <col min="11" max="11" width="10.7109375" style="374" customWidth="1"/>
    <col min="12" max="13" width="9.7109375" style="374" customWidth="1"/>
    <col min="14" max="14" width="10.7109375" style="374" customWidth="1"/>
    <col min="15" max="15" width="15.42578125" style="374" customWidth="1"/>
    <col min="16" max="20" width="9.7109375" style="374" customWidth="1"/>
    <col min="21" max="21" width="10.7109375" style="374" customWidth="1"/>
    <col min="22" max="24" width="9.7109375" style="374" customWidth="1"/>
    <col min="25" max="25" width="11.7109375" style="374" customWidth="1"/>
    <col min="26" max="26" width="9.7109375" style="374" customWidth="1"/>
    <col min="27" max="27" width="12.7109375" style="374" customWidth="1"/>
    <col min="28" max="28" width="12.7109375" style="374" bestFit="1" customWidth="1"/>
    <col min="29" max="16384" width="9.140625" style="13"/>
  </cols>
  <sheetData>
    <row r="1" spans="1:28" s="96" customFormat="1" ht="15.75" x14ac:dyDescent="0.25">
      <c r="A1" s="1924" t="str">
        <f>CONCATENATE('List of Tables'!A14,":  ",'List of Tables'!C14)</f>
        <v>TABLE 9:  2015 Visitor Days by Month and MMA</v>
      </c>
      <c r="B1" s="1924"/>
      <c r="C1" s="1924"/>
      <c r="D1" s="1924"/>
      <c r="E1" s="1924"/>
      <c r="F1" s="1924"/>
      <c r="G1" s="1924"/>
      <c r="H1" s="1924"/>
      <c r="I1" s="1924"/>
      <c r="J1" s="1924"/>
      <c r="K1" s="1924"/>
      <c r="L1" s="1924"/>
      <c r="M1" s="1924"/>
      <c r="N1" s="1924"/>
      <c r="O1" s="495" t="str">
        <f>CONCATENATE('List of Tables'!A14,":  ",'List of Tables'!C14, " (continued)")</f>
        <v>TABLE 9:  2015 Visitor Days by Month and MMA (continued)</v>
      </c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</row>
    <row r="2" spans="1:28" s="439" customFormat="1" ht="15.75" x14ac:dyDescent="0.2">
      <c r="A2" s="1925" t="s">
        <v>650</v>
      </c>
      <c r="B2" s="1925"/>
      <c r="C2" s="1925"/>
      <c r="D2" s="1925"/>
      <c r="E2" s="1925"/>
      <c r="F2" s="1925"/>
      <c r="G2" s="1925"/>
      <c r="H2" s="1925"/>
      <c r="I2" s="1925"/>
      <c r="J2" s="1925"/>
      <c r="K2" s="1925"/>
      <c r="L2" s="1925"/>
      <c r="M2" s="1925"/>
      <c r="N2" s="1925"/>
      <c r="O2" s="1925" t="s">
        <v>888</v>
      </c>
      <c r="P2" s="1925"/>
      <c r="Q2" s="1925"/>
      <c r="R2" s="1925"/>
      <c r="S2" s="1925"/>
      <c r="T2" s="1925"/>
      <c r="U2" s="1925"/>
      <c r="V2" s="1925"/>
      <c r="W2" s="1925"/>
      <c r="X2" s="1925"/>
      <c r="Y2" s="1925"/>
      <c r="Z2" s="1925"/>
      <c r="AA2" s="1925"/>
    </row>
    <row r="3" spans="1:28" s="151" customFormat="1" ht="10.5" customHeight="1" x14ac:dyDescent="0.2">
      <c r="A3" s="497"/>
      <c r="B3" s="497"/>
      <c r="C3" s="497"/>
      <c r="D3" s="498"/>
      <c r="E3" s="498"/>
      <c r="F3" s="380"/>
      <c r="G3" s="498"/>
      <c r="H3" s="498"/>
      <c r="I3" s="498"/>
      <c r="J3" s="498"/>
      <c r="K3" s="498"/>
      <c r="L3" s="498"/>
      <c r="M3" s="498"/>
      <c r="N3" s="498"/>
      <c r="O3" s="497"/>
      <c r="P3" s="498"/>
      <c r="Q3" s="498"/>
      <c r="R3" s="498"/>
      <c r="S3" s="380"/>
      <c r="T3" s="498"/>
      <c r="U3" s="498"/>
      <c r="V3" s="498"/>
      <c r="W3" s="498"/>
      <c r="X3" s="498"/>
      <c r="Y3" s="498"/>
      <c r="Z3" s="498"/>
      <c r="AA3" s="445"/>
      <c r="AB3" s="374"/>
    </row>
    <row r="4" spans="1:28" s="447" customFormat="1" ht="35.450000000000003" customHeight="1" x14ac:dyDescent="0.2">
      <c r="A4" s="499">
        <v>2015</v>
      </c>
      <c r="B4" s="500" t="s">
        <v>372</v>
      </c>
      <c r="C4" s="500" t="s">
        <v>373</v>
      </c>
      <c r="D4" s="501" t="s">
        <v>365</v>
      </c>
      <c r="E4" s="501" t="s">
        <v>370</v>
      </c>
      <c r="F4" s="502" t="s">
        <v>367</v>
      </c>
      <c r="G4" s="503"/>
      <c r="H4" s="503"/>
      <c r="I4" s="503"/>
      <c r="J4" s="503"/>
      <c r="K4" s="504"/>
      <c r="L4" s="502" t="s">
        <v>368</v>
      </c>
      <c r="M4" s="503"/>
      <c r="N4" s="504"/>
      <c r="O4" s="499">
        <v>2015</v>
      </c>
      <c r="P4" s="355" t="s">
        <v>366</v>
      </c>
      <c r="Q4" s="505"/>
      <c r="R4" s="356"/>
      <c r="S4" s="356"/>
      <c r="T4" s="356"/>
      <c r="U4" s="357"/>
      <c r="V4" s="356" t="s">
        <v>369</v>
      </c>
      <c r="W4" s="505"/>
      <c r="X4" s="356"/>
      <c r="Y4" s="357"/>
      <c r="Z4" s="501" t="s">
        <v>371</v>
      </c>
      <c r="AA4" s="506" t="s">
        <v>380</v>
      </c>
      <c r="AB4" s="1299"/>
    </row>
    <row r="5" spans="1:28" s="10" customFormat="1" ht="12" x14ac:dyDescent="0.2">
      <c r="A5" s="1921" t="s">
        <v>264</v>
      </c>
      <c r="B5" s="1917" t="s">
        <v>381</v>
      </c>
      <c r="C5" s="1913" t="s">
        <v>375</v>
      </c>
      <c r="D5" s="1913" t="s">
        <v>324</v>
      </c>
      <c r="E5" s="1913" t="s">
        <v>334</v>
      </c>
      <c r="F5" s="1919" t="s">
        <v>209</v>
      </c>
      <c r="G5" s="1915" t="s">
        <v>331</v>
      </c>
      <c r="H5" s="1915" t="s">
        <v>330</v>
      </c>
      <c r="I5" s="1915" t="s">
        <v>332</v>
      </c>
      <c r="J5" s="1909" t="s">
        <v>376</v>
      </c>
      <c r="K5" s="1917" t="s">
        <v>950</v>
      </c>
      <c r="L5" s="1919" t="s">
        <v>604</v>
      </c>
      <c r="M5" s="1909" t="s">
        <v>210</v>
      </c>
      <c r="N5" s="1917" t="s">
        <v>951</v>
      </c>
      <c r="O5" s="1921" t="s">
        <v>264</v>
      </c>
      <c r="P5" s="1922" t="s">
        <v>322</v>
      </c>
      <c r="Q5" s="1909" t="s">
        <v>211</v>
      </c>
      <c r="R5" s="1915" t="s">
        <v>325</v>
      </c>
      <c r="S5" s="1909" t="s">
        <v>378</v>
      </c>
      <c r="T5" s="1915" t="s">
        <v>327</v>
      </c>
      <c r="U5" s="1917" t="s">
        <v>952</v>
      </c>
      <c r="V5" s="1919" t="s">
        <v>377</v>
      </c>
      <c r="W5" s="1909" t="s">
        <v>254</v>
      </c>
      <c r="X5" s="1909" t="s">
        <v>256</v>
      </c>
      <c r="Y5" s="1909" t="s">
        <v>953</v>
      </c>
      <c r="Z5" s="1911" t="s">
        <v>321</v>
      </c>
      <c r="AA5" s="1913" t="s">
        <v>386</v>
      </c>
      <c r="AB5" s="1299"/>
    </row>
    <row r="6" spans="1:28" s="10" customFormat="1" ht="12" x14ac:dyDescent="0.2">
      <c r="A6" s="1912"/>
      <c r="B6" s="1918" t="s">
        <v>258</v>
      </c>
      <c r="C6" s="1914" t="s">
        <v>257</v>
      </c>
      <c r="D6" s="1914"/>
      <c r="E6" s="1914"/>
      <c r="F6" s="1920" t="s">
        <v>329</v>
      </c>
      <c r="G6" s="1916"/>
      <c r="H6" s="1916"/>
      <c r="I6" s="1916"/>
      <c r="J6" s="1910" t="s">
        <v>328</v>
      </c>
      <c r="K6" s="1917"/>
      <c r="L6" s="1920"/>
      <c r="M6" s="1910" t="s">
        <v>333</v>
      </c>
      <c r="N6" s="1918" t="s">
        <v>368</v>
      </c>
      <c r="O6" s="1912"/>
      <c r="P6" s="1923" t="s">
        <v>322</v>
      </c>
      <c r="Q6" s="1910" t="s">
        <v>323</v>
      </c>
      <c r="R6" s="1916" t="s">
        <v>325</v>
      </c>
      <c r="S6" s="1910" t="s">
        <v>326</v>
      </c>
      <c r="T6" s="1916" t="s">
        <v>327</v>
      </c>
      <c r="U6" s="1918"/>
      <c r="V6" s="1920"/>
      <c r="W6" s="1910" t="s">
        <v>254</v>
      </c>
      <c r="X6" s="1910" t="s">
        <v>256</v>
      </c>
      <c r="Y6" s="1910" t="s">
        <v>374</v>
      </c>
      <c r="Z6" s="1912"/>
      <c r="AA6" s="1914" t="s">
        <v>335</v>
      </c>
      <c r="AB6" s="1299"/>
    </row>
    <row r="7" spans="1:28" s="498" customFormat="1" ht="12" x14ac:dyDescent="0.2">
      <c r="A7" s="507" t="s">
        <v>336</v>
      </c>
      <c r="B7" s="1425">
        <v>2614897.1730961544</v>
      </c>
      <c r="C7" s="1426">
        <v>1945375.816281456</v>
      </c>
      <c r="D7" s="1426">
        <v>652678.01961069496</v>
      </c>
      <c r="E7" s="1426">
        <v>1045456.5685475412</v>
      </c>
      <c r="F7" s="1427">
        <v>31655.76762941444</v>
      </c>
      <c r="G7" s="1428">
        <v>16974.506249773967</v>
      </c>
      <c r="H7" s="1428">
        <v>43746.881852076149</v>
      </c>
      <c r="I7" s="1428">
        <v>6092.5660092293974</v>
      </c>
      <c r="J7" s="1428">
        <v>22613.641405786551</v>
      </c>
      <c r="K7" s="1425">
        <v>121083.36314627752</v>
      </c>
      <c r="L7" s="1428">
        <v>257589.1584441232</v>
      </c>
      <c r="M7" s="1428">
        <v>34068.545121653056</v>
      </c>
      <c r="N7" s="1425">
        <v>291657.70356577693</v>
      </c>
      <c r="O7" s="1429" t="s">
        <v>336</v>
      </c>
      <c r="P7" s="1427">
        <v>73875.397192109202</v>
      </c>
      <c r="Q7" s="1428">
        <v>3258.5068701651408</v>
      </c>
      <c r="R7" s="1428">
        <v>127312.07978646702</v>
      </c>
      <c r="S7" s="1428">
        <v>2065.601122948553</v>
      </c>
      <c r="T7" s="1428">
        <v>8887.5806449068496</v>
      </c>
      <c r="U7" s="1430">
        <v>215399.16561659769</v>
      </c>
      <c r="V7" s="1428">
        <v>7853.0061866879123</v>
      </c>
      <c r="W7" s="1428">
        <v>26514.978729031522</v>
      </c>
      <c r="X7" s="1428">
        <v>5777.1601541381306</v>
      </c>
      <c r="Y7" s="1425">
        <v>40145.145069857586</v>
      </c>
      <c r="Z7" s="1431">
        <v>260055.02437568241</v>
      </c>
      <c r="AA7" s="1425">
        <v>7186747.9793100385</v>
      </c>
      <c r="AB7" s="1300"/>
    </row>
    <row r="8" spans="1:28" s="498" customFormat="1" ht="12" x14ac:dyDescent="0.2">
      <c r="A8" s="508" t="s">
        <v>337</v>
      </c>
      <c r="B8" s="1425">
        <v>2268809.899026949</v>
      </c>
      <c r="C8" s="1426">
        <v>1547627.474650359</v>
      </c>
      <c r="D8" s="1426">
        <v>656562.34479219466</v>
      </c>
      <c r="E8" s="1426">
        <v>862931.91074880236</v>
      </c>
      <c r="F8" s="1427">
        <v>29188.028439347265</v>
      </c>
      <c r="G8" s="1428">
        <v>18932.795883640021</v>
      </c>
      <c r="H8" s="1428">
        <v>46523.85490058436</v>
      </c>
      <c r="I8" s="1428">
        <v>4898.0832904079389</v>
      </c>
      <c r="J8" s="1428">
        <v>15689.675565689191</v>
      </c>
      <c r="K8" s="1425">
        <v>115232.43807966835</v>
      </c>
      <c r="L8" s="1428">
        <v>170035.9214543165</v>
      </c>
      <c r="M8" s="1428">
        <v>22081.04984608807</v>
      </c>
      <c r="N8" s="1425">
        <v>192116.97130040813</v>
      </c>
      <c r="O8" s="1432" t="s">
        <v>337</v>
      </c>
      <c r="P8" s="1427">
        <v>158067.4858256701</v>
      </c>
      <c r="Q8" s="1428">
        <v>3288.7767494028781</v>
      </c>
      <c r="R8" s="1428">
        <v>101468.21220836396</v>
      </c>
      <c r="S8" s="1428">
        <v>3538.4596302965006</v>
      </c>
      <c r="T8" s="1428">
        <v>14934.292552058949</v>
      </c>
      <c r="U8" s="1430">
        <v>281297.22696579003</v>
      </c>
      <c r="V8" s="1428">
        <v>5105.0040893996375</v>
      </c>
      <c r="W8" s="1428">
        <v>13122.147811689529</v>
      </c>
      <c r="X8" s="1428">
        <v>3905.2863695436758</v>
      </c>
      <c r="Y8" s="1425">
        <v>22132.438270632952</v>
      </c>
      <c r="Z8" s="1431">
        <v>191723.70012352846</v>
      </c>
      <c r="AA8" s="1425">
        <v>6138434.4039583318</v>
      </c>
      <c r="AB8" s="1300"/>
    </row>
    <row r="9" spans="1:28" s="498" customFormat="1" ht="12" x14ac:dyDescent="0.2">
      <c r="A9" s="508" t="s">
        <v>338</v>
      </c>
      <c r="B9" s="1425">
        <v>2714300.7551063276</v>
      </c>
      <c r="C9" s="1426">
        <v>1609688.7220104602</v>
      </c>
      <c r="D9" s="1426">
        <v>745732.03474991687</v>
      </c>
      <c r="E9" s="1426">
        <v>975706.24500398734</v>
      </c>
      <c r="F9" s="1427">
        <v>56049.871661117017</v>
      </c>
      <c r="G9" s="1428">
        <v>16092.634337070802</v>
      </c>
      <c r="H9" s="1428">
        <v>48800.875171323962</v>
      </c>
      <c r="I9" s="1428">
        <v>4899.605254782191</v>
      </c>
      <c r="J9" s="1428">
        <v>17828.783496482905</v>
      </c>
      <c r="K9" s="1425">
        <v>143671.76992078332</v>
      </c>
      <c r="L9" s="1428">
        <v>215945.66854690644</v>
      </c>
      <c r="M9" s="1428">
        <v>30319.141447864069</v>
      </c>
      <c r="N9" s="1425">
        <v>246264.80999476856</v>
      </c>
      <c r="O9" s="1432" t="s">
        <v>338</v>
      </c>
      <c r="P9" s="1427">
        <v>72166.501732805307</v>
      </c>
      <c r="Q9" s="1428">
        <v>2772.9923536267142</v>
      </c>
      <c r="R9" s="1428">
        <v>86230.03340584664</v>
      </c>
      <c r="S9" s="1428">
        <v>2434.9638205058427</v>
      </c>
      <c r="T9" s="1428">
        <v>11057.583491532767</v>
      </c>
      <c r="U9" s="1430">
        <v>174662.07480430338</v>
      </c>
      <c r="V9" s="1428">
        <v>4118.5799843358645</v>
      </c>
      <c r="W9" s="1428">
        <v>9909.3774022741527</v>
      </c>
      <c r="X9" s="1428">
        <v>10302.821643640909</v>
      </c>
      <c r="Y9" s="1425">
        <v>24330.779030250829</v>
      </c>
      <c r="Z9" s="1431">
        <v>212015.14006519146</v>
      </c>
      <c r="AA9" s="1425">
        <v>6846372.3306859881</v>
      </c>
      <c r="AB9" s="1300"/>
    </row>
    <row r="10" spans="1:28" s="498" customFormat="1" ht="12" x14ac:dyDescent="0.2">
      <c r="A10" s="508" t="s">
        <v>339</v>
      </c>
      <c r="B10" s="1425">
        <v>2622695.2920392202</v>
      </c>
      <c r="C10" s="1426">
        <v>1293070.3208843663</v>
      </c>
      <c r="D10" s="1426">
        <v>550666.1479946808</v>
      </c>
      <c r="E10" s="1426">
        <v>546931.49985417596</v>
      </c>
      <c r="F10" s="1427">
        <v>40209.468746314145</v>
      </c>
      <c r="G10" s="1428">
        <v>18855.662666188917</v>
      </c>
      <c r="H10" s="1428">
        <v>41633.274190898963</v>
      </c>
      <c r="I10" s="1428">
        <v>3880.3241094411455</v>
      </c>
      <c r="J10" s="1428">
        <v>19709.754952329236</v>
      </c>
      <c r="K10" s="1425">
        <v>124288.48466517296</v>
      </c>
      <c r="L10" s="1428">
        <v>226205.00041810054</v>
      </c>
      <c r="M10" s="1428">
        <v>48074.53305548065</v>
      </c>
      <c r="N10" s="1425">
        <v>274279.53347357694</v>
      </c>
      <c r="O10" s="1432" t="s">
        <v>339</v>
      </c>
      <c r="P10" s="1427">
        <v>76941.091578309904</v>
      </c>
      <c r="Q10" s="1428">
        <v>2561.1332699591253</v>
      </c>
      <c r="R10" s="1428">
        <v>99459.794901990826</v>
      </c>
      <c r="S10" s="1428">
        <v>4158.7839755281229</v>
      </c>
      <c r="T10" s="1428">
        <v>7800.990327524134</v>
      </c>
      <c r="U10" s="1430">
        <v>190921.79405330535</v>
      </c>
      <c r="V10" s="1428">
        <v>3707.8718810126193</v>
      </c>
      <c r="W10" s="1428">
        <v>9225.2031491258585</v>
      </c>
      <c r="X10" s="1428">
        <v>7828.4344496282147</v>
      </c>
      <c r="Y10" s="1425">
        <v>20761.509479766682</v>
      </c>
      <c r="Z10" s="1431">
        <v>213290.90789983791</v>
      </c>
      <c r="AA10" s="1425">
        <v>5836905.4903441034</v>
      </c>
      <c r="AB10" s="1300"/>
    </row>
    <row r="11" spans="1:28" s="498" customFormat="1" ht="12" x14ac:dyDescent="0.2">
      <c r="A11" s="508" t="s">
        <v>340</v>
      </c>
      <c r="B11" s="1425">
        <v>2610994.7922790735</v>
      </c>
      <c r="C11" s="1426">
        <v>1495555.0677762607</v>
      </c>
      <c r="D11" s="1426">
        <v>651484.88614678581</v>
      </c>
      <c r="E11" s="1426">
        <v>285839.76177905954</v>
      </c>
      <c r="F11" s="1427">
        <v>42634.329908533124</v>
      </c>
      <c r="G11" s="1428">
        <v>17143.364756840594</v>
      </c>
      <c r="H11" s="1428">
        <v>53707.728683484223</v>
      </c>
      <c r="I11" s="1428">
        <v>7360.6836848178891</v>
      </c>
      <c r="J11" s="1428">
        <v>22344.947886786329</v>
      </c>
      <c r="K11" s="1425">
        <v>143191.05492047008</v>
      </c>
      <c r="L11" s="1428">
        <v>295944.09371401876</v>
      </c>
      <c r="M11" s="1428">
        <v>53166.266712177239</v>
      </c>
      <c r="N11" s="1425">
        <v>349110.36042620696</v>
      </c>
      <c r="O11" s="1432" t="s">
        <v>340</v>
      </c>
      <c r="P11" s="1427">
        <v>102551.30974741426</v>
      </c>
      <c r="Q11" s="1428">
        <v>3647.3237934485346</v>
      </c>
      <c r="R11" s="1428">
        <v>100347.36580986748</v>
      </c>
      <c r="S11" s="1428">
        <v>3540.3896573132411</v>
      </c>
      <c r="T11" s="1428">
        <v>11611.660215376636</v>
      </c>
      <c r="U11" s="1430">
        <v>221698.04922342254</v>
      </c>
      <c r="V11" s="1428">
        <v>4964.7429299331152</v>
      </c>
      <c r="W11" s="1428">
        <v>14467.685403635174</v>
      </c>
      <c r="X11" s="1428">
        <v>7609.3307098807072</v>
      </c>
      <c r="Y11" s="1425">
        <v>27041.759043448776</v>
      </c>
      <c r="Z11" s="1431">
        <v>246604.67742709848</v>
      </c>
      <c r="AA11" s="1425">
        <v>6031520.4090218255</v>
      </c>
      <c r="AB11" s="1300"/>
    </row>
    <row r="12" spans="1:28" s="498" customFormat="1" ht="12" x14ac:dyDescent="0.2">
      <c r="A12" s="508" t="s">
        <v>341</v>
      </c>
      <c r="B12" s="1425">
        <v>3249921.4494446684</v>
      </c>
      <c r="C12" s="1426">
        <v>1905585.8035893603</v>
      </c>
      <c r="D12" s="1426">
        <v>670935.57064456807</v>
      </c>
      <c r="E12" s="1426">
        <v>210011.89324419765</v>
      </c>
      <c r="F12" s="1427">
        <v>44441.986762011482</v>
      </c>
      <c r="G12" s="1428">
        <v>20689.219217800244</v>
      </c>
      <c r="H12" s="1428">
        <v>40991.2354218564</v>
      </c>
      <c r="I12" s="1428">
        <v>13460.40725753601</v>
      </c>
      <c r="J12" s="1428">
        <v>22725.318858365321</v>
      </c>
      <c r="K12" s="1425">
        <v>142308.16751756874</v>
      </c>
      <c r="L12" s="1428">
        <v>288239.8973020218</v>
      </c>
      <c r="M12" s="1428">
        <v>63437.630568829591</v>
      </c>
      <c r="N12" s="1425">
        <v>351677.52787085105</v>
      </c>
      <c r="O12" s="1432" t="s">
        <v>341</v>
      </c>
      <c r="P12" s="1427">
        <v>99313.822286101669</v>
      </c>
      <c r="Q12" s="1428">
        <v>4350.3478037374252</v>
      </c>
      <c r="R12" s="1428">
        <v>104405.67348478916</v>
      </c>
      <c r="S12" s="1428">
        <v>4010.6785411851879</v>
      </c>
      <c r="T12" s="1428">
        <v>15319.422665496297</v>
      </c>
      <c r="U12" s="1430">
        <v>227399.94478130553</v>
      </c>
      <c r="V12" s="1428">
        <v>3832.7582502913137</v>
      </c>
      <c r="W12" s="1428">
        <v>9944.3149712651993</v>
      </c>
      <c r="X12" s="1428">
        <v>7458.7835674454227</v>
      </c>
      <c r="Y12" s="1425">
        <v>21235.856789001926</v>
      </c>
      <c r="Z12" s="1431">
        <v>314933.45670956338</v>
      </c>
      <c r="AA12" s="1425">
        <v>7094009.6705910852</v>
      </c>
      <c r="AB12" s="1300"/>
    </row>
    <row r="13" spans="1:28" s="498" customFormat="1" ht="12" x14ac:dyDescent="0.2">
      <c r="A13" s="508" t="s">
        <v>342</v>
      </c>
      <c r="B13" s="1425">
        <v>3267715.9227531049</v>
      </c>
      <c r="C13" s="1426">
        <v>1931677.6889093693</v>
      </c>
      <c r="D13" s="1426">
        <v>806739.84497120057</v>
      </c>
      <c r="E13" s="1426">
        <v>315598.01519751258</v>
      </c>
      <c r="F13" s="1427">
        <v>60640.527594778265</v>
      </c>
      <c r="G13" s="1428">
        <v>41927.302259010372</v>
      </c>
      <c r="H13" s="1428">
        <v>55429.618117039121</v>
      </c>
      <c r="I13" s="1428">
        <v>17591.459961148197</v>
      </c>
      <c r="J13" s="1428">
        <v>46194.436812382948</v>
      </c>
      <c r="K13" s="1425">
        <v>221783.34474435353</v>
      </c>
      <c r="L13" s="1428">
        <v>273513.07499182475</v>
      </c>
      <c r="M13" s="1428">
        <v>76456.569217514916</v>
      </c>
      <c r="N13" s="1425">
        <v>349969.64420935983</v>
      </c>
      <c r="O13" s="1432" t="s">
        <v>342</v>
      </c>
      <c r="P13" s="1427">
        <v>102358.61225597253</v>
      </c>
      <c r="Q13" s="1428">
        <v>4519.1668917918223</v>
      </c>
      <c r="R13" s="1428">
        <v>123517.60664137741</v>
      </c>
      <c r="S13" s="1428">
        <v>2873.7666520548582</v>
      </c>
      <c r="T13" s="1428">
        <v>14717.276225859907</v>
      </c>
      <c r="U13" s="1430">
        <v>247986.42866705821</v>
      </c>
      <c r="V13" s="1428">
        <v>5037.2517149552414</v>
      </c>
      <c r="W13" s="1428">
        <v>14924.497437242713</v>
      </c>
      <c r="X13" s="1428">
        <v>16781.204595388488</v>
      </c>
      <c r="Y13" s="1425">
        <v>36742.953747586798</v>
      </c>
      <c r="Z13" s="1431">
        <v>338163.97808008519</v>
      </c>
      <c r="AA13" s="1425">
        <v>7516377.821279631</v>
      </c>
      <c r="AB13" s="1300"/>
    </row>
    <row r="14" spans="1:28" s="498" customFormat="1" ht="12" x14ac:dyDescent="0.2">
      <c r="A14" s="508" t="s">
        <v>343</v>
      </c>
      <c r="B14" s="1425">
        <v>2793460.7940128907</v>
      </c>
      <c r="C14" s="1426">
        <v>1444925.9939857232</v>
      </c>
      <c r="D14" s="1426">
        <v>989727.7561959594</v>
      </c>
      <c r="E14" s="1426">
        <v>316742.61177411134</v>
      </c>
      <c r="F14" s="1427">
        <v>67593.44040009976</v>
      </c>
      <c r="G14" s="1428">
        <v>37464.216198971175</v>
      </c>
      <c r="H14" s="1428">
        <v>80196.78683183073</v>
      </c>
      <c r="I14" s="1428">
        <v>37186.255854154188</v>
      </c>
      <c r="J14" s="1428">
        <v>23665.210702161701</v>
      </c>
      <c r="K14" s="1425">
        <v>246105.90998721225</v>
      </c>
      <c r="L14" s="1428">
        <v>266185.97915874654</v>
      </c>
      <c r="M14" s="1428">
        <v>68169.412873326655</v>
      </c>
      <c r="N14" s="1425">
        <v>334355.39203207352</v>
      </c>
      <c r="O14" s="1432" t="s">
        <v>343</v>
      </c>
      <c r="P14" s="1427">
        <v>104251.08180748305</v>
      </c>
      <c r="Q14" s="1428">
        <v>3907.2082999677264</v>
      </c>
      <c r="R14" s="1428">
        <v>112073.37056669981</v>
      </c>
      <c r="S14" s="1428">
        <v>2833.1892417328713</v>
      </c>
      <c r="T14" s="1428">
        <v>14585.852635246671</v>
      </c>
      <c r="U14" s="1430">
        <v>237650.70255113355</v>
      </c>
      <c r="V14" s="1428">
        <v>4289.7994107921177</v>
      </c>
      <c r="W14" s="1428">
        <v>10063.076149961382</v>
      </c>
      <c r="X14" s="1428">
        <v>9991.4846197543284</v>
      </c>
      <c r="Y14" s="1425">
        <v>24344.360180507916</v>
      </c>
      <c r="Z14" s="1431">
        <v>276343.1432201147</v>
      </c>
      <c r="AA14" s="1425">
        <v>6663656.6639397275</v>
      </c>
      <c r="AB14" s="1300"/>
    </row>
    <row r="15" spans="1:28" s="498" customFormat="1" ht="12" x14ac:dyDescent="0.2">
      <c r="A15" s="508" t="s">
        <v>344</v>
      </c>
      <c r="B15" s="1425">
        <v>2168204.863782689</v>
      </c>
      <c r="C15" s="1426">
        <v>1070279.9845716066</v>
      </c>
      <c r="D15" s="1426">
        <v>789677.77681009367</v>
      </c>
      <c r="E15" s="1426">
        <v>230817.60442587643</v>
      </c>
      <c r="F15" s="1427">
        <v>57495.295164510731</v>
      </c>
      <c r="G15" s="1428">
        <v>22406.564782730737</v>
      </c>
      <c r="H15" s="1428">
        <v>65764.628733830948</v>
      </c>
      <c r="I15" s="1428">
        <v>11167.001007528921</v>
      </c>
      <c r="J15" s="1428">
        <v>31717.151925198163</v>
      </c>
      <c r="K15" s="1425">
        <v>188550.64161379478</v>
      </c>
      <c r="L15" s="1428">
        <v>380001.56031088252</v>
      </c>
      <c r="M15" s="1428">
        <v>73630.239280113747</v>
      </c>
      <c r="N15" s="1425">
        <v>453631.79959098483</v>
      </c>
      <c r="O15" s="1432" t="s">
        <v>344</v>
      </c>
      <c r="P15" s="1427">
        <v>90483.421692254575</v>
      </c>
      <c r="Q15" s="1428">
        <v>2837.8747070322397</v>
      </c>
      <c r="R15" s="1428">
        <v>91744.633900472822</v>
      </c>
      <c r="S15" s="1428">
        <v>2605.5983556473179</v>
      </c>
      <c r="T15" s="1428">
        <v>9807.1869134986409</v>
      </c>
      <c r="U15" s="1430">
        <v>197478.71556889848</v>
      </c>
      <c r="V15" s="1428">
        <v>4768.7326706441045</v>
      </c>
      <c r="W15" s="1428">
        <v>9714.7114197761366</v>
      </c>
      <c r="X15" s="1428">
        <v>5745.9444371347554</v>
      </c>
      <c r="Y15" s="1425">
        <v>20229.388527554835</v>
      </c>
      <c r="Z15" s="1431">
        <v>213718.77540630568</v>
      </c>
      <c r="AA15" s="1425">
        <v>5332589.5502978042</v>
      </c>
      <c r="AB15" s="1300"/>
    </row>
    <row r="16" spans="1:28" s="498" customFormat="1" ht="12" x14ac:dyDescent="0.2">
      <c r="A16" s="508" t="s">
        <v>345</v>
      </c>
      <c r="B16" s="1425">
        <v>2494923.7254755967</v>
      </c>
      <c r="C16" s="1426">
        <v>1271971.2177641061</v>
      </c>
      <c r="D16" s="1426">
        <v>744242.77141106292</v>
      </c>
      <c r="E16" s="1426">
        <v>351338.39733820147</v>
      </c>
      <c r="F16" s="1427">
        <v>50313.085984614481</v>
      </c>
      <c r="G16" s="1428">
        <v>21473.077612284731</v>
      </c>
      <c r="H16" s="1428">
        <v>65835.643214217082</v>
      </c>
      <c r="I16" s="1428">
        <v>9873.4855220158388</v>
      </c>
      <c r="J16" s="1428">
        <v>31157.68350092557</v>
      </c>
      <c r="K16" s="1425">
        <v>178652.97583405985</v>
      </c>
      <c r="L16" s="1428">
        <v>301433.72186816361</v>
      </c>
      <c r="M16" s="1428">
        <v>55764.119568653005</v>
      </c>
      <c r="N16" s="1425">
        <v>357197.84143678925</v>
      </c>
      <c r="O16" s="1432" t="s">
        <v>345</v>
      </c>
      <c r="P16" s="1427">
        <v>76370.416257640332</v>
      </c>
      <c r="Q16" s="1428">
        <v>2874.0857973917728</v>
      </c>
      <c r="R16" s="1428">
        <v>118443.34908612512</v>
      </c>
      <c r="S16" s="1428">
        <v>2534.2501787548549</v>
      </c>
      <c r="T16" s="1428">
        <v>8459.2623025737685</v>
      </c>
      <c r="U16" s="1430">
        <v>208681.36362248604</v>
      </c>
      <c r="V16" s="1428">
        <v>4155.9148997888706</v>
      </c>
      <c r="W16" s="1428">
        <v>11335.417769153717</v>
      </c>
      <c r="X16" s="1428">
        <v>5219.0105197828298</v>
      </c>
      <c r="Y16" s="1425">
        <v>20710.343188725208</v>
      </c>
      <c r="Z16" s="1431">
        <v>257221.0594710556</v>
      </c>
      <c r="AA16" s="1425">
        <v>5884939.6955420831</v>
      </c>
      <c r="AB16" s="1300"/>
    </row>
    <row r="17" spans="1:28" s="498" customFormat="1" ht="12" x14ac:dyDescent="0.2">
      <c r="A17" s="508" t="s">
        <v>346</v>
      </c>
      <c r="B17" s="1425">
        <v>2622877.5101208133</v>
      </c>
      <c r="C17" s="1426">
        <v>1171985.4593960429</v>
      </c>
      <c r="D17" s="1426">
        <v>669074.24297851732</v>
      </c>
      <c r="E17" s="1426">
        <v>541081.18611115788</v>
      </c>
      <c r="F17" s="1427">
        <v>34782.944932709339</v>
      </c>
      <c r="G17" s="1428">
        <v>17960.115612629997</v>
      </c>
      <c r="H17" s="1428">
        <v>46206.731781545896</v>
      </c>
      <c r="I17" s="1428">
        <v>5033.4717366881523</v>
      </c>
      <c r="J17" s="1428">
        <v>17597.201723671969</v>
      </c>
      <c r="K17" s="1425">
        <v>121580.46578724706</v>
      </c>
      <c r="L17" s="1428">
        <v>243469.04433304636</v>
      </c>
      <c r="M17" s="1428">
        <v>35486.81856433049</v>
      </c>
      <c r="N17" s="1425">
        <v>278955.86289737839</v>
      </c>
      <c r="O17" s="1432" t="s">
        <v>346</v>
      </c>
      <c r="P17" s="1427">
        <v>49488.381863527553</v>
      </c>
      <c r="Q17" s="1428">
        <v>2264.8407591311125</v>
      </c>
      <c r="R17" s="1428">
        <v>135038.50598769815</v>
      </c>
      <c r="S17" s="1428">
        <v>3595.7377654856755</v>
      </c>
      <c r="T17" s="1428">
        <v>10003.235695530635</v>
      </c>
      <c r="U17" s="1430">
        <v>200390.70207137524</v>
      </c>
      <c r="V17" s="1428">
        <v>3279.9610370965515</v>
      </c>
      <c r="W17" s="1428">
        <v>7997.1736070944717</v>
      </c>
      <c r="X17" s="1428">
        <v>5059.4869558332757</v>
      </c>
      <c r="Y17" s="1425">
        <v>16336.621600024435</v>
      </c>
      <c r="Z17" s="1431">
        <v>225131.68329629974</v>
      </c>
      <c r="AA17" s="1425">
        <v>5847413.7342588557</v>
      </c>
      <c r="AB17" s="1300"/>
    </row>
    <row r="18" spans="1:28" s="498" customFormat="1" ht="12" x14ac:dyDescent="0.2">
      <c r="A18" s="508" t="s">
        <v>347</v>
      </c>
      <c r="B18" s="1425">
        <v>3132885.4769557267</v>
      </c>
      <c r="C18" s="1426">
        <v>1892664.0049217334</v>
      </c>
      <c r="D18" s="1426">
        <v>758094.85753872455</v>
      </c>
      <c r="E18" s="1426">
        <v>838305.45497896243</v>
      </c>
      <c r="F18" s="1427">
        <v>40924.643821527286</v>
      </c>
      <c r="G18" s="1428">
        <v>26438.84861458297</v>
      </c>
      <c r="H18" s="1428">
        <v>50020.463226962907</v>
      </c>
      <c r="I18" s="1428">
        <v>11894.853380920109</v>
      </c>
      <c r="J18" s="1428">
        <v>21429.164727775373</v>
      </c>
      <c r="K18" s="1425">
        <v>150707.9737717633</v>
      </c>
      <c r="L18" s="1428">
        <v>283477.40441935993</v>
      </c>
      <c r="M18" s="1428">
        <v>47570.015265065224</v>
      </c>
      <c r="N18" s="1425">
        <v>331047.41968442313</v>
      </c>
      <c r="O18" s="1432" t="s">
        <v>347</v>
      </c>
      <c r="P18" s="1427">
        <v>85406.012159268401</v>
      </c>
      <c r="Q18" s="1428">
        <v>3535.0479899281154</v>
      </c>
      <c r="R18" s="1428">
        <v>145184.14468934145</v>
      </c>
      <c r="S18" s="1428">
        <v>6664.0026155705227</v>
      </c>
      <c r="T18" s="1428">
        <v>12268.298378981875</v>
      </c>
      <c r="U18" s="1430">
        <v>253057.50583308161</v>
      </c>
      <c r="V18" s="1428">
        <v>12147.626415054556</v>
      </c>
      <c r="W18" s="1428">
        <v>25341.655035210526</v>
      </c>
      <c r="X18" s="1428">
        <v>11133.216676169399</v>
      </c>
      <c r="Y18" s="1425">
        <v>48622.498126434817</v>
      </c>
      <c r="Z18" s="1433">
        <v>301728.02091606864</v>
      </c>
      <c r="AA18" s="1425">
        <v>7707113.212726919</v>
      </c>
      <c r="AB18" s="1300"/>
    </row>
    <row r="19" spans="1:28" s="498" customFormat="1" ht="12" x14ac:dyDescent="0.2">
      <c r="A19" s="507" t="s">
        <v>264</v>
      </c>
      <c r="B19" s="1434">
        <v>32561687.654066339</v>
      </c>
      <c r="C19" s="1435">
        <v>18580407.554727491</v>
      </c>
      <c r="D19" s="1435">
        <v>8685616.2538455706</v>
      </c>
      <c r="E19" s="1435">
        <v>6520761.1490028044</v>
      </c>
      <c r="F19" s="1436">
        <v>555929.39104491193</v>
      </c>
      <c r="G19" s="1437">
        <v>276358.30819151545</v>
      </c>
      <c r="H19" s="1437">
        <v>638857.72212558729</v>
      </c>
      <c r="I19" s="1437">
        <v>133338.19706867175</v>
      </c>
      <c r="J19" s="1437">
        <v>292672.97155755269</v>
      </c>
      <c r="K19" s="1434">
        <v>1897156.5899885979</v>
      </c>
      <c r="L19" s="1438">
        <v>3202040.524961405</v>
      </c>
      <c r="M19" s="1439">
        <v>608224.3415210828</v>
      </c>
      <c r="N19" s="1434">
        <v>3810264.8664824241</v>
      </c>
      <c r="O19" s="1429" t="s">
        <v>264</v>
      </c>
      <c r="P19" s="1440">
        <v>1091273.5343985956</v>
      </c>
      <c r="Q19" s="1441">
        <v>39817.305285582494</v>
      </c>
      <c r="R19" s="1441">
        <v>1345224.7704690597</v>
      </c>
      <c r="S19" s="1441">
        <v>40855.421557023597</v>
      </c>
      <c r="T19" s="1441">
        <v>139452.64204858645</v>
      </c>
      <c r="U19" s="1442">
        <v>2656623.6737587908</v>
      </c>
      <c r="V19" s="1440">
        <v>63261.249469991984</v>
      </c>
      <c r="W19" s="1441">
        <v>162560.23888546039</v>
      </c>
      <c r="X19" s="1441">
        <v>96812.164698341396</v>
      </c>
      <c r="Y19" s="1442">
        <v>322633.65305378108</v>
      </c>
      <c r="Z19" s="1443">
        <v>3050929.5669908435</v>
      </c>
      <c r="AA19" s="1443">
        <v>78086080.96191664</v>
      </c>
      <c r="AB19" s="1300"/>
    </row>
    <row r="20" spans="1:28" s="46" customFormat="1" ht="12" x14ac:dyDescent="0.2">
      <c r="A20" s="1282" t="s">
        <v>250</v>
      </c>
      <c r="B20" s="1444"/>
      <c r="C20" s="1445"/>
      <c r="D20" s="1445"/>
      <c r="E20" s="1445"/>
      <c r="F20" s="1446"/>
      <c r="G20" s="1447"/>
      <c r="H20" s="1447"/>
      <c r="I20" s="1447"/>
      <c r="J20" s="1447"/>
      <c r="K20" s="1444"/>
      <c r="L20" s="1446"/>
      <c r="M20" s="1447"/>
      <c r="N20" s="1444"/>
      <c r="O20" s="1448" t="s">
        <v>250</v>
      </c>
      <c r="P20" s="1447"/>
      <c r="Q20" s="1447"/>
      <c r="R20" s="1447"/>
      <c r="S20" s="1447"/>
      <c r="T20" s="1447"/>
      <c r="U20" s="1444"/>
      <c r="V20" s="1447"/>
      <c r="W20" s="1447"/>
      <c r="X20" s="1447"/>
      <c r="Y20" s="1444"/>
      <c r="Z20" s="1445"/>
      <c r="AA20" s="1444"/>
      <c r="AB20" s="4"/>
    </row>
    <row r="21" spans="1:28" s="498" customFormat="1" ht="12" x14ac:dyDescent="0.2">
      <c r="A21" s="529" t="s">
        <v>336</v>
      </c>
      <c r="B21" s="1425">
        <v>2560617.4230961115</v>
      </c>
      <c r="C21" s="1426">
        <v>1834249.3078066863</v>
      </c>
      <c r="D21" s="1426">
        <v>5314.0702548384479</v>
      </c>
      <c r="E21" s="1426">
        <v>312819.31415104441</v>
      </c>
      <c r="F21" s="1427">
        <v>27775.767629414175</v>
      </c>
      <c r="G21" s="1428">
        <v>10470.506249773911</v>
      </c>
      <c r="H21" s="1428">
        <v>38297.167566361903</v>
      </c>
      <c r="I21" s="1428">
        <v>5560.5660092293947</v>
      </c>
      <c r="J21" s="1428">
        <v>20153.641405786548</v>
      </c>
      <c r="K21" s="1425">
        <v>102257.64886056651</v>
      </c>
      <c r="L21" s="1428">
        <v>57926.432768441045</v>
      </c>
      <c r="M21" s="1428">
        <v>9437.1388716533729</v>
      </c>
      <c r="N21" s="1425">
        <v>67363.571640094393</v>
      </c>
      <c r="O21" s="1432" t="s">
        <v>336</v>
      </c>
      <c r="P21" s="1427">
        <v>15509.461708237735</v>
      </c>
      <c r="Q21" s="1428">
        <v>2378.5068701651398</v>
      </c>
      <c r="R21" s="1428">
        <v>7945.5521159400705</v>
      </c>
      <c r="S21" s="1428">
        <v>789.8868372342663</v>
      </c>
      <c r="T21" s="1428">
        <v>892.83778776398776</v>
      </c>
      <c r="U21" s="1430">
        <v>27516.245319340895</v>
      </c>
      <c r="V21" s="1428">
        <v>7655.5061866879096</v>
      </c>
      <c r="W21" s="1428">
        <v>25794.978729031489</v>
      </c>
      <c r="X21" s="1428">
        <v>5559.6601541381378</v>
      </c>
      <c r="Y21" s="1425">
        <v>39010.145069857761</v>
      </c>
      <c r="Z21" s="1431">
        <v>196544.57993124088</v>
      </c>
      <c r="AA21" s="1425">
        <v>5145692.3061297806</v>
      </c>
      <c r="AB21" s="98"/>
    </row>
    <row r="22" spans="1:28" s="498" customFormat="1" ht="12" x14ac:dyDescent="0.2">
      <c r="A22" s="529" t="s">
        <v>337</v>
      </c>
      <c r="B22" s="1425">
        <v>2225447.1732205255</v>
      </c>
      <c r="C22" s="1426">
        <v>1463040.1854936811</v>
      </c>
      <c r="D22" s="1426">
        <v>5000.3351217825548</v>
      </c>
      <c r="E22" s="1426">
        <v>256296.32314515411</v>
      </c>
      <c r="F22" s="1427">
        <v>23114.182285501029</v>
      </c>
      <c r="G22" s="1428">
        <v>12725.195883639899</v>
      </c>
      <c r="H22" s="1428">
        <v>41186.254900584201</v>
      </c>
      <c r="I22" s="1428">
        <v>4688.0832904079325</v>
      </c>
      <c r="J22" s="1428">
        <v>13364.675565689169</v>
      </c>
      <c r="K22" s="1425">
        <v>95078.391925824442</v>
      </c>
      <c r="L22" s="1428">
        <v>15214.570271253589</v>
      </c>
      <c r="M22" s="1428">
        <v>2775.5761618774081</v>
      </c>
      <c r="N22" s="1425">
        <v>17990.146433131154</v>
      </c>
      <c r="O22" s="1432" t="s">
        <v>337</v>
      </c>
      <c r="P22" s="1427">
        <v>24185.057402430411</v>
      </c>
      <c r="Q22" s="1428">
        <v>1617.012043520529</v>
      </c>
      <c r="R22" s="1428">
        <v>4501.7122083652384</v>
      </c>
      <c r="S22" s="1428">
        <v>730.45963029649943</v>
      </c>
      <c r="T22" s="1428">
        <v>1146.6838564067402</v>
      </c>
      <c r="U22" s="1430">
        <v>32180.92514101935</v>
      </c>
      <c r="V22" s="1428">
        <v>5045.7540893996365</v>
      </c>
      <c r="W22" s="1428">
        <v>12572.14781168954</v>
      </c>
      <c r="X22" s="1428">
        <v>3663.3632926205983</v>
      </c>
      <c r="Y22" s="1425">
        <v>21281.265193709834</v>
      </c>
      <c r="Z22" s="1431">
        <v>153175.33055830878</v>
      </c>
      <c r="AA22" s="1425">
        <v>4269490.0762331365</v>
      </c>
      <c r="AB22" s="98"/>
    </row>
    <row r="23" spans="1:28" s="498" customFormat="1" ht="12" x14ac:dyDescent="0.2">
      <c r="A23" s="529" t="s">
        <v>338</v>
      </c>
      <c r="B23" s="1425">
        <v>2636221.429525326</v>
      </c>
      <c r="C23" s="1426">
        <v>1559586.7002714095</v>
      </c>
      <c r="D23" s="1426">
        <v>6199.1963512904485</v>
      </c>
      <c r="E23" s="1426">
        <v>300079.76742500154</v>
      </c>
      <c r="F23" s="1427">
        <v>30061.053479299422</v>
      </c>
      <c r="G23" s="1428">
        <v>10521.243032722892</v>
      </c>
      <c r="H23" s="1428">
        <v>42574.375171323998</v>
      </c>
      <c r="I23" s="1428">
        <v>4046.7481119250483</v>
      </c>
      <c r="J23" s="1428">
        <v>17246.783496482883</v>
      </c>
      <c r="K23" s="1425">
        <v>104450.20329175465</v>
      </c>
      <c r="L23" s="1428">
        <v>18478.064320210771</v>
      </c>
      <c r="M23" s="1428">
        <v>4468.3983285980785</v>
      </c>
      <c r="N23" s="1425">
        <v>22946.462648808723</v>
      </c>
      <c r="O23" s="1432" t="s">
        <v>338</v>
      </c>
      <c r="P23" s="1427">
        <v>22154.529304383293</v>
      </c>
      <c r="Q23" s="1428">
        <v>1816.1923536267102</v>
      </c>
      <c r="R23" s="1428">
        <v>4897.1531241561443</v>
      </c>
      <c r="S23" s="1428">
        <v>1225.2971538391735</v>
      </c>
      <c r="T23" s="1428">
        <v>1768.5209915328128</v>
      </c>
      <c r="U23" s="1430">
        <v>31861.692927538221</v>
      </c>
      <c r="V23" s="1428">
        <v>4029.7049843358609</v>
      </c>
      <c r="W23" s="1428">
        <v>9216.3774022741509</v>
      </c>
      <c r="X23" s="1428">
        <v>9418.8216436408893</v>
      </c>
      <c r="Y23" s="1425">
        <v>22664.904030250935</v>
      </c>
      <c r="Z23" s="1431">
        <v>158572.81279247772</v>
      </c>
      <c r="AA23" s="1425">
        <v>4842583.1692638593</v>
      </c>
      <c r="AB23" s="98"/>
    </row>
    <row r="24" spans="1:28" s="498" customFormat="1" ht="12" x14ac:dyDescent="0.2">
      <c r="A24" s="529" t="s">
        <v>339</v>
      </c>
      <c r="B24" s="1425">
        <v>2564183.5971239791</v>
      </c>
      <c r="C24" s="1426">
        <v>1221441.3387413598</v>
      </c>
      <c r="D24" s="1426">
        <v>4920.8266094797445</v>
      </c>
      <c r="E24" s="1426">
        <v>111165.2655685184</v>
      </c>
      <c r="F24" s="1427">
        <v>35376.668746314084</v>
      </c>
      <c r="G24" s="1428">
        <v>10253.66266618896</v>
      </c>
      <c r="H24" s="1428">
        <v>33057.274190899181</v>
      </c>
      <c r="I24" s="1428">
        <v>3280.3241094411487</v>
      </c>
      <c r="J24" s="1428">
        <v>17099.754952329196</v>
      </c>
      <c r="K24" s="1425">
        <v>99067.684665173059</v>
      </c>
      <c r="L24" s="1428">
        <v>31739.363673145155</v>
      </c>
      <c r="M24" s="1428">
        <v>9160.9720798707895</v>
      </c>
      <c r="N24" s="1425">
        <v>40900.335753016407</v>
      </c>
      <c r="O24" s="1432" t="s">
        <v>339</v>
      </c>
      <c r="P24" s="1427">
        <v>16544.98112466215</v>
      </c>
      <c r="Q24" s="1428">
        <v>1188.5245743069563</v>
      </c>
      <c r="R24" s="1428">
        <v>6465.8562516842039</v>
      </c>
      <c r="S24" s="1428">
        <v>994.78397552812305</v>
      </c>
      <c r="T24" s="1428">
        <v>638.55554491543307</v>
      </c>
      <c r="U24" s="1430">
        <v>25832.701471096723</v>
      </c>
      <c r="V24" s="1428">
        <v>3490.6218810126234</v>
      </c>
      <c r="W24" s="1428">
        <v>8550.2031491258367</v>
      </c>
      <c r="X24" s="1428">
        <v>7429.5882957820431</v>
      </c>
      <c r="Y24" s="1425">
        <v>19470.413325920512</v>
      </c>
      <c r="Z24" s="1431">
        <v>141382.33647128422</v>
      </c>
      <c r="AA24" s="1425">
        <v>4228364.499729828</v>
      </c>
      <c r="AB24" s="98"/>
    </row>
    <row r="25" spans="1:28" s="498" customFormat="1" ht="12" x14ac:dyDescent="0.2">
      <c r="A25" s="529" t="s">
        <v>340</v>
      </c>
      <c r="B25" s="1425">
        <v>2571760.0286426861</v>
      </c>
      <c r="C25" s="1426">
        <v>1455105.6251532238</v>
      </c>
      <c r="D25" s="1426">
        <v>6543.5255808755828</v>
      </c>
      <c r="E25" s="1426">
        <v>122567.59239249077</v>
      </c>
      <c r="F25" s="1427">
        <v>36055.329908533247</v>
      </c>
      <c r="G25" s="1428">
        <v>9469.190843797247</v>
      </c>
      <c r="H25" s="1428">
        <v>45802.395350150815</v>
      </c>
      <c r="I25" s="1428">
        <v>6621.5408276750231</v>
      </c>
      <c r="J25" s="1428">
        <v>18604.947886786416</v>
      </c>
      <c r="K25" s="1425">
        <v>116553.40481694846</v>
      </c>
      <c r="L25" s="1428">
        <v>35125.167943715736</v>
      </c>
      <c r="M25" s="1428">
        <v>7929.358817439499</v>
      </c>
      <c r="N25" s="1425">
        <v>43054.526761155954</v>
      </c>
      <c r="O25" s="1432" t="s">
        <v>340</v>
      </c>
      <c r="P25" s="1427">
        <v>42418.683241392093</v>
      </c>
      <c r="Q25" s="1428">
        <v>2542.2737934485262</v>
      </c>
      <c r="R25" s="1428">
        <v>5959.117431739749</v>
      </c>
      <c r="S25" s="1428">
        <v>1509.8896573132372</v>
      </c>
      <c r="T25" s="1428">
        <v>1698.8030725195274</v>
      </c>
      <c r="U25" s="1430">
        <v>54128.767196413632</v>
      </c>
      <c r="V25" s="1428">
        <v>4737.6179299331125</v>
      </c>
      <c r="W25" s="1428">
        <v>13734.352070301849</v>
      </c>
      <c r="X25" s="1428">
        <v>6602.4076329576483</v>
      </c>
      <c r="Y25" s="1425">
        <v>25074.377633192453</v>
      </c>
      <c r="Z25" s="1431">
        <v>171842.60280022648</v>
      </c>
      <c r="AA25" s="1425">
        <v>4566630.4509772137</v>
      </c>
      <c r="AB25" s="98"/>
    </row>
    <row r="26" spans="1:28" s="498" customFormat="1" ht="12" x14ac:dyDescent="0.2">
      <c r="A26" s="529" t="s">
        <v>341</v>
      </c>
      <c r="B26" s="1425">
        <v>3179641.6233577789</v>
      </c>
      <c r="C26" s="1426">
        <v>1843772.2018943839</v>
      </c>
      <c r="D26" s="1426">
        <v>5601.070390884699</v>
      </c>
      <c r="E26" s="1426">
        <v>68747.464110599947</v>
      </c>
      <c r="F26" s="1427">
        <v>39066.986762011875</v>
      </c>
      <c r="G26" s="1428">
        <v>13030.60383318485</v>
      </c>
      <c r="H26" s="1428">
        <v>34064.835421856551</v>
      </c>
      <c r="I26" s="1428">
        <v>12048.454876583597</v>
      </c>
      <c r="J26" s="1428">
        <v>19152.652191698657</v>
      </c>
      <c r="K26" s="1425">
        <v>117363.53308533308</v>
      </c>
      <c r="L26" s="1428">
        <v>36560.536571435769</v>
      </c>
      <c r="M26" s="1428">
        <v>9198.3228765233416</v>
      </c>
      <c r="N26" s="1425">
        <v>45758.859447958246</v>
      </c>
      <c r="O26" s="1432" t="s">
        <v>341</v>
      </c>
      <c r="P26" s="1427">
        <v>34789.211646166048</v>
      </c>
      <c r="Q26" s="1428">
        <v>2809.2951721584705</v>
      </c>
      <c r="R26" s="1428">
        <v>5661.7441561674923</v>
      </c>
      <c r="S26" s="1428">
        <v>1779.9093104159563</v>
      </c>
      <c r="T26" s="1428">
        <v>1633.3809988296168</v>
      </c>
      <c r="U26" s="1430">
        <v>46673.541283737068</v>
      </c>
      <c r="V26" s="1428">
        <v>3741.7582502913174</v>
      </c>
      <c r="W26" s="1428">
        <v>9435.9816379318636</v>
      </c>
      <c r="X26" s="1428">
        <v>7118.7835674454245</v>
      </c>
      <c r="Y26" s="1425">
        <v>20296.52345566859</v>
      </c>
      <c r="Z26" s="1431">
        <v>229767.43261318194</v>
      </c>
      <c r="AA26" s="1425">
        <v>5557622.2496395251</v>
      </c>
      <c r="AB26" s="98"/>
    </row>
    <row r="27" spans="1:28" s="498" customFormat="1" ht="12" x14ac:dyDescent="0.2">
      <c r="A27" s="529" t="s">
        <v>342</v>
      </c>
      <c r="B27" s="1425">
        <v>3185871.5227533756</v>
      </c>
      <c r="C27" s="1426">
        <v>1797190.6889095476</v>
      </c>
      <c r="D27" s="1426">
        <v>6330.2622374065486</v>
      </c>
      <c r="E27" s="1426">
        <v>129760.03280786281</v>
      </c>
      <c r="F27" s="1427">
        <v>53853.916483666704</v>
      </c>
      <c r="G27" s="1428">
        <v>28103.302259010117</v>
      </c>
      <c r="H27" s="1428">
        <v>51054.618117038983</v>
      </c>
      <c r="I27" s="1428">
        <v>15762.555199243461</v>
      </c>
      <c r="J27" s="1428">
        <v>40122.186812382723</v>
      </c>
      <c r="K27" s="1425">
        <v>188896.57887134171</v>
      </c>
      <c r="L27" s="1428">
        <v>46140.614927942835</v>
      </c>
      <c r="M27" s="1428">
        <v>13053.260946837569</v>
      </c>
      <c r="N27" s="1425">
        <v>59193.875874780686</v>
      </c>
      <c r="O27" s="1432" t="s">
        <v>342</v>
      </c>
      <c r="P27" s="1427">
        <v>23198.088891489671</v>
      </c>
      <c r="Q27" s="1428">
        <v>2616.2438148687402</v>
      </c>
      <c r="R27" s="1428">
        <v>7551.4697286266373</v>
      </c>
      <c r="S27" s="1428">
        <v>1243.5666520548557</v>
      </c>
      <c r="T27" s="1428">
        <v>1509.884921512092</v>
      </c>
      <c r="U27" s="1430">
        <v>36119.254008552081</v>
      </c>
      <c r="V27" s="1428">
        <v>4820.001714955245</v>
      </c>
      <c r="W27" s="1428">
        <v>14241.164103909394</v>
      </c>
      <c r="X27" s="1428">
        <v>16523.20459538851</v>
      </c>
      <c r="Y27" s="1425">
        <v>35584.37041425347</v>
      </c>
      <c r="Z27" s="1431">
        <v>248334.15989828305</v>
      </c>
      <c r="AA27" s="1425">
        <v>5687280.7457754025</v>
      </c>
      <c r="AB27" s="98"/>
    </row>
    <row r="28" spans="1:28" s="498" customFormat="1" ht="12" x14ac:dyDescent="0.2">
      <c r="A28" s="529" t="s">
        <v>343</v>
      </c>
      <c r="B28" s="1425">
        <v>2726734.590309395</v>
      </c>
      <c r="C28" s="1426">
        <v>1381664.5046241425</v>
      </c>
      <c r="D28" s="1426">
        <v>8259.1821064685555</v>
      </c>
      <c r="E28" s="1426">
        <v>134538.63403172113</v>
      </c>
      <c r="F28" s="1427">
        <v>60125.29754295668</v>
      </c>
      <c r="G28" s="1428">
        <v>29922.943471698301</v>
      </c>
      <c r="H28" s="1428">
        <v>74097.728008301085</v>
      </c>
      <c r="I28" s="1428">
        <v>31502.892217790577</v>
      </c>
      <c r="J28" s="1428">
        <v>20627.21070216177</v>
      </c>
      <c r="K28" s="1425">
        <v>216276.07194290476</v>
      </c>
      <c r="L28" s="1428">
        <v>33474.029397990606</v>
      </c>
      <c r="M28" s="1428">
        <v>7171.6600643370502</v>
      </c>
      <c r="N28" s="1425">
        <v>40645.689462328228</v>
      </c>
      <c r="O28" s="1432" t="s">
        <v>343</v>
      </c>
      <c r="P28" s="1427">
        <v>27275.862150003202</v>
      </c>
      <c r="Q28" s="1428">
        <v>2290.2082999677277</v>
      </c>
      <c r="R28" s="1428">
        <v>5944.0192846486416</v>
      </c>
      <c r="S28" s="1428">
        <v>954.65590839953813</v>
      </c>
      <c r="T28" s="1428">
        <v>1107.1526352466249</v>
      </c>
      <c r="U28" s="1430">
        <v>37571.898278266111</v>
      </c>
      <c r="V28" s="1428">
        <v>4230.5494107921149</v>
      </c>
      <c r="W28" s="1428">
        <v>9775.0761499613673</v>
      </c>
      <c r="X28" s="1428">
        <v>9278.7923120620308</v>
      </c>
      <c r="Y28" s="1425">
        <v>23284.417872815568</v>
      </c>
      <c r="Z28" s="1431">
        <v>207808.22942701072</v>
      </c>
      <c r="AA28" s="1425">
        <v>4776783.2180550527</v>
      </c>
      <c r="AB28" s="98"/>
    </row>
    <row r="29" spans="1:28" s="498" customFormat="1" ht="12" x14ac:dyDescent="0.2">
      <c r="A29" s="529" t="s">
        <v>344</v>
      </c>
      <c r="B29" s="1425">
        <v>2164696.8449147646</v>
      </c>
      <c r="C29" s="1426">
        <v>1065591.4328474579</v>
      </c>
      <c r="D29" s="1426">
        <v>6142.8803568079611</v>
      </c>
      <c r="E29" s="1426">
        <v>86680.61803853231</v>
      </c>
      <c r="F29" s="1427">
        <v>52540.438021654081</v>
      </c>
      <c r="G29" s="1428">
        <v>12792.564782730964</v>
      </c>
      <c r="H29" s="1428">
        <v>60022.62873383049</v>
      </c>
      <c r="I29" s="1428">
        <v>10703.001007528999</v>
      </c>
      <c r="J29" s="1428">
        <v>26730.751925198278</v>
      </c>
      <c r="K29" s="1425">
        <v>162789.38447093798</v>
      </c>
      <c r="L29" s="1428">
        <v>62767.997055484637</v>
      </c>
      <c r="M29" s="1428">
        <v>10269.307076722607</v>
      </c>
      <c r="N29" s="1425">
        <v>73037.304132208083</v>
      </c>
      <c r="O29" s="1432" t="s">
        <v>344</v>
      </c>
      <c r="P29" s="1427">
        <v>18719.254777203798</v>
      </c>
      <c r="Q29" s="1428">
        <v>1371.20804036557</v>
      </c>
      <c r="R29" s="1428">
        <v>5328.0497420570009</v>
      </c>
      <c r="S29" s="1428">
        <v>715.59835564731804</v>
      </c>
      <c r="T29" s="1428">
        <v>1235.8535801653275</v>
      </c>
      <c r="U29" s="1430">
        <v>27369.964495439075</v>
      </c>
      <c r="V29" s="1428">
        <v>4561.3576706441036</v>
      </c>
      <c r="W29" s="1428">
        <v>9426.7114197761621</v>
      </c>
      <c r="X29" s="1428">
        <v>5530.1752063655185</v>
      </c>
      <c r="Y29" s="1425">
        <v>19518.244296785615</v>
      </c>
      <c r="Z29" s="1431">
        <v>162500.79813360149</v>
      </c>
      <c r="AA29" s="1425">
        <v>3768327.471686535</v>
      </c>
      <c r="AB29" s="98"/>
    </row>
    <row r="30" spans="1:28" s="498" customFormat="1" ht="12" x14ac:dyDescent="0.2">
      <c r="A30" s="529" t="s">
        <v>345</v>
      </c>
      <c r="B30" s="1425">
        <v>2470860.3100909442</v>
      </c>
      <c r="C30" s="1426">
        <v>1243726.9419020389</v>
      </c>
      <c r="D30" s="1426">
        <v>5421.2078712488337</v>
      </c>
      <c r="E30" s="1426">
        <v>145010.82047311799</v>
      </c>
      <c r="F30" s="1427">
        <v>45140.943127471837</v>
      </c>
      <c r="G30" s="1428">
        <v>14805.52205672926</v>
      </c>
      <c r="H30" s="1428">
        <v>58222.052305126388</v>
      </c>
      <c r="I30" s="1428">
        <v>9178.3605220158461</v>
      </c>
      <c r="J30" s="1428">
        <v>28750.483500925628</v>
      </c>
      <c r="K30" s="1425">
        <v>156097.36151227562</v>
      </c>
      <c r="L30" s="1428">
        <v>46915.501853956121</v>
      </c>
      <c r="M30" s="1428">
        <v>11235.867536133461</v>
      </c>
      <c r="N30" s="1425">
        <v>58151.369390089036</v>
      </c>
      <c r="O30" s="1432" t="s">
        <v>345</v>
      </c>
      <c r="P30" s="1427">
        <v>27797.070803092003</v>
      </c>
      <c r="Q30" s="1428">
        <v>1821.0857973917741</v>
      </c>
      <c r="R30" s="1428">
        <v>4821.4507810404684</v>
      </c>
      <c r="S30" s="1428">
        <v>918.48547287249914</v>
      </c>
      <c r="T30" s="1428">
        <v>770.26230257378893</v>
      </c>
      <c r="U30" s="1430">
        <v>36128.355156970385</v>
      </c>
      <c r="V30" s="1428">
        <v>3918.9148997888724</v>
      </c>
      <c r="W30" s="1428">
        <v>10860.417769153697</v>
      </c>
      <c r="X30" s="1428">
        <v>5157.0105197828307</v>
      </c>
      <c r="Y30" s="1425">
        <v>19936.343188725274</v>
      </c>
      <c r="Z30" s="1431">
        <v>194491.04497830427</v>
      </c>
      <c r="AA30" s="1425">
        <v>4329823.7545637134</v>
      </c>
      <c r="AB30" s="98"/>
    </row>
    <row r="31" spans="1:28" s="498" customFormat="1" ht="12" x14ac:dyDescent="0.2">
      <c r="A31" s="529" t="s">
        <v>346</v>
      </c>
      <c r="B31" s="1425">
        <v>2542571.9545654268</v>
      </c>
      <c r="C31" s="1426">
        <v>1140371.0957596961</v>
      </c>
      <c r="D31" s="1426">
        <v>4837.9499586423672</v>
      </c>
      <c r="E31" s="1426">
        <v>173813.5089011786</v>
      </c>
      <c r="F31" s="1427">
        <v>24446.516361280621</v>
      </c>
      <c r="G31" s="1428">
        <v>8033.7156126298878</v>
      </c>
      <c r="H31" s="1428">
        <v>39901.169281545888</v>
      </c>
      <c r="I31" s="1428">
        <v>4246.9479271643513</v>
      </c>
      <c r="J31" s="1428">
        <v>15055.201723671911</v>
      </c>
      <c r="K31" s="1425">
        <v>91683.550906292745</v>
      </c>
      <c r="L31" s="1428">
        <v>25174.195258070067</v>
      </c>
      <c r="M31" s="1428">
        <v>5378.4397764518599</v>
      </c>
      <c r="N31" s="1425">
        <v>30552.635034521867</v>
      </c>
      <c r="O31" s="1432" t="s">
        <v>346</v>
      </c>
      <c r="P31" s="1427">
        <v>16178.601014563634</v>
      </c>
      <c r="Q31" s="1428">
        <v>1826.1740924644459</v>
      </c>
      <c r="R31" s="1428">
        <v>5033.4598029592207</v>
      </c>
      <c r="S31" s="1428">
        <v>540.53776548567657</v>
      </c>
      <c r="T31" s="1428">
        <v>615.62699987845781</v>
      </c>
      <c r="U31" s="1430">
        <v>24194.399675351335</v>
      </c>
      <c r="V31" s="1428">
        <v>3210.8360370965529</v>
      </c>
      <c r="W31" s="1428">
        <v>7580.5069404278038</v>
      </c>
      <c r="X31" s="1428">
        <v>4699.8715712178891</v>
      </c>
      <c r="Y31" s="1425">
        <v>15491.214548742373</v>
      </c>
      <c r="Z31" s="1431">
        <v>156283.06084732091</v>
      </c>
      <c r="AA31" s="1425">
        <v>4179799.3701971727</v>
      </c>
      <c r="AB31" s="98"/>
    </row>
    <row r="32" spans="1:28" s="498" customFormat="1" ht="12" x14ac:dyDescent="0.2">
      <c r="A32" s="529" t="s">
        <v>347</v>
      </c>
      <c r="B32" s="1425">
        <v>3074246.1611659885</v>
      </c>
      <c r="C32" s="1426">
        <v>1830737.3445443234</v>
      </c>
      <c r="D32" s="1426">
        <v>7341.6519662079736</v>
      </c>
      <c r="E32" s="1426">
        <v>224934.78092816661</v>
      </c>
      <c r="F32" s="1427">
        <v>35298.810488193521</v>
      </c>
      <c r="G32" s="1428">
        <v>13172.84861458287</v>
      </c>
      <c r="H32" s="1428">
        <v>43086.963226962289</v>
      </c>
      <c r="I32" s="1428">
        <v>10776.662904729659</v>
      </c>
      <c r="J32" s="1428">
        <v>18577.164727775405</v>
      </c>
      <c r="K32" s="1425">
        <v>120912.44996224735</v>
      </c>
      <c r="L32" s="1428">
        <v>26875.901759782813</v>
      </c>
      <c r="M32" s="1428">
        <v>5817.1828951230973</v>
      </c>
      <c r="N32" s="1425">
        <v>32693.084654906081</v>
      </c>
      <c r="O32" s="1432" t="s">
        <v>347</v>
      </c>
      <c r="P32" s="1427">
        <v>26746.40192671066</v>
      </c>
      <c r="Q32" s="1428">
        <v>2472.0914681889808</v>
      </c>
      <c r="R32" s="1428">
        <v>5282.1993590438015</v>
      </c>
      <c r="S32" s="1428">
        <v>1921.1692822372074</v>
      </c>
      <c r="T32" s="1428">
        <v>1161.0126646961628</v>
      </c>
      <c r="U32" s="1430">
        <v>37582.874700877255</v>
      </c>
      <c r="V32" s="1428">
        <v>10209.626415054547</v>
      </c>
      <c r="W32" s="1428">
        <v>24558.321701877194</v>
      </c>
      <c r="X32" s="1428">
        <v>10944.216676169401</v>
      </c>
      <c r="Y32" s="1425">
        <v>45712.164793101612</v>
      </c>
      <c r="Z32" s="1433">
        <v>223075.63996368524</v>
      </c>
      <c r="AA32" s="1425">
        <v>5597236.1526795039</v>
      </c>
      <c r="AB32" s="98"/>
    </row>
    <row r="33" spans="1:28" s="498" customFormat="1" ht="12" x14ac:dyDescent="0.2">
      <c r="A33" s="530" t="s">
        <v>264</v>
      </c>
      <c r="B33" s="1434">
        <v>31902852.658766307</v>
      </c>
      <c r="C33" s="1435">
        <v>17836477.367947951</v>
      </c>
      <c r="D33" s="1435">
        <v>71912.158805933723</v>
      </c>
      <c r="E33" s="1435">
        <v>2066414.1219733886</v>
      </c>
      <c r="F33" s="1436">
        <v>462855.91083629726</v>
      </c>
      <c r="G33" s="1437">
        <v>173301.29930668921</v>
      </c>
      <c r="H33" s="1437">
        <v>561367.46227398177</v>
      </c>
      <c r="I33" s="1437">
        <v>118416.13700373504</v>
      </c>
      <c r="J33" s="1437">
        <v>255485.45489088856</v>
      </c>
      <c r="K33" s="1434">
        <v>1571426.2643116002</v>
      </c>
      <c r="L33" s="1438">
        <v>436392.37580142915</v>
      </c>
      <c r="M33" s="1439">
        <v>95895.485431568144</v>
      </c>
      <c r="N33" s="1434">
        <v>532287.8612329989</v>
      </c>
      <c r="O33" s="1449" t="s">
        <v>264</v>
      </c>
      <c r="P33" s="1440">
        <v>295517.2039903347</v>
      </c>
      <c r="Q33" s="1441">
        <v>24748.816320473572</v>
      </c>
      <c r="R33" s="1441">
        <v>69391.78398642868</v>
      </c>
      <c r="S33" s="1441">
        <v>13324.240001324351</v>
      </c>
      <c r="T33" s="1441">
        <v>14178.575356040572</v>
      </c>
      <c r="U33" s="1442">
        <v>417160.61965460208</v>
      </c>
      <c r="V33" s="1440">
        <v>59652.249469991897</v>
      </c>
      <c r="W33" s="1441">
        <v>155746.23888546033</v>
      </c>
      <c r="X33" s="1441">
        <v>91925.895467570925</v>
      </c>
      <c r="Y33" s="1442">
        <v>307324.38382302399</v>
      </c>
      <c r="Z33" s="1443">
        <v>2243778.0284149256</v>
      </c>
      <c r="AA33" s="1443">
        <v>56949633.464930728</v>
      </c>
      <c r="AB33" s="98"/>
    </row>
    <row r="34" spans="1:28" s="46" customFormat="1" ht="12" x14ac:dyDescent="0.2">
      <c r="A34" s="513" t="s">
        <v>251</v>
      </c>
      <c r="B34" s="1444"/>
      <c r="C34" s="1445"/>
      <c r="D34" s="1445"/>
      <c r="E34" s="1445"/>
      <c r="F34" s="1446"/>
      <c r="G34" s="1447"/>
      <c r="H34" s="1447"/>
      <c r="I34" s="1447"/>
      <c r="J34" s="1447"/>
      <c r="K34" s="1444"/>
      <c r="L34" s="1446"/>
      <c r="M34" s="1447"/>
      <c r="N34" s="1444"/>
      <c r="O34" s="1448" t="s">
        <v>251</v>
      </c>
      <c r="P34" s="1447"/>
      <c r="Q34" s="1447"/>
      <c r="R34" s="1447"/>
      <c r="S34" s="1447"/>
      <c r="T34" s="1447"/>
      <c r="U34" s="1444"/>
      <c r="V34" s="1447"/>
      <c r="W34" s="1447"/>
      <c r="X34" s="1447"/>
      <c r="Y34" s="1444"/>
      <c r="Z34" s="1445"/>
      <c r="AA34" s="1444"/>
      <c r="AB34" s="4"/>
    </row>
    <row r="35" spans="1:28" s="498" customFormat="1" ht="12" x14ac:dyDescent="0.2">
      <c r="A35" s="529" t="s">
        <v>336</v>
      </c>
      <c r="B35" s="1425">
        <v>54279.749999999993</v>
      </c>
      <c r="C35" s="1426">
        <v>111126.50847457627</v>
      </c>
      <c r="D35" s="1426">
        <v>647363.94935585978</v>
      </c>
      <c r="E35" s="1426">
        <v>732637.25439659134</v>
      </c>
      <c r="F35" s="1427">
        <v>3880</v>
      </c>
      <c r="G35" s="1428">
        <v>6504</v>
      </c>
      <c r="H35" s="1428">
        <v>5449.7142857142853</v>
      </c>
      <c r="I35" s="1428">
        <v>532</v>
      </c>
      <c r="J35" s="1428">
        <v>2460</v>
      </c>
      <c r="K35" s="1425">
        <v>18825.714285714286</v>
      </c>
      <c r="L35" s="1428">
        <v>199662.72567567596</v>
      </c>
      <c r="M35" s="1428">
        <v>24631.40625</v>
      </c>
      <c r="N35" s="1425">
        <v>224294.13192567584</v>
      </c>
      <c r="O35" s="1432" t="s">
        <v>336</v>
      </c>
      <c r="P35" s="1427">
        <v>58365.935483870919</v>
      </c>
      <c r="Q35" s="1428">
        <v>880</v>
      </c>
      <c r="R35" s="1428">
        <v>119366.52767052715</v>
      </c>
      <c r="S35" s="1428">
        <v>1275.7142857142856</v>
      </c>
      <c r="T35" s="1428">
        <v>7994.7428571428572</v>
      </c>
      <c r="U35" s="1430">
        <v>187882.9202972567</v>
      </c>
      <c r="V35" s="1428">
        <v>197.5</v>
      </c>
      <c r="W35" s="1428">
        <v>720</v>
      </c>
      <c r="X35" s="1428">
        <v>217.5</v>
      </c>
      <c r="Y35" s="1425">
        <v>1134.9999999999998</v>
      </c>
      <c r="Z35" s="1431">
        <v>63510.444444444445</v>
      </c>
      <c r="AA35" s="1425">
        <v>2041055.6731801187</v>
      </c>
      <c r="AB35" s="98"/>
    </row>
    <row r="36" spans="1:28" s="498" customFormat="1" ht="12" x14ac:dyDescent="0.2">
      <c r="A36" s="529" t="s">
        <v>337</v>
      </c>
      <c r="B36" s="1425">
        <v>43362.725806451614</v>
      </c>
      <c r="C36" s="1426">
        <v>84587.289156626444</v>
      </c>
      <c r="D36" s="1426">
        <v>651562.00967040809</v>
      </c>
      <c r="E36" s="1426">
        <v>606635.58760363841</v>
      </c>
      <c r="F36" s="1427">
        <v>6073.8461538461534</v>
      </c>
      <c r="G36" s="1428">
        <v>6207.6</v>
      </c>
      <c r="H36" s="1428">
        <v>5337.5999999999995</v>
      </c>
      <c r="I36" s="1428">
        <v>210</v>
      </c>
      <c r="J36" s="1428">
        <v>2325.0000000000005</v>
      </c>
      <c r="K36" s="1425">
        <v>20154.046153846157</v>
      </c>
      <c r="L36" s="1428">
        <v>154821.35118306303</v>
      </c>
      <c r="M36" s="1428">
        <v>19305.47368421053</v>
      </c>
      <c r="N36" s="1425">
        <v>174126.82486727362</v>
      </c>
      <c r="O36" s="1432" t="s">
        <v>337</v>
      </c>
      <c r="P36" s="1427">
        <v>133882.42842323662</v>
      </c>
      <c r="Q36" s="1428">
        <v>1671.7647058823529</v>
      </c>
      <c r="R36" s="1428">
        <v>96966.499999999345</v>
      </c>
      <c r="S36" s="1428">
        <v>2808</v>
      </c>
      <c r="T36" s="1428">
        <v>13787.608695652174</v>
      </c>
      <c r="U36" s="1430">
        <v>249116.301824772</v>
      </c>
      <c r="V36" s="1428">
        <v>59.25</v>
      </c>
      <c r="W36" s="1428">
        <v>550</v>
      </c>
      <c r="X36" s="1428">
        <v>241.92307692307688</v>
      </c>
      <c r="Y36" s="1425">
        <v>851.17307692307702</v>
      </c>
      <c r="Z36" s="1431">
        <v>38548.369565217399</v>
      </c>
      <c r="AA36" s="1425">
        <v>1868944.3277251569</v>
      </c>
      <c r="AB36" s="98"/>
    </row>
    <row r="37" spans="1:28" s="498" customFormat="1" ht="12" x14ac:dyDescent="0.2">
      <c r="A37" s="529" t="s">
        <v>338</v>
      </c>
      <c r="B37" s="1425">
        <v>78079.325581395387</v>
      </c>
      <c r="C37" s="1426">
        <v>50102.021739130418</v>
      </c>
      <c r="D37" s="1426">
        <v>739532.83839863166</v>
      </c>
      <c r="E37" s="1426">
        <v>675626.47757889424</v>
      </c>
      <c r="F37" s="1427">
        <v>25988.818181818177</v>
      </c>
      <c r="G37" s="1428">
        <v>5571.3913043478278</v>
      </c>
      <c r="H37" s="1428">
        <v>6226.5</v>
      </c>
      <c r="I37" s="1428">
        <v>852.85714285714266</v>
      </c>
      <c r="J37" s="1428">
        <v>582</v>
      </c>
      <c r="K37" s="1425">
        <v>39221.566629023153</v>
      </c>
      <c r="L37" s="1428">
        <v>197467.60422670341</v>
      </c>
      <c r="M37" s="1428">
        <v>25850.743119266019</v>
      </c>
      <c r="N37" s="1425">
        <v>223318.34734596932</v>
      </c>
      <c r="O37" s="1432" t="s">
        <v>338</v>
      </c>
      <c r="P37" s="1427">
        <v>50011.972428419918</v>
      </c>
      <c r="Q37" s="1428">
        <v>956.80000000000007</v>
      </c>
      <c r="R37" s="1428">
        <v>81332.880281690101</v>
      </c>
      <c r="S37" s="1428">
        <v>1209.6666666666665</v>
      </c>
      <c r="T37" s="1428">
        <v>9289.0625</v>
      </c>
      <c r="U37" s="1430">
        <v>142800.38187677716</v>
      </c>
      <c r="V37" s="1428">
        <v>88.875</v>
      </c>
      <c r="W37" s="1428">
        <v>693</v>
      </c>
      <c r="X37" s="1428">
        <v>884</v>
      </c>
      <c r="Y37" s="1425">
        <v>1665.875</v>
      </c>
      <c r="Z37" s="1431">
        <v>53442.327272727292</v>
      </c>
      <c r="AA37" s="1425">
        <v>2003789.1614225488</v>
      </c>
      <c r="AB37" s="98"/>
    </row>
    <row r="38" spans="1:28" s="498" customFormat="1" ht="12" x14ac:dyDescent="0.2">
      <c r="A38" s="529" t="s">
        <v>339</v>
      </c>
      <c r="B38" s="1425">
        <v>58511.694915254237</v>
      </c>
      <c r="C38" s="1426">
        <v>71628.982142857174</v>
      </c>
      <c r="D38" s="1426">
        <v>545745.32138519606</v>
      </c>
      <c r="E38" s="1426">
        <v>435766.23428569018</v>
      </c>
      <c r="F38" s="1427">
        <v>4832.8</v>
      </c>
      <c r="G38" s="1428">
        <v>8602</v>
      </c>
      <c r="H38" s="1428">
        <v>8576</v>
      </c>
      <c r="I38" s="1428">
        <v>600</v>
      </c>
      <c r="J38" s="1428">
        <v>2610</v>
      </c>
      <c r="K38" s="1425">
        <v>25220.799999999999</v>
      </c>
      <c r="L38" s="1428">
        <v>194465.636744966</v>
      </c>
      <c r="M38" s="1428">
        <v>38913.560975609696</v>
      </c>
      <c r="N38" s="1425">
        <v>233379.19772057576</v>
      </c>
      <c r="O38" s="1432" t="s">
        <v>339</v>
      </c>
      <c r="P38" s="1427">
        <v>60396.110453648776</v>
      </c>
      <c r="Q38" s="1428">
        <v>1372.6086956521742</v>
      </c>
      <c r="R38" s="1428">
        <v>92993.938650306838</v>
      </c>
      <c r="S38" s="1428">
        <v>3164</v>
      </c>
      <c r="T38" s="1428">
        <v>7162.434782608696</v>
      </c>
      <c r="U38" s="1430">
        <v>165089.0925822164</v>
      </c>
      <c r="V38" s="1428">
        <v>217.25</v>
      </c>
      <c r="W38" s="1428">
        <v>675</v>
      </c>
      <c r="X38" s="1428">
        <v>398.84615384615381</v>
      </c>
      <c r="Y38" s="1425">
        <v>1291.0961538461538</v>
      </c>
      <c r="Z38" s="1431">
        <v>71908.571428571391</v>
      </c>
      <c r="AA38" s="1425">
        <v>1608540.9906142077</v>
      </c>
      <c r="AB38" s="98"/>
    </row>
    <row r="39" spans="1:28" s="498" customFormat="1" ht="12" x14ac:dyDescent="0.2">
      <c r="A39" s="529" t="s">
        <v>340</v>
      </c>
      <c r="B39" s="1425">
        <v>39234.763636363634</v>
      </c>
      <c r="C39" s="1426">
        <v>40449.442622950839</v>
      </c>
      <c r="D39" s="1426">
        <v>644941.36056590697</v>
      </c>
      <c r="E39" s="1426">
        <v>163272.16938655634</v>
      </c>
      <c r="F39" s="1427">
        <v>6579.0000000000009</v>
      </c>
      <c r="G39" s="1428">
        <v>7674.1739130434817</v>
      </c>
      <c r="H39" s="1428">
        <v>7905.3333333333339</v>
      </c>
      <c r="I39" s="1428">
        <v>739.14285714285711</v>
      </c>
      <c r="J39" s="1428">
        <v>3740</v>
      </c>
      <c r="K39" s="1425">
        <v>26637.650103519671</v>
      </c>
      <c r="L39" s="1428">
        <v>260818.92577031019</v>
      </c>
      <c r="M39" s="1428">
        <v>45236.907894736869</v>
      </c>
      <c r="N39" s="1425">
        <v>306055.83366504719</v>
      </c>
      <c r="O39" s="1432" t="s">
        <v>340</v>
      </c>
      <c r="P39" s="1427">
        <v>60132.626506024382</v>
      </c>
      <c r="Q39" s="1428">
        <v>1105.0500000000002</v>
      </c>
      <c r="R39" s="1428">
        <v>94388.248378128104</v>
      </c>
      <c r="S39" s="1428">
        <v>2030.5</v>
      </c>
      <c r="T39" s="1428">
        <v>9912.8571428571431</v>
      </c>
      <c r="U39" s="1430">
        <v>167569.28202700953</v>
      </c>
      <c r="V39" s="1428">
        <v>227.125</v>
      </c>
      <c r="W39" s="1428">
        <v>733.33333333333337</v>
      </c>
      <c r="X39" s="1428">
        <v>1006.9230769230766</v>
      </c>
      <c r="Y39" s="1425">
        <v>1967.3814102564099</v>
      </c>
      <c r="Z39" s="1431">
        <v>74762.074626865666</v>
      </c>
      <c r="AA39" s="1425">
        <v>1464889.9580444761</v>
      </c>
      <c r="AB39" s="98"/>
    </row>
    <row r="40" spans="1:28" s="498" customFormat="1" ht="12" x14ac:dyDescent="0.2">
      <c r="A40" s="529" t="s">
        <v>341</v>
      </c>
      <c r="B40" s="1425">
        <v>70279.826086956527</v>
      </c>
      <c r="C40" s="1426">
        <v>61813.601694915276</v>
      </c>
      <c r="D40" s="1426">
        <v>665334.50025367574</v>
      </c>
      <c r="E40" s="1426">
        <v>141264.42913359328</v>
      </c>
      <c r="F40" s="1427">
        <v>5375</v>
      </c>
      <c r="G40" s="1428">
        <v>7658.6153846153848</v>
      </c>
      <c r="H40" s="1428">
        <v>6926.3999999999987</v>
      </c>
      <c r="I40" s="1428">
        <v>1411.952380952381</v>
      </c>
      <c r="J40" s="1428">
        <v>3572.6666666666665</v>
      </c>
      <c r="K40" s="1425">
        <v>24944.634432234434</v>
      </c>
      <c r="L40" s="1428">
        <v>251679.36073059362</v>
      </c>
      <c r="M40" s="1428">
        <v>54239.307692307659</v>
      </c>
      <c r="N40" s="1425">
        <v>305918.66842290142</v>
      </c>
      <c r="O40" s="1432" t="s">
        <v>341</v>
      </c>
      <c r="P40" s="1427">
        <v>64524.610639938612</v>
      </c>
      <c r="Q40" s="1428">
        <v>1541.0526315789475</v>
      </c>
      <c r="R40" s="1428">
        <v>98743.929328622442</v>
      </c>
      <c r="S40" s="1428">
        <v>2230.7692307692309</v>
      </c>
      <c r="T40" s="1428">
        <v>13686.041666666664</v>
      </c>
      <c r="U40" s="1430">
        <v>180726.4034975736</v>
      </c>
      <c r="V40" s="1428">
        <v>91</v>
      </c>
      <c r="W40" s="1428">
        <v>508.33333333333337</v>
      </c>
      <c r="X40" s="1428">
        <v>340.00000000000006</v>
      </c>
      <c r="Y40" s="1425">
        <v>939.33333333333326</v>
      </c>
      <c r="Z40" s="1431">
        <v>85166.024096385605</v>
      </c>
      <c r="AA40" s="1425">
        <v>1536387.4209515692</v>
      </c>
      <c r="AB40" s="98"/>
    </row>
    <row r="41" spans="1:28" s="498" customFormat="1" ht="12" x14ac:dyDescent="0.2">
      <c r="A41" s="529" t="s">
        <v>342</v>
      </c>
      <c r="B41" s="1425">
        <v>81844.400000000009</v>
      </c>
      <c r="C41" s="1426">
        <v>134487</v>
      </c>
      <c r="D41" s="1426">
        <v>800409.58273380494</v>
      </c>
      <c r="E41" s="1426">
        <v>185837.98238966975</v>
      </c>
      <c r="F41" s="1427">
        <v>6786.6111111111113</v>
      </c>
      <c r="G41" s="1428">
        <v>13824</v>
      </c>
      <c r="H41" s="1428">
        <v>4375</v>
      </c>
      <c r="I41" s="1428">
        <v>1828.9047619047612</v>
      </c>
      <c r="J41" s="1428">
        <v>6072.25</v>
      </c>
      <c r="K41" s="1425">
        <v>32886.765873015866</v>
      </c>
      <c r="L41" s="1428">
        <v>227372.46006389894</v>
      </c>
      <c r="M41" s="1428">
        <v>63403.308270676716</v>
      </c>
      <c r="N41" s="1425">
        <v>290775.76833457529</v>
      </c>
      <c r="O41" s="1432" t="s">
        <v>342</v>
      </c>
      <c r="P41" s="1427">
        <v>79160.523364486042</v>
      </c>
      <c r="Q41" s="1428">
        <v>1902.9230769230774</v>
      </c>
      <c r="R41" s="1428">
        <v>115966.13691275158</v>
      </c>
      <c r="S41" s="1428">
        <v>1630.2</v>
      </c>
      <c r="T41" s="1428">
        <v>13207.39130434783</v>
      </c>
      <c r="U41" s="1430">
        <v>211867.17465850894</v>
      </c>
      <c r="V41" s="1428">
        <v>217.25</v>
      </c>
      <c r="W41" s="1428">
        <v>683.33333333333337</v>
      </c>
      <c r="X41" s="1428">
        <v>258</v>
      </c>
      <c r="Y41" s="1425">
        <v>1158.5833333333335</v>
      </c>
      <c r="Z41" s="1431">
        <v>89829.818181818162</v>
      </c>
      <c r="AA41" s="1425">
        <v>1829097.075504726</v>
      </c>
      <c r="AB41" s="98"/>
    </row>
    <row r="42" spans="1:28" s="498" customFormat="1" ht="12" x14ac:dyDescent="0.2">
      <c r="A42" s="529" t="s">
        <v>343</v>
      </c>
      <c r="B42" s="1425">
        <v>66726.203703703723</v>
      </c>
      <c r="C42" s="1426">
        <v>63261.489361702123</v>
      </c>
      <c r="D42" s="1426">
        <v>981468.57408950268</v>
      </c>
      <c r="E42" s="1426">
        <v>182203.97774237994</v>
      </c>
      <c r="F42" s="1427">
        <v>7468.1428571428578</v>
      </c>
      <c r="G42" s="1428">
        <v>7541.2727272727252</v>
      </c>
      <c r="H42" s="1428">
        <v>6099.0588235294108</v>
      </c>
      <c r="I42" s="1428">
        <v>5683.363636363636</v>
      </c>
      <c r="J42" s="1428">
        <v>3038</v>
      </c>
      <c r="K42" s="1425">
        <v>29829.838044308632</v>
      </c>
      <c r="L42" s="1428">
        <v>232711.94976076516</v>
      </c>
      <c r="M42" s="1428">
        <v>60997.752808988851</v>
      </c>
      <c r="N42" s="1425">
        <v>293709.70256975386</v>
      </c>
      <c r="O42" s="1432" t="s">
        <v>343</v>
      </c>
      <c r="P42" s="1427">
        <v>76975.219657482754</v>
      </c>
      <c r="Q42" s="1428">
        <v>1617</v>
      </c>
      <c r="R42" s="1428">
        <v>106129.35128205194</v>
      </c>
      <c r="S42" s="1428">
        <v>1878.533333333334</v>
      </c>
      <c r="T42" s="1428">
        <v>13478.69999999999</v>
      </c>
      <c r="U42" s="1430">
        <v>200078.80427287047</v>
      </c>
      <c r="V42" s="1428">
        <v>59.25</v>
      </c>
      <c r="W42" s="1428">
        <v>288</v>
      </c>
      <c r="X42" s="1428">
        <v>712.69230769230762</v>
      </c>
      <c r="Y42" s="1425">
        <v>1059.9423076923076</v>
      </c>
      <c r="Z42" s="1431">
        <v>68534.913793103464</v>
      </c>
      <c r="AA42" s="1425">
        <v>1886873.4458850173</v>
      </c>
      <c r="AB42" s="98"/>
    </row>
    <row r="43" spans="1:28" s="498" customFormat="1" ht="12" x14ac:dyDescent="0.2">
      <c r="A43" s="529" t="s">
        <v>344</v>
      </c>
      <c r="B43" s="1425">
        <v>3508.0188679245266</v>
      </c>
      <c r="C43" s="1426">
        <v>4688.5517241379284</v>
      </c>
      <c r="D43" s="1426">
        <v>783534.8964532821</v>
      </c>
      <c r="E43" s="1426">
        <v>144136.98638736774</v>
      </c>
      <c r="F43" s="1427">
        <v>4954.8571428571431</v>
      </c>
      <c r="G43" s="1428">
        <v>9614</v>
      </c>
      <c r="H43" s="1428">
        <v>5742</v>
      </c>
      <c r="I43" s="1428">
        <v>464</v>
      </c>
      <c r="J43" s="1428">
        <v>4986.3999999999996</v>
      </c>
      <c r="K43" s="1425">
        <v>25761.257142857143</v>
      </c>
      <c r="L43" s="1428">
        <v>317233.56325543846</v>
      </c>
      <c r="M43" s="1428">
        <v>63360.932203389879</v>
      </c>
      <c r="N43" s="1425">
        <v>380594.49545882881</v>
      </c>
      <c r="O43" s="1432" t="s">
        <v>344</v>
      </c>
      <c r="P43" s="1427">
        <v>71764.166915052207</v>
      </c>
      <c r="Q43" s="1428">
        <v>1466.6666666666672</v>
      </c>
      <c r="R43" s="1428">
        <v>86416.584158416154</v>
      </c>
      <c r="S43" s="1428">
        <v>1890</v>
      </c>
      <c r="T43" s="1428">
        <v>8571.3333333333339</v>
      </c>
      <c r="U43" s="1430">
        <v>170108.75107346833</v>
      </c>
      <c r="V43" s="1428">
        <v>207.375</v>
      </c>
      <c r="W43" s="1428">
        <v>288</v>
      </c>
      <c r="X43" s="1428">
        <v>215.76923076923075</v>
      </c>
      <c r="Y43" s="1425">
        <v>711.14423076923072</v>
      </c>
      <c r="Z43" s="1431">
        <v>51217.977272727236</v>
      </c>
      <c r="AA43" s="1425">
        <v>1564262.078611363</v>
      </c>
      <c r="AB43" s="98"/>
    </row>
    <row r="44" spans="1:28" s="498" customFormat="1" ht="12" x14ac:dyDescent="0.2">
      <c r="A44" s="529" t="s">
        <v>345</v>
      </c>
      <c r="B44" s="1425">
        <v>24063.415384615371</v>
      </c>
      <c r="C44" s="1426">
        <v>28244.275862068953</v>
      </c>
      <c r="D44" s="1426">
        <v>738821.56353981839</v>
      </c>
      <c r="E44" s="1426">
        <v>206327.57686509652</v>
      </c>
      <c r="F44" s="1427">
        <v>5172.1428571428578</v>
      </c>
      <c r="G44" s="1428">
        <v>6667.5555555555557</v>
      </c>
      <c r="H44" s="1428">
        <v>7613.590909090909</v>
      </c>
      <c r="I44" s="1428">
        <v>695.125</v>
      </c>
      <c r="J44" s="1428">
        <v>2407.1999999999998</v>
      </c>
      <c r="K44" s="1425">
        <v>22555.614321789326</v>
      </c>
      <c r="L44" s="1428">
        <v>254518.22001419589</v>
      </c>
      <c r="M44" s="1428">
        <v>44528.25203252033</v>
      </c>
      <c r="N44" s="1425">
        <v>299046.4720467166</v>
      </c>
      <c r="O44" s="1432" t="s">
        <v>345</v>
      </c>
      <c r="P44" s="1427">
        <v>48573.345454545561</v>
      </c>
      <c r="Q44" s="1428">
        <v>1052.9999999999998</v>
      </c>
      <c r="R44" s="1428">
        <v>113621.898305084</v>
      </c>
      <c r="S44" s="1428">
        <v>1615.7647058823532</v>
      </c>
      <c r="T44" s="1428">
        <v>7689.0000000000009</v>
      </c>
      <c r="U44" s="1430">
        <v>172553.00846551193</v>
      </c>
      <c r="V44" s="1428">
        <v>237</v>
      </c>
      <c r="W44" s="1428">
        <v>475.00000000000006</v>
      </c>
      <c r="X44" s="1428">
        <v>62</v>
      </c>
      <c r="Y44" s="1425">
        <v>774.00000000000011</v>
      </c>
      <c r="Z44" s="1431">
        <v>62730.014492753624</v>
      </c>
      <c r="AA44" s="1425">
        <v>1555115.9409783706</v>
      </c>
      <c r="AB44" s="98"/>
    </row>
    <row r="45" spans="1:28" s="498" customFormat="1" ht="12" x14ac:dyDescent="0.2">
      <c r="A45" s="529" t="s">
        <v>346</v>
      </c>
      <c r="B45" s="1425">
        <v>80305.555555555577</v>
      </c>
      <c r="C45" s="1426">
        <v>31614.363636363632</v>
      </c>
      <c r="D45" s="1426">
        <v>664236.29301987961</v>
      </c>
      <c r="E45" s="1426">
        <v>367267.67720993818</v>
      </c>
      <c r="F45" s="1427">
        <v>10336.428571428572</v>
      </c>
      <c r="G45" s="1428">
        <v>9926.4</v>
      </c>
      <c r="H45" s="1428">
        <v>6305.5625</v>
      </c>
      <c r="I45" s="1428">
        <v>786.52380952380952</v>
      </c>
      <c r="J45" s="1428">
        <v>2542</v>
      </c>
      <c r="K45" s="1425">
        <v>29896.914880952376</v>
      </c>
      <c r="L45" s="1428">
        <v>218294.84907497565</v>
      </c>
      <c r="M45" s="1428">
        <v>30108.378787878795</v>
      </c>
      <c r="N45" s="1425">
        <v>248403.22786285504</v>
      </c>
      <c r="O45" s="1432" t="s">
        <v>346</v>
      </c>
      <c r="P45" s="1427">
        <v>33309.780848963499</v>
      </c>
      <c r="Q45" s="1428">
        <v>438.66666666666663</v>
      </c>
      <c r="R45" s="1428">
        <v>130005.04618473895</v>
      </c>
      <c r="S45" s="1428">
        <v>3055.2000000000003</v>
      </c>
      <c r="T45" s="1428">
        <v>9387.608695652174</v>
      </c>
      <c r="U45" s="1430">
        <v>176196.3023960228</v>
      </c>
      <c r="V45" s="1428">
        <v>69.125</v>
      </c>
      <c r="W45" s="1428">
        <v>416.66666666666669</v>
      </c>
      <c r="X45" s="1428">
        <v>359.61538461538458</v>
      </c>
      <c r="Y45" s="1425">
        <v>845.40705128205127</v>
      </c>
      <c r="Z45" s="1431">
        <v>68848.622448979615</v>
      </c>
      <c r="AA45" s="1425">
        <v>1667614.3640618287</v>
      </c>
      <c r="AB45" s="98"/>
    </row>
    <row r="46" spans="1:28" s="498" customFormat="1" ht="12" x14ac:dyDescent="0.2">
      <c r="A46" s="529" t="s">
        <v>347</v>
      </c>
      <c r="B46" s="1425">
        <v>58639.315789473672</v>
      </c>
      <c r="C46" s="1426">
        <v>61926.66037735845</v>
      </c>
      <c r="D46" s="1426">
        <v>750753.20557252492</v>
      </c>
      <c r="E46" s="1426">
        <v>613370.67405088642</v>
      </c>
      <c r="F46" s="1427">
        <v>5625.8333333333339</v>
      </c>
      <c r="G46" s="1428">
        <v>13266</v>
      </c>
      <c r="H46" s="1428">
        <v>6933.5</v>
      </c>
      <c r="I46" s="1428">
        <v>1118.1904761904764</v>
      </c>
      <c r="J46" s="1428">
        <v>2852</v>
      </c>
      <c r="K46" s="1425">
        <v>29795.523809523824</v>
      </c>
      <c r="L46" s="1428">
        <v>256601.50265957395</v>
      </c>
      <c r="M46" s="1428">
        <v>41752.832369942218</v>
      </c>
      <c r="N46" s="1425">
        <v>298354.33502951579</v>
      </c>
      <c r="O46" s="1432" t="s">
        <v>347</v>
      </c>
      <c r="P46" s="1427">
        <v>58659.610232558138</v>
      </c>
      <c r="Q46" s="1428">
        <v>1062.9565217391305</v>
      </c>
      <c r="R46" s="1428">
        <v>139901.94533029638</v>
      </c>
      <c r="S46" s="1428">
        <v>4742.8333333333321</v>
      </c>
      <c r="T46" s="1428">
        <v>11107.28571428571</v>
      </c>
      <c r="U46" s="1430">
        <v>215474.63113221468</v>
      </c>
      <c r="V46" s="1428">
        <v>1938</v>
      </c>
      <c r="W46" s="1428">
        <v>783.33333333333337</v>
      </c>
      <c r="X46" s="1428">
        <v>189</v>
      </c>
      <c r="Y46" s="1425">
        <v>2910.333333333333</v>
      </c>
      <c r="Z46" s="1433">
        <v>78652.38095238102</v>
      </c>
      <c r="AA46" s="1425">
        <v>2109877.0600472121</v>
      </c>
      <c r="AB46" s="98"/>
    </row>
    <row r="47" spans="1:28" s="498" customFormat="1" ht="12" x14ac:dyDescent="0.2">
      <c r="A47" s="532" t="s">
        <v>264</v>
      </c>
      <c r="B47" s="1434">
        <v>658834.99532769434</v>
      </c>
      <c r="C47" s="1435">
        <v>743930.18679268751</v>
      </c>
      <c r="D47" s="1435">
        <v>8613704.0950384904</v>
      </c>
      <c r="E47" s="1435">
        <v>4454347.0270303022</v>
      </c>
      <c r="F47" s="1436">
        <v>93073.480208680194</v>
      </c>
      <c r="G47" s="1437">
        <v>103057.00888483497</v>
      </c>
      <c r="H47" s="1437">
        <v>77490.259851667943</v>
      </c>
      <c r="I47" s="1437">
        <v>14922.060064935064</v>
      </c>
      <c r="J47" s="1437">
        <v>37187.516666666663</v>
      </c>
      <c r="K47" s="1434">
        <v>325730.32567678491</v>
      </c>
      <c r="L47" s="1438">
        <v>2765648.1491601602</v>
      </c>
      <c r="M47" s="1439">
        <v>512328.85608952754</v>
      </c>
      <c r="N47" s="1434">
        <v>3277977.0052496889</v>
      </c>
      <c r="O47" s="1450" t="s">
        <v>264</v>
      </c>
      <c r="P47" s="1436">
        <v>795756.33040822751</v>
      </c>
      <c r="Q47" s="1437">
        <v>15068.488965109016</v>
      </c>
      <c r="R47" s="1437">
        <v>1275832.986482613</v>
      </c>
      <c r="S47" s="1437">
        <v>27531.181555699204</v>
      </c>
      <c r="T47" s="1437">
        <v>125274.06669254656</v>
      </c>
      <c r="U47" s="1434">
        <v>2239463.0541042024</v>
      </c>
      <c r="V47" s="1436">
        <v>3609</v>
      </c>
      <c r="W47" s="1437">
        <v>6814</v>
      </c>
      <c r="X47" s="1437">
        <v>4886.2692307692305</v>
      </c>
      <c r="Y47" s="1434">
        <v>15309.269230769227</v>
      </c>
      <c r="Z47" s="1435">
        <v>807151.53857597499</v>
      </c>
      <c r="AA47" s="1435">
        <v>21136447.497026592</v>
      </c>
      <c r="AB47" s="98"/>
    </row>
    <row r="48" spans="1:28" s="498" customFormat="1" ht="12" x14ac:dyDescent="0.2">
      <c r="A48" s="1300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</row>
    <row r="49" spans="1:65" s="498" customFormat="1" ht="12" x14ac:dyDescent="0.2">
      <c r="A49" s="98" t="s">
        <v>675</v>
      </c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 t="s">
        <v>675</v>
      </c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</row>
    <row r="50" spans="1:65" s="498" customFormat="1" ht="12" x14ac:dyDescent="0.2">
      <c r="A50" s="98" t="s">
        <v>677</v>
      </c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 t="s">
        <v>677</v>
      </c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</row>
    <row r="51" spans="1:65" s="151" customFormat="1" ht="10.5" customHeight="1" x14ac:dyDescent="0.2">
      <c r="A51" s="445"/>
      <c r="B51" s="445"/>
      <c r="C51" s="445"/>
      <c r="D51" s="445"/>
      <c r="E51" s="445"/>
      <c r="F51" s="445"/>
      <c r="G51" s="445"/>
      <c r="H51" s="445"/>
      <c r="I51" s="445"/>
      <c r="J51" s="445"/>
      <c r="K51" s="445"/>
      <c r="L51" s="445"/>
      <c r="M51" s="445"/>
      <c r="N51" s="445"/>
      <c r="O51" s="445"/>
      <c r="P51" s="445"/>
      <c r="Q51" s="445"/>
      <c r="R51" s="445"/>
      <c r="S51" s="445"/>
      <c r="T51" s="445"/>
      <c r="U51" s="445"/>
      <c r="V51" s="445"/>
      <c r="W51" s="445"/>
      <c r="X51" s="445"/>
      <c r="Y51" s="445"/>
      <c r="Z51" s="445"/>
      <c r="AA51" s="445"/>
      <c r="AB51" s="445"/>
    </row>
    <row r="52" spans="1:65" s="151" customFormat="1" x14ac:dyDescent="0.2">
      <c r="A52" s="445"/>
      <c r="B52" s="445"/>
      <c r="C52" s="445"/>
      <c r="D52" s="445"/>
      <c r="E52" s="445"/>
      <c r="F52" s="445"/>
      <c r="G52" s="445"/>
      <c r="H52" s="445"/>
      <c r="I52" s="445"/>
      <c r="J52" s="445"/>
      <c r="K52" s="445"/>
      <c r="L52" s="445"/>
      <c r="M52" s="445"/>
      <c r="N52" s="445"/>
      <c r="O52" s="445"/>
      <c r="P52" s="445"/>
      <c r="Q52" s="445"/>
      <c r="R52" s="445"/>
      <c r="S52" s="445"/>
      <c r="T52" s="445"/>
      <c r="U52" s="445"/>
      <c r="V52" s="445"/>
      <c r="W52" s="445"/>
      <c r="X52" s="445"/>
      <c r="Y52" s="445"/>
      <c r="Z52" s="445"/>
      <c r="AA52" s="445"/>
      <c r="AB52" s="445"/>
    </row>
    <row r="53" spans="1:65" s="151" customFormat="1" x14ac:dyDescent="0.2">
      <c r="A53" s="445"/>
      <c r="B53" s="445"/>
      <c r="C53" s="445"/>
      <c r="D53" s="445"/>
      <c r="E53" s="445"/>
      <c r="F53" s="445"/>
      <c r="G53" s="445"/>
      <c r="H53" s="445"/>
      <c r="I53" s="445"/>
      <c r="J53" s="445"/>
      <c r="K53" s="445"/>
      <c r="L53" s="445"/>
      <c r="M53" s="445"/>
      <c r="N53" s="445"/>
      <c r="O53" s="445"/>
      <c r="P53" s="445"/>
      <c r="Q53" s="445"/>
      <c r="R53" s="445"/>
      <c r="S53" s="445"/>
      <c r="T53" s="445"/>
      <c r="U53" s="445"/>
      <c r="V53" s="445"/>
      <c r="W53" s="445"/>
      <c r="X53" s="445"/>
      <c r="Y53" s="445"/>
      <c r="Z53" s="445"/>
      <c r="AA53" s="445"/>
      <c r="AB53" s="445"/>
    </row>
    <row r="54" spans="1:65" s="96" customFormat="1" ht="15.75" x14ac:dyDescent="0.25">
      <c r="A54" s="1924" t="s">
        <v>1053</v>
      </c>
      <c r="B54" s="1924"/>
      <c r="C54" s="1924"/>
      <c r="D54" s="1924"/>
      <c r="E54" s="1924"/>
      <c r="F54" s="1924"/>
      <c r="G54" s="1924"/>
      <c r="H54" s="1924"/>
      <c r="I54" s="1924"/>
      <c r="J54" s="1924"/>
      <c r="K54" s="1924"/>
      <c r="L54" s="1924"/>
      <c r="M54" s="1924"/>
      <c r="N54" s="1924"/>
      <c r="O54" s="1924" t="str">
        <f>+A54</f>
        <v>TABLE 9:  2014R Visitor Days by Month and MMA</v>
      </c>
      <c r="P54" s="1924"/>
      <c r="Q54" s="1924"/>
      <c r="R54" s="1924"/>
      <c r="S54" s="1924"/>
      <c r="T54" s="1924"/>
      <c r="U54" s="1924"/>
      <c r="V54" s="1924"/>
      <c r="W54" s="1924"/>
      <c r="X54" s="1924"/>
      <c r="Y54" s="1924"/>
      <c r="Z54" s="1924"/>
      <c r="AA54" s="1924"/>
      <c r="AB54" s="1924"/>
      <c r="AC54" s="1353"/>
    </row>
    <row r="55" spans="1:65" s="439" customFormat="1" ht="15.75" x14ac:dyDescent="0.2">
      <c r="A55" s="1925" t="s">
        <v>650</v>
      </c>
      <c r="B55" s="1925"/>
      <c r="C55" s="1925"/>
      <c r="D55" s="1925"/>
      <c r="E55" s="1925"/>
      <c r="F55" s="1925"/>
      <c r="G55" s="1925"/>
      <c r="H55" s="1925"/>
      <c r="I55" s="1925"/>
      <c r="J55" s="1925"/>
      <c r="K55" s="1925"/>
      <c r="L55" s="1925"/>
      <c r="M55" s="1925"/>
      <c r="N55" s="1925"/>
      <c r="O55" s="1925" t="s">
        <v>888</v>
      </c>
      <c r="P55" s="1925"/>
      <c r="Q55" s="1925"/>
      <c r="R55" s="1925"/>
      <c r="S55" s="1925"/>
      <c r="T55" s="1925"/>
      <c r="U55" s="1925"/>
      <c r="V55" s="1925"/>
      <c r="W55" s="1925"/>
      <c r="X55" s="1925"/>
      <c r="Y55" s="1925"/>
      <c r="Z55" s="1925"/>
      <c r="AA55" s="1925"/>
    </row>
    <row r="56" spans="1:65" s="151" customFormat="1" ht="10.5" customHeight="1" x14ac:dyDescent="0.2">
      <c r="A56" s="497"/>
      <c r="B56" s="497"/>
      <c r="C56" s="497"/>
      <c r="D56" s="498"/>
      <c r="E56" s="498"/>
      <c r="F56" s="380"/>
      <c r="G56" s="498"/>
      <c r="H56" s="498"/>
      <c r="I56" s="498"/>
      <c r="J56" s="498"/>
      <c r="K56" s="498"/>
      <c r="L56" s="498"/>
      <c r="M56" s="498"/>
      <c r="N56" s="498"/>
      <c r="O56" s="497"/>
      <c r="P56" s="498"/>
      <c r="Q56" s="498"/>
      <c r="R56" s="498"/>
      <c r="S56" s="380"/>
      <c r="T56" s="498"/>
      <c r="U56" s="498"/>
      <c r="V56" s="498"/>
      <c r="W56" s="498"/>
      <c r="X56" s="498"/>
      <c r="Y56" s="498"/>
      <c r="Z56" s="498"/>
      <c r="AA56" s="445"/>
      <c r="AB56" s="374"/>
    </row>
    <row r="57" spans="1:65" s="447" customFormat="1" ht="35.450000000000003" customHeight="1" x14ac:dyDescent="0.2">
      <c r="A57" s="499" t="s">
        <v>984</v>
      </c>
      <c r="B57" s="500" t="s">
        <v>372</v>
      </c>
      <c r="C57" s="500" t="s">
        <v>373</v>
      </c>
      <c r="D57" s="501" t="s">
        <v>365</v>
      </c>
      <c r="E57" s="501" t="s">
        <v>370</v>
      </c>
      <c r="F57" s="502" t="s">
        <v>367</v>
      </c>
      <c r="G57" s="503"/>
      <c r="H57" s="503"/>
      <c r="I57" s="503"/>
      <c r="J57" s="503"/>
      <c r="K57" s="504"/>
      <c r="L57" s="502" t="s">
        <v>368</v>
      </c>
      <c r="M57" s="503"/>
      <c r="N57" s="504"/>
      <c r="O57" s="499" t="str">
        <f>+A57</f>
        <v>2014R</v>
      </c>
      <c r="P57" s="355" t="s">
        <v>366</v>
      </c>
      <c r="Q57" s="505"/>
      <c r="R57" s="356"/>
      <c r="S57" s="356"/>
      <c r="T57" s="356"/>
      <c r="U57" s="357"/>
      <c r="V57" s="356" t="s">
        <v>369</v>
      </c>
      <c r="W57" s="505"/>
      <c r="X57" s="356"/>
      <c r="Y57" s="357"/>
      <c r="Z57" s="501" t="s">
        <v>371</v>
      </c>
      <c r="AA57" s="506" t="s">
        <v>380</v>
      </c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</row>
    <row r="58" spans="1:65" s="10" customFormat="1" x14ac:dyDescent="0.2">
      <c r="A58" s="1921" t="s">
        <v>264</v>
      </c>
      <c r="B58" s="1917" t="s">
        <v>381</v>
      </c>
      <c r="C58" s="1913" t="s">
        <v>375</v>
      </c>
      <c r="D58" s="1913" t="s">
        <v>324</v>
      </c>
      <c r="E58" s="1913" t="s">
        <v>334</v>
      </c>
      <c r="F58" s="1919" t="s">
        <v>209</v>
      </c>
      <c r="G58" s="1915" t="s">
        <v>331</v>
      </c>
      <c r="H58" s="1915" t="s">
        <v>330</v>
      </c>
      <c r="I58" s="1915" t="s">
        <v>332</v>
      </c>
      <c r="J58" s="1909" t="s">
        <v>376</v>
      </c>
      <c r="K58" s="1917" t="s">
        <v>950</v>
      </c>
      <c r="L58" s="1919" t="s">
        <v>604</v>
      </c>
      <c r="M58" s="1909" t="s">
        <v>210</v>
      </c>
      <c r="N58" s="1917" t="s">
        <v>951</v>
      </c>
      <c r="O58" s="1921" t="s">
        <v>264</v>
      </c>
      <c r="P58" s="1922" t="s">
        <v>322</v>
      </c>
      <c r="Q58" s="1909" t="s">
        <v>211</v>
      </c>
      <c r="R58" s="1915" t="s">
        <v>325</v>
      </c>
      <c r="S58" s="1909" t="s">
        <v>378</v>
      </c>
      <c r="T58" s="1915" t="s">
        <v>327</v>
      </c>
      <c r="U58" s="1917" t="s">
        <v>952</v>
      </c>
      <c r="V58" s="1919" t="s">
        <v>377</v>
      </c>
      <c r="W58" s="1909" t="s">
        <v>254</v>
      </c>
      <c r="X58" s="1909" t="s">
        <v>256</v>
      </c>
      <c r="Y58" s="1909" t="s">
        <v>953</v>
      </c>
      <c r="Z58" s="1911" t="s">
        <v>321</v>
      </c>
      <c r="AA58" s="1913" t="s">
        <v>386</v>
      </c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</row>
    <row r="59" spans="1:65" s="10" customFormat="1" x14ac:dyDescent="0.2">
      <c r="A59" s="1912"/>
      <c r="B59" s="1918" t="s">
        <v>258</v>
      </c>
      <c r="C59" s="1914" t="s">
        <v>257</v>
      </c>
      <c r="D59" s="1914"/>
      <c r="E59" s="1914"/>
      <c r="F59" s="1920" t="s">
        <v>329</v>
      </c>
      <c r="G59" s="1916"/>
      <c r="H59" s="1916"/>
      <c r="I59" s="1916"/>
      <c r="J59" s="1910" t="s">
        <v>328</v>
      </c>
      <c r="K59" s="1917"/>
      <c r="L59" s="1920"/>
      <c r="M59" s="1910" t="s">
        <v>333</v>
      </c>
      <c r="N59" s="1918" t="s">
        <v>368</v>
      </c>
      <c r="O59" s="1912"/>
      <c r="P59" s="1923" t="s">
        <v>322</v>
      </c>
      <c r="Q59" s="1910" t="s">
        <v>323</v>
      </c>
      <c r="R59" s="1916" t="s">
        <v>325</v>
      </c>
      <c r="S59" s="1910" t="s">
        <v>326</v>
      </c>
      <c r="T59" s="1916" t="s">
        <v>327</v>
      </c>
      <c r="U59" s="1918"/>
      <c r="V59" s="1920"/>
      <c r="W59" s="1910" t="s">
        <v>254</v>
      </c>
      <c r="X59" s="1910" t="s">
        <v>256</v>
      </c>
      <c r="Y59" s="1910" t="s">
        <v>374</v>
      </c>
      <c r="Z59" s="1912"/>
      <c r="AA59" s="1914" t="s">
        <v>335</v>
      </c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</row>
    <row r="60" spans="1:65" s="498" customFormat="1" x14ac:dyDescent="0.2">
      <c r="A60" s="507" t="s">
        <v>336</v>
      </c>
      <c r="B60" s="514">
        <v>2531761.7879028697</v>
      </c>
      <c r="C60" s="515">
        <v>1910153.2692935863</v>
      </c>
      <c r="D60" s="515">
        <v>664944.81456157251</v>
      </c>
      <c r="E60" s="515">
        <v>1055323.5363852344</v>
      </c>
      <c r="F60" s="516">
        <v>32159.561729125253</v>
      </c>
      <c r="G60" s="517">
        <v>15729.322557451842</v>
      </c>
      <c r="H60" s="517">
        <v>43379.340229673158</v>
      </c>
      <c r="I60" s="517">
        <v>5883.3061558651279</v>
      </c>
      <c r="J60" s="517">
        <v>23455.013576737947</v>
      </c>
      <c r="K60" s="514">
        <v>120606.54424885919</v>
      </c>
      <c r="L60" s="517">
        <v>234116.29764065493</v>
      </c>
      <c r="M60" s="517">
        <v>29187.384152018996</v>
      </c>
      <c r="N60" s="514">
        <v>263303.68179267546</v>
      </c>
      <c r="O60" s="507" t="s">
        <v>336</v>
      </c>
      <c r="P60" s="516">
        <v>109448.0197216183</v>
      </c>
      <c r="Q60" s="517">
        <v>5825.880208778678</v>
      </c>
      <c r="R60" s="517">
        <v>131670.90408902609</v>
      </c>
      <c r="S60" s="517">
        <v>2451.9216795658012</v>
      </c>
      <c r="T60" s="517">
        <v>30035.023213563134</v>
      </c>
      <c r="U60" s="518">
        <v>279431.74891255284</v>
      </c>
      <c r="V60" s="517">
        <v>10099.303854859012</v>
      </c>
      <c r="W60" s="517">
        <v>19375.103405484642</v>
      </c>
      <c r="X60" s="517">
        <v>6450.2838825823201</v>
      </c>
      <c r="Y60" s="514">
        <v>35924.691142925796</v>
      </c>
      <c r="Z60" s="101">
        <v>259009.13054735505</v>
      </c>
      <c r="AA60" s="514">
        <v>7120459.2047876315</v>
      </c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</row>
    <row r="61" spans="1:65" s="498" customFormat="1" x14ac:dyDescent="0.2">
      <c r="A61" s="508" t="s">
        <v>337</v>
      </c>
      <c r="B61" s="514">
        <v>2119499.1332383314</v>
      </c>
      <c r="C61" s="515">
        <v>1523955.1114311991</v>
      </c>
      <c r="D61" s="515">
        <v>713188.41081102681</v>
      </c>
      <c r="E61" s="515">
        <v>878894.89275130839</v>
      </c>
      <c r="F61" s="516">
        <v>34857.016058544992</v>
      </c>
      <c r="G61" s="517">
        <v>22409.889252701592</v>
      </c>
      <c r="H61" s="517">
        <v>46814.319806813779</v>
      </c>
      <c r="I61" s="517">
        <v>5248.8265489137921</v>
      </c>
      <c r="J61" s="517">
        <v>15311.603174433621</v>
      </c>
      <c r="K61" s="514">
        <v>124641.65484140872</v>
      </c>
      <c r="L61" s="517">
        <v>143436.9035052479</v>
      </c>
      <c r="M61" s="517">
        <v>15551.249556173658</v>
      </c>
      <c r="N61" s="514">
        <v>158988.1530614224</v>
      </c>
      <c r="O61" s="508" t="s">
        <v>337</v>
      </c>
      <c r="P61" s="516">
        <v>89532.61180488173</v>
      </c>
      <c r="Q61" s="517">
        <v>2121.31990905047</v>
      </c>
      <c r="R61" s="517">
        <v>106789.51242082643</v>
      </c>
      <c r="S61" s="517">
        <v>1204.7644189994401</v>
      </c>
      <c r="T61" s="517">
        <v>13223.029868191856</v>
      </c>
      <c r="U61" s="518">
        <v>212871.2384219527</v>
      </c>
      <c r="V61" s="517">
        <v>5421.7431989496699</v>
      </c>
      <c r="W61" s="517">
        <v>14507.943104625858</v>
      </c>
      <c r="X61" s="517">
        <v>4646.0823204664475</v>
      </c>
      <c r="Y61" s="514">
        <v>24575.768624041906</v>
      </c>
      <c r="Z61" s="101">
        <v>209269.33534029586</v>
      </c>
      <c r="AA61" s="514">
        <v>5965883.6985209873</v>
      </c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</row>
    <row r="62" spans="1:65" s="498" customFormat="1" x14ac:dyDescent="0.2">
      <c r="A62" s="508" t="s">
        <v>338</v>
      </c>
      <c r="B62" s="514">
        <v>2425055.0150646684</v>
      </c>
      <c r="C62" s="515">
        <v>1603847.9246386415</v>
      </c>
      <c r="D62" s="515">
        <v>809743.8486322735</v>
      </c>
      <c r="E62" s="515">
        <v>937760.92997818836</v>
      </c>
      <c r="F62" s="516">
        <v>38110.368492866546</v>
      </c>
      <c r="G62" s="517">
        <v>12800.485619140723</v>
      </c>
      <c r="H62" s="517">
        <v>48028.22676937806</v>
      </c>
      <c r="I62" s="517">
        <v>3885.8593169260339</v>
      </c>
      <c r="J62" s="517">
        <v>20300.85217831421</v>
      </c>
      <c r="K62" s="514">
        <v>123125.79237662844</v>
      </c>
      <c r="L62" s="517">
        <v>160430.21809288164</v>
      </c>
      <c r="M62" s="517">
        <v>20489.885400536852</v>
      </c>
      <c r="N62" s="514">
        <v>180920.10349340967</v>
      </c>
      <c r="O62" s="508" t="s">
        <v>338</v>
      </c>
      <c r="P62" s="516">
        <v>56042.061204980804</v>
      </c>
      <c r="Q62" s="517">
        <v>2978.2801983597551</v>
      </c>
      <c r="R62" s="517">
        <v>86528.849792480687</v>
      </c>
      <c r="S62" s="517">
        <v>2208.3886033840422</v>
      </c>
      <c r="T62" s="517">
        <v>13713.409538181801</v>
      </c>
      <c r="U62" s="518">
        <v>161470.98933737687</v>
      </c>
      <c r="V62" s="517">
        <v>3598.2625652744919</v>
      </c>
      <c r="W62" s="517">
        <v>11022.315748307874</v>
      </c>
      <c r="X62" s="517">
        <v>6916.5539648873009</v>
      </c>
      <c r="Y62" s="514">
        <v>21537.132278469664</v>
      </c>
      <c r="Z62" s="101">
        <v>223168.91798646832</v>
      </c>
      <c r="AA62" s="514">
        <v>6486630.6537861237</v>
      </c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</row>
    <row r="63" spans="1:65" s="498" customFormat="1" x14ac:dyDescent="0.2">
      <c r="A63" s="508" t="s">
        <v>339</v>
      </c>
      <c r="B63" s="514">
        <v>2461532.7461532224</v>
      </c>
      <c r="C63" s="515">
        <v>1220399.2395971587</v>
      </c>
      <c r="D63" s="515">
        <v>558282.81317398825</v>
      </c>
      <c r="E63" s="515">
        <v>604074.97453139781</v>
      </c>
      <c r="F63" s="516">
        <v>46126.004695731244</v>
      </c>
      <c r="G63" s="517">
        <v>15193.491212931613</v>
      </c>
      <c r="H63" s="517">
        <v>44977.173364107774</v>
      </c>
      <c r="I63" s="517">
        <v>4884.5843474141502</v>
      </c>
      <c r="J63" s="517">
        <v>24232.471514072127</v>
      </c>
      <c r="K63" s="514">
        <v>135413.72513425493</v>
      </c>
      <c r="L63" s="517">
        <v>248542.39988237651</v>
      </c>
      <c r="M63" s="517">
        <v>40979.895494408644</v>
      </c>
      <c r="N63" s="514">
        <v>289522.29537678749</v>
      </c>
      <c r="O63" s="508" t="s">
        <v>339</v>
      </c>
      <c r="P63" s="516">
        <v>70088.380529774979</v>
      </c>
      <c r="Q63" s="517">
        <v>3006.0008347058128</v>
      </c>
      <c r="R63" s="517">
        <v>90990.117069527434</v>
      </c>
      <c r="S63" s="517">
        <v>1928.4839293578621</v>
      </c>
      <c r="T63" s="517">
        <v>8203.5751811353166</v>
      </c>
      <c r="U63" s="518">
        <v>174216.5575445029</v>
      </c>
      <c r="V63" s="517">
        <v>3520.5288464559485</v>
      </c>
      <c r="W63" s="517">
        <v>11018.062684522039</v>
      </c>
      <c r="X63" s="517">
        <v>11799.026604545679</v>
      </c>
      <c r="Y63" s="514">
        <v>26337.61813552379</v>
      </c>
      <c r="Z63" s="101">
        <v>227111.27020653262</v>
      </c>
      <c r="AA63" s="514">
        <v>5696891.2398533691</v>
      </c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</row>
    <row r="64" spans="1:65" s="498" customFormat="1" x14ac:dyDescent="0.2">
      <c r="A64" s="508" t="s">
        <v>340</v>
      </c>
      <c r="B64" s="514">
        <v>2384501.084572583</v>
      </c>
      <c r="C64" s="515">
        <v>1434199.2525131046</v>
      </c>
      <c r="D64" s="515">
        <v>619053.61334046617</v>
      </c>
      <c r="E64" s="515">
        <v>332713.03537766135</v>
      </c>
      <c r="F64" s="516">
        <v>42302.629000159868</v>
      </c>
      <c r="G64" s="517">
        <v>17260.27857769054</v>
      </c>
      <c r="H64" s="517">
        <v>47351.720908143943</v>
      </c>
      <c r="I64" s="517">
        <v>6656.6167270712458</v>
      </c>
      <c r="J64" s="517">
        <v>22317.315370717595</v>
      </c>
      <c r="K64" s="514">
        <v>135888.56058378002</v>
      </c>
      <c r="L64" s="517">
        <v>247187.00040734251</v>
      </c>
      <c r="M64" s="517">
        <v>47268.012956520935</v>
      </c>
      <c r="N64" s="514">
        <v>294455.01336386276</v>
      </c>
      <c r="O64" s="508" t="s">
        <v>340</v>
      </c>
      <c r="P64" s="516">
        <v>93082.400421975457</v>
      </c>
      <c r="Q64" s="517">
        <v>8783.3850982550121</v>
      </c>
      <c r="R64" s="517">
        <v>89922.019969500456</v>
      </c>
      <c r="S64" s="517">
        <v>3656.0224474447409</v>
      </c>
      <c r="T64" s="517">
        <v>9783.0447912321688</v>
      </c>
      <c r="U64" s="518">
        <v>205226.87272839545</v>
      </c>
      <c r="V64" s="517">
        <v>3643.3825555623339</v>
      </c>
      <c r="W64" s="517">
        <v>11088.506097371919</v>
      </c>
      <c r="X64" s="517">
        <v>6455.7733284134156</v>
      </c>
      <c r="Y64" s="514">
        <v>21187.661981347723</v>
      </c>
      <c r="Z64" s="101">
        <v>226882.48541636462</v>
      </c>
      <c r="AA64" s="514">
        <v>5654107.5798775656</v>
      </c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</row>
    <row r="65" spans="1:65" s="498" customFormat="1" x14ac:dyDescent="0.2">
      <c r="A65" s="508" t="s">
        <v>341</v>
      </c>
      <c r="B65" s="514">
        <v>3073606.0465984005</v>
      </c>
      <c r="C65" s="515">
        <v>1791586.0945858867</v>
      </c>
      <c r="D65" s="515">
        <v>701429.75193637889</v>
      </c>
      <c r="E65" s="515">
        <v>206095.56721387903</v>
      </c>
      <c r="F65" s="516">
        <v>35335.728720867359</v>
      </c>
      <c r="G65" s="517">
        <v>22942.394271831577</v>
      </c>
      <c r="H65" s="517">
        <v>32472.99970375605</v>
      </c>
      <c r="I65" s="517">
        <v>10914.565173829093</v>
      </c>
      <c r="J65" s="517">
        <v>19093.53030867258</v>
      </c>
      <c r="K65" s="514">
        <v>120759.21817896426</v>
      </c>
      <c r="L65" s="517">
        <v>254590.00681989401</v>
      </c>
      <c r="M65" s="517">
        <v>58623.303393100359</v>
      </c>
      <c r="N65" s="514">
        <v>313213.31021299388</v>
      </c>
      <c r="O65" s="508" t="s">
        <v>341</v>
      </c>
      <c r="P65" s="516">
        <v>75544.364511974476</v>
      </c>
      <c r="Q65" s="517">
        <v>3615.6040274867055</v>
      </c>
      <c r="R65" s="517">
        <v>103448.63625476924</v>
      </c>
      <c r="S65" s="517">
        <v>5260.9248842332208</v>
      </c>
      <c r="T65" s="517">
        <v>15138.156307002919</v>
      </c>
      <c r="U65" s="518">
        <v>203007.68598546798</v>
      </c>
      <c r="V65" s="517">
        <v>3523.43286031767</v>
      </c>
      <c r="W65" s="517">
        <v>9954.4663747418817</v>
      </c>
      <c r="X65" s="517">
        <v>5718.1080729111773</v>
      </c>
      <c r="Y65" s="514">
        <v>19196.007307970707</v>
      </c>
      <c r="Z65" s="101">
        <v>242597.22207720374</v>
      </c>
      <c r="AA65" s="514">
        <v>6671490.9040971464</v>
      </c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</row>
    <row r="66" spans="1:65" s="498" customFormat="1" x14ac:dyDescent="0.2">
      <c r="A66" s="508" t="s">
        <v>342</v>
      </c>
      <c r="B66" s="514">
        <v>3101296.9338614587</v>
      </c>
      <c r="C66" s="515">
        <v>1822804.9981948677</v>
      </c>
      <c r="D66" s="515">
        <v>764700.52733612235</v>
      </c>
      <c r="E66" s="515">
        <v>296227.4345063169</v>
      </c>
      <c r="F66" s="516">
        <v>53311.182327244955</v>
      </c>
      <c r="G66" s="517">
        <v>31933.573920959654</v>
      </c>
      <c r="H66" s="517">
        <v>50092.783625555996</v>
      </c>
      <c r="I66" s="517">
        <v>16891.69407542581</v>
      </c>
      <c r="J66" s="517">
        <v>38760.072283848676</v>
      </c>
      <c r="K66" s="514">
        <v>190989.30623303782</v>
      </c>
      <c r="L66" s="517">
        <v>240893.17034730935</v>
      </c>
      <c r="M66" s="517">
        <v>68775.85136957778</v>
      </c>
      <c r="N66" s="514">
        <v>309669.02171688434</v>
      </c>
      <c r="O66" s="508" t="s">
        <v>342</v>
      </c>
      <c r="P66" s="516">
        <v>110321.46568047022</v>
      </c>
      <c r="Q66" s="517">
        <v>6345.4759115499337</v>
      </c>
      <c r="R66" s="517">
        <v>106322.87114543888</v>
      </c>
      <c r="S66" s="517">
        <v>2641.5489584000284</v>
      </c>
      <c r="T66" s="517">
        <v>21720.424487272703</v>
      </c>
      <c r="U66" s="518">
        <v>247351.78618312191</v>
      </c>
      <c r="V66" s="517">
        <v>4680.3889652061143</v>
      </c>
      <c r="W66" s="517">
        <v>12837.073452524815</v>
      </c>
      <c r="X66" s="517">
        <v>17627.013949237931</v>
      </c>
      <c r="Y66" s="514">
        <v>35144.476366968891</v>
      </c>
      <c r="Z66" s="101">
        <v>316431.66852549126</v>
      </c>
      <c r="AA66" s="514">
        <v>7084616.1529242694</v>
      </c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</row>
    <row r="67" spans="1:65" s="498" customFormat="1" x14ac:dyDescent="0.2">
      <c r="A67" s="508" t="s">
        <v>343</v>
      </c>
      <c r="B67" s="514">
        <v>2708027.5874850019</v>
      </c>
      <c r="C67" s="515">
        <v>1401014.4173139068</v>
      </c>
      <c r="D67" s="515">
        <v>974354.73985856539</v>
      </c>
      <c r="E67" s="515">
        <v>295325.67889003729</v>
      </c>
      <c r="F67" s="516">
        <v>60160.724181870944</v>
      </c>
      <c r="G67" s="517">
        <v>41985.558052872519</v>
      </c>
      <c r="H67" s="517">
        <v>85191.502012834462</v>
      </c>
      <c r="I67" s="517">
        <v>40382.69040645058</v>
      </c>
      <c r="J67" s="517">
        <v>20326.62728119058</v>
      </c>
      <c r="K67" s="514">
        <v>248047.10193523151</v>
      </c>
      <c r="L67" s="517">
        <v>244160.75141908071</v>
      </c>
      <c r="M67" s="517">
        <v>71322.551092381531</v>
      </c>
      <c r="N67" s="514">
        <v>315483.30251146056</v>
      </c>
      <c r="O67" s="508" t="s">
        <v>343</v>
      </c>
      <c r="P67" s="516">
        <v>98483.688085029295</v>
      </c>
      <c r="Q67" s="517">
        <v>3969.4125488626814</v>
      </c>
      <c r="R67" s="517">
        <v>97521.931842902166</v>
      </c>
      <c r="S67" s="517">
        <v>2452.8597187351011</v>
      </c>
      <c r="T67" s="517">
        <v>15930.343547496022</v>
      </c>
      <c r="U67" s="518">
        <v>218358.23574302316</v>
      </c>
      <c r="V67" s="517">
        <v>4060.7283619224959</v>
      </c>
      <c r="W67" s="517">
        <v>12629.559765305066</v>
      </c>
      <c r="X67" s="517">
        <v>8601.0725716442175</v>
      </c>
      <c r="Y67" s="514">
        <v>25291.360698871646</v>
      </c>
      <c r="Z67" s="101">
        <v>275591.55365816556</v>
      </c>
      <c r="AA67" s="514">
        <v>6461493.978094263</v>
      </c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</row>
    <row r="68" spans="1:65" s="498" customFormat="1" x14ac:dyDescent="0.2">
      <c r="A68" s="508" t="s">
        <v>344</v>
      </c>
      <c r="B68" s="514">
        <v>2143236.9937201613</v>
      </c>
      <c r="C68" s="515">
        <v>1109245.4650198712</v>
      </c>
      <c r="D68" s="515">
        <v>778903.01207160507</v>
      </c>
      <c r="E68" s="515">
        <v>224123.95790315481</v>
      </c>
      <c r="F68" s="516">
        <v>58056.071094039704</v>
      </c>
      <c r="G68" s="517">
        <v>19607.645322818898</v>
      </c>
      <c r="H68" s="517">
        <v>68474.627165210637</v>
      </c>
      <c r="I68" s="517">
        <v>15362.806768100199</v>
      </c>
      <c r="J68" s="517">
        <v>31340.932016364692</v>
      </c>
      <c r="K68" s="514">
        <v>192842.08236652755</v>
      </c>
      <c r="L68" s="517">
        <v>326709.37264030572</v>
      </c>
      <c r="M68" s="517">
        <v>70127.06478128655</v>
      </c>
      <c r="N68" s="514">
        <v>396836.43742157059</v>
      </c>
      <c r="O68" s="508" t="s">
        <v>344</v>
      </c>
      <c r="P68" s="516">
        <v>104979.78272762516</v>
      </c>
      <c r="Q68" s="517">
        <v>3532.1734066743898</v>
      </c>
      <c r="R68" s="517">
        <v>94800.922771991958</v>
      </c>
      <c r="S68" s="517">
        <v>3613.2531545035608</v>
      </c>
      <c r="T68" s="517">
        <v>10944.571222676555</v>
      </c>
      <c r="U68" s="518">
        <v>217870.70328345927</v>
      </c>
      <c r="V68" s="517">
        <v>4491.7822496958543</v>
      </c>
      <c r="W68" s="517">
        <v>15070.233780438555</v>
      </c>
      <c r="X68" s="517">
        <v>6629.093093784275</v>
      </c>
      <c r="Y68" s="514">
        <v>26191.109123918901</v>
      </c>
      <c r="Z68" s="101">
        <v>204785.23839050118</v>
      </c>
      <c r="AA68" s="514">
        <v>5294034.9993007705</v>
      </c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</row>
    <row r="69" spans="1:65" s="498" customFormat="1" x14ac:dyDescent="0.2">
      <c r="A69" s="508" t="s">
        <v>345</v>
      </c>
      <c r="B69" s="514">
        <v>2408233.9292037245</v>
      </c>
      <c r="C69" s="515">
        <v>1206324.2746786173</v>
      </c>
      <c r="D69" s="515">
        <v>755235.54691430076</v>
      </c>
      <c r="E69" s="515">
        <v>379740.12148113991</v>
      </c>
      <c r="F69" s="516">
        <v>51053.903454242805</v>
      </c>
      <c r="G69" s="517">
        <v>26722.032706475544</v>
      </c>
      <c r="H69" s="517">
        <v>67387.4124612835</v>
      </c>
      <c r="I69" s="517">
        <v>12019.550595470959</v>
      </c>
      <c r="J69" s="517">
        <v>28157.949957527497</v>
      </c>
      <c r="K69" s="514">
        <v>185340.84917499119</v>
      </c>
      <c r="L69" s="517">
        <v>261230.44369930751</v>
      </c>
      <c r="M69" s="517">
        <v>55201.629466287093</v>
      </c>
      <c r="N69" s="514">
        <v>316432.07316559559</v>
      </c>
      <c r="O69" s="508" t="s">
        <v>345</v>
      </c>
      <c r="P69" s="516">
        <v>75017.985547090648</v>
      </c>
      <c r="Q69" s="517">
        <v>3200.4406356733421</v>
      </c>
      <c r="R69" s="517">
        <v>106894.05519224542</v>
      </c>
      <c r="S69" s="517">
        <v>1769.1591220577031</v>
      </c>
      <c r="T69" s="517">
        <v>9321.0510944703146</v>
      </c>
      <c r="U69" s="518">
        <v>196202.69159153313</v>
      </c>
      <c r="V69" s="517">
        <v>6567.2785227226623</v>
      </c>
      <c r="W69" s="517">
        <v>15327.527962990544</v>
      </c>
      <c r="X69" s="517">
        <v>9234.1143656330951</v>
      </c>
      <c r="Y69" s="514">
        <v>31128.920851346629</v>
      </c>
      <c r="Z69" s="101">
        <v>252855.79496780515</v>
      </c>
      <c r="AA69" s="514">
        <v>5731494.2020290541</v>
      </c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</row>
    <row r="70" spans="1:65" s="498" customFormat="1" x14ac:dyDescent="0.2">
      <c r="A70" s="508" t="s">
        <v>346</v>
      </c>
      <c r="B70" s="514">
        <v>2474176.2297936231</v>
      </c>
      <c r="C70" s="515">
        <v>1097286.852330117</v>
      </c>
      <c r="D70" s="515">
        <v>674825.61699625163</v>
      </c>
      <c r="E70" s="515">
        <v>588002.2047081677</v>
      </c>
      <c r="F70" s="516">
        <v>30194.722712094655</v>
      </c>
      <c r="G70" s="517">
        <v>18137.543747906024</v>
      </c>
      <c r="H70" s="517">
        <v>56831.228546540522</v>
      </c>
      <c r="I70" s="517">
        <v>6398.3518208061405</v>
      </c>
      <c r="J70" s="517">
        <v>21613.762623368057</v>
      </c>
      <c r="K70" s="514">
        <v>133175.60945071166</v>
      </c>
      <c r="L70" s="517">
        <v>233064.51900521855</v>
      </c>
      <c r="M70" s="517">
        <v>39445.242278170626</v>
      </c>
      <c r="N70" s="514">
        <v>272509.76128338755</v>
      </c>
      <c r="O70" s="508" t="s">
        <v>346</v>
      </c>
      <c r="P70" s="516">
        <v>58177.959832376495</v>
      </c>
      <c r="Q70" s="517">
        <v>2530.1272480780667</v>
      </c>
      <c r="R70" s="517">
        <v>92062.134204074217</v>
      </c>
      <c r="S70" s="517">
        <v>4274.2635390806809</v>
      </c>
      <c r="T70" s="517">
        <v>8739.9313749314661</v>
      </c>
      <c r="U70" s="518">
        <v>165784.41619853547</v>
      </c>
      <c r="V70" s="517">
        <v>4557.9589666199008</v>
      </c>
      <c r="W70" s="517">
        <v>10853.253027802113</v>
      </c>
      <c r="X70" s="517">
        <v>6020.0858396990616</v>
      </c>
      <c r="Y70" s="514">
        <v>21431.297834121324</v>
      </c>
      <c r="Z70" s="101">
        <v>204018.35361957262</v>
      </c>
      <c r="AA70" s="514">
        <v>5631210.3422144884</v>
      </c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</row>
    <row r="71" spans="1:65" s="498" customFormat="1" x14ac:dyDescent="0.2">
      <c r="A71" s="508" t="s">
        <v>347</v>
      </c>
      <c r="B71" s="514">
        <v>2949431.4893181934</v>
      </c>
      <c r="C71" s="515">
        <v>1720981.878815725</v>
      </c>
      <c r="D71" s="515">
        <v>751863.44666152762</v>
      </c>
      <c r="E71" s="515">
        <v>955068.09878473124</v>
      </c>
      <c r="F71" s="516">
        <v>39680.869962104131</v>
      </c>
      <c r="G71" s="517">
        <v>28087.664541145874</v>
      </c>
      <c r="H71" s="517">
        <v>55559.99441833845</v>
      </c>
      <c r="I71" s="517">
        <v>10454.294205433011</v>
      </c>
      <c r="J71" s="517">
        <v>24030.114530167884</v>
      </c>
      <c r="K71" s="514">
        <v>157812.93765719535</v>
      </c>
      <c r="L71" s="517">
        <v>303923.4254085726</v>
      </c>
      <c r="M71" s="517">
        <v>43559.18626417769</v>
      </c>
      <c r="N71" s="514">
        <v>347482.61167275417</v>
      </c>
      <c r="O71" s="508" t="s">
        <v>347</v>
      </c>
      <c r="P71" s="516">
        <v>81405.934960754283</v>
      </c>
      <c r="Q71" s="517">
        <v>4957.5241850478687</v>
      </c>
      <c r="R71" s="517">
        <v>126957.59759962832</v>
      </c>
      <c r="S71" s="517">
        <v>8348.556978786075</v>
      </c>
      <c r="T71" s="517">
        <v>12392.035787464129</v>
      </c>
      <c r="U71" s="518">
        <v>234061.64951169584</v>
      </c>
      <c r="V71" s="517">
        <v>10704.594005669911</v>
      </c>
      <c r="W71" s="517">
        <v>34223.657867604597</v>
      </c>
      <c r="X71" s="517">
        <v>13962.594700937139</v>
      </c>
      <c r="Y71" s="514">
        <v>58890.846574211522</v>
      </c>
      <c r="Z71" s="147">
        <v>295290.83000298735</v>
      </c>
      <c r="AA71" s="514">
        <v>7470883.788999022</v>
      </c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</row>
    <row r="72" spans="1:65" s="498" customFormat="1" x14ac:dyDescent="0.2">
      <c r="A72" s="507" t="s">
        <v>264</v>
      </c>
      <c r="B72" s="519">
        <v>30780358.97688102</v>
      </c>
      <c r="C72" s="520">
        <v>17841798.778390322</v>
      </c>
      <c r="D72" s="520">
        <v>8766526.142293606</v>
      </c>
      <c r="E72" s="520">
        <v>6753350.4325131513</v>
      </c>
      <c r="F72" s="521">
        <v>521348.78242887388</v>
      </c>
      <c r="G72" s="522">
        <v>272809.87978393113</v>
      </c>
      <c r="H72" s="522">
        <v>646561.32901161455</v>
      </c>
      <c r="I72" s="522">
        <v>138983.14614170248</v>
      </c>
      <c r="J72" s="522">
        <v>288940.24481541698</v>
      </c>
      <c r="K72" s="519">
        <v>1868643.3821811592</v>
      </c>
      <c r="L72" s="523">
        <v>2898284.5088683963</v>
      </c>
      <c r="M72" s="524">
        <v>560531.25620461209</v>
      </c>
      <c r="N72" s="519">
        <v>3458815.7650731434</v>
      </c>
      <c r="O72" s="507" t="s">
        <v>264</v>
      </c>
      <c r="P72" s="525">
        <v>1022124.6550284539</v>
      </c>
      <c r="Q72" s="526">
        <v>50865.624212522496</v>
      </c>
      <c r="R72" s="526">
        <v>1233909.5523523735</v>
      </c>
      <c r="S72" s="526">
        <v>39810.147434548271</v>
      </c>
      <c r="T72" s="526">
        <v>169144.59641361705</v>
      </c>
      <c r="U72" s="527">
        <v>2515854.5754416618</v>
      </c>
      <c r="V72" s="525">
        <v>64869.3849532557</v>
      </c>
      <c r="W72" s="526">
        <v>177907.70327171724</v>
      </c>
      <c r="X72" s="526">
        <v>104059.802694742</v>
      </c>
      <c r="Y72" s="527">
        <v>346836.89091972698</v>
      </c>
      <c r="Z72" s="528">
        <v>2937011.8007387472</v>
      </c>
      <c r="AA72" s="528">
        <v>75269196.744432539</v>
      </c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</row>
    <row r="73" spans="1:65" s="46" customFormat="1" x14ac:dyDescent="0.2">
      <c r="A73" s="1260" t="s">
        <v>250</v>
      </c>
      <c r="B73" s="509"/>
      <c r="C73" s="510"/>
      <c r="D73" s="510"/>
      <c r="E73" s="510"/>
      <c r="F73" s="511"/>
      <c r="G73" s="512"/>
      <c r="H73" s="512"/>
      <c r="I73" s="512"/>
      <c r="J73" s="512"/>
      <c r="K73" s="509"/>
      <c r="L73" s="511"/>
      <c r="M73" s="512"/>
      <c r="N73" s="509"/>
      <c r="O73" s="1260" t="s">
        <v>250</v>
      </c>
      <c r="P73" s="512"/>
      <c r="Q73" s="512"/>
      <c r="R73" s="512"/>
      <c r="S73" s="512"/>
      <c r="T73" s="512"/>
      <c r="U73" s="509"/>
      <c r="V73" s="512"/>
      <c r="W73" s="512"/>
      <c r="X73" s="512"/>
      <c r="Y73" s="509"/>
      <c r="Z73" s="510"/>
      <c r="AA73" s="509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</row>
    <row r="74" spans="1:65" s="498" customFormat="1" x14ac:dyDescent="0.2">
      <c r="A74" s="529" t="s">
        <v>336</v>
      </c>
      <c r="B74" s="514">
        <v>2492716.7879028898</v>
      </c>
      <c r="C74" s="515">
        <v>1821934.3063308077</v>
      </c>
      <c r="D74" s="515">
        <v>8764.5963899060353</v>
      </c>
      <c r="E74" s="515">
        <v>364957.23784987029</v>
      </c>
      <c r="F74" s="516">
        <v>28265.016274579957</v>
      </c>
      <c r="G74" s="517">
        <v>10145.322557451873</v>
      </c>
      <c r="H74" s="517">
        <v>39949.590229673311</v>
      </c>
      <c r="I74" s="517">
        <v>5325.6745769177696</v>
      </c>
      <c r="J74" s="517">
        <v>21204.244345968786</v>
      </c>
      <c r="K74" s="514">
        <v>104889.84798459355</v>
      </c>
      <c r="L74" s="517">
        <v>60023.609004278856</v>
      </c>
      <c r="M74" s="517">
        <v>8649.1188458962752</v>
      </c>
      <c r="N74" s="514">
        <v>68672.727850176059</v>
      </c>
      <c r="O74" s="529" t="s">
        <v>336</v>
      </c>
      <c r="P74" s="516">
        <v>20061.882658679824</v>
      </c>
      <c r="Q74" s="517">
        <v>3219.0381035155278</v>
      </c>
      <c r="R74" s="517">
        <v>8050.2559408763836</v>
      </c>
      <c r="S74" s="517">
        <v>945.32167956580258</v>
      </c>
      <c r="T74" s="517">
        <v>1767.2514014824776</v>
      </c>
      <c r="U74" s="518">
        <v>34043.749784120373</v>
      </c>
      <c r="V74" s="517">
        <v>10000.303854859012</v>
      </c>
      <c r="W74" s="517">
        <v>18831.992294373544</v>
      </c>
      <c r="X74" s="517">
        <v>6173.9202462186822</v>
      </c>
      <c r="Y74" s="514">
        <v>35006.216395451011</v>
      </c>
      <c r="Z74" s="101">
        <v>188275.67292023991</v>
      </c>
      <c r="AA74" s="514">
        <v>5119261.1434080554</v>
      </c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</row>
    <row r="75" spans="1:65" s="498" customFormat="1" x14ac:dyDescent="0.2">
      <c r="A75" s="529" t="s">
        <v>337</v>
      </c>
      <c r="B75" s="514">
        <v>2081008.1689526401</v>
      </c>
      <c r="C75" s="515">
        <v>1493632.7558756755</v>
      </c>
      <c r="D75" s="515">
        <v>4367.7677850281816</v>
      </c>
      <c r="E75" s="515">
        <v>312282.4525423079</v>
      </c>
      <c r="F75" s="516">
        <v>30597.016058544934</v>
      </c>
      <c r="G75" s="517">
        <v>15401.889252701634</v>
      </c>
      <c r="H75" s="517">
        <v>44455.319806813735</v>
      </c>
      <c r="I75" s="517">
        <v>4879.9318120716771</v>
      </c>
      <c r="J75" s="517">
        <v>14335.603174433625</v>
      </c>
      <c r="K75" s="514">
        <v>109669.76010456432</v>
      </c>
      <c r="L75" s="517">
        <v>15763.903505246033</v>
      </c>
      <c r="M75" s="517">
        <v>3348.2789679384268</v>
      </c>
      <c r="N75" s="514">
        <v>19112.182473184374</v>
      </c>
      <c r="O75" s="529" t="s">
        <v>337</v>
      </c>
      <c r="P75" s="516">
        <v>20326.296368638243</v>
      </c>
      <c r="Q75" s="517">
        <v>1065.3199090504722</v>
      </c>
      <c r="R75" s="517">
        <v>6067.628022329508</v>
      </c>
      <c r="S75" s="517">
        <v>448.56441899944065</v>
      </c>
      <c r="T75" s="517">
        <v>1178.5298681918632</v>
      </c>
      <c r="U75" s="518">
        <v>29086.338587209491</v>
      </c>
      <c r="V75" s="517">
        <v>5281.7431989496699</v>
      </c>
      <c r="W75" s="517">
        <v>14163.276437959195</v>
      </c>
      <c r="X75" s="517">
        <v>4494.0823204664457</v>
      </c>
      <c r="Y75" s="514">
        <v>23939.101957375256</v>
      </c>
      <c r="Z75" s="101">
        <v>156915.63968812278</v>
      </c>
      <c r="AA75" s="514">
        <v>4230014.1679661078</v>
      </c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</row>
    <row r="76" spans="1:65" s="498" customFormat="1" x14ac:dyDescent="0.2">
      <c r="A76" s="529" t="s">
        <v>338</v>
      </c>
      <c r="B76" s="514">
        <v>2386096.0667887516</v>
      </c>
      <c r="C76" s="515">
        <v>1556402.0674956201</v>
      </c>
      <c r="D76" s="515">
        <v>6455.7532729536515</v>
      </c>
      <c r="E76" s="515">
        <v>329887.65902321739</v>
      </c>
      <c r="F76" s="516">
        <v>28285.797064295319</v>
      </c>
      <c r="G76" s="517">
        <v>8672.4856191407562</v>
      </c>
      <c r="H76" s="517">
        <v>40262.226769377936</v>
      </c>
      <c r="I76" s="517">
        <v>3639.8593169260289</v>
      </c>
      <c r="J76" s="517">
        <v>17051.621409083378</v>
      </c>
      <c r="K76" s="514">
        <v>97911.990178824213</v>
      </c>
      <c r="L76" s="517">
        <v>17913.685834815744</v>
      </c>
      <c r="M76" s="517">
        <v>3326.8244249271434</v>
      </c>
      <c r="N76" s="514">
        <v>21240.510259742834</v>
      </c>
      <c r="O76" s="529" t="s">
        <v>338</v>
      </c>
      <c r="P76" s="516">
        <v>14579.025490693915</v>
      </c>
      <c r="Q76" s="517">
        <v>1798.9051983597597</v>
      </c>
      <c r="R76" s="517">
        <v>5438.8119773545895</v>
      </c>
      <c r="S76" s="517">
        <v>627.58860338404338</v>
      </c>
      <c r="T76" s="517">
        <v>1653.6115583838175</v>
      </c>
      <c r="U76" s="518">
        <v>24097.942828176176</v>
      </c>
      <c r="V76" s="517">
        <v>3532.9292319411588</v>
      </c>
      <c r="W76" s="517">
        <v>10458.315748307863</v>
      </c>
      <c r="X76" s="517">
        <v>6156.5539648873009</v>
      </c>
      <c r="Y76" s="514">
        <v>20147.798945136346</v>
      </c>
      <c r="Z76" s="101">
        <v>149630.36798648871</v>
      </c>
      <c r="AA76" s="514">
        <v>4591870.1567789111</v>
      </c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</row>
    <row r="77" spans="1:65" s="498" customFormat="1" x14ac:dyDescent="0.2">
      <c r="A77" s="529" t="s">
        <v>339</v>
      </c>
      <c r="B77" s="514">
        <v>2406638.0093112835</v>
      </c>
      <c r="C77" s="515">
        <v>1180035.9963539003</v>
      </c>
      <c r="D77" s="515">
        <v>3963.8398070812177</v>
      </c>
      <c r="E77" s="515">
        <v>138890.05116421328</v>
      </c>
      <c r="F77" s="516">
        <v>37500.338029064544</v>
      </c>
      <c r="G77" s="517">
        <v>10363.491212931529</v>
      </c>
      <c r="H77" s="517">
        <v>39013.173364108181</v>
      </c>
      <c r="I77" s="517">
        <v>4026.6896105720393</v>
      </c>
      <c r="J77" s="517">
        <v>18207.856129456639</v>
      </c>
      <c r="K77" s="514">
        <v>109111.54834612936</v>
      </c>
      <c r="L77" s="517">
        <v>35356.808122072347</v>
      </c>
      <c r="M77" s="517">
        <v>6173.4019321772093</v>
      </c>
      <c r="N77" s="514">
        <v>41530.210054249263</v>
      </c>
      <c r="O77" s="529" t="s">
        <v>339</v>
      </c>
      <c r="P77" s="516">
        <v>13839.958492352178</v>
      </c>
      <c r="Q77" s="517">
        <v>1714.9663519471917</v>
      </c>
      <c r="R77" s="517">
        <v>5315.4046801464392</v>
      </c>
      <c r="S77" s="517">
        <v>407.05535792928981</v>
      </c>
      <c r="T77" s="517">
        <v>889.50055426961865</v>
      </c>
      <c r="U77" s="518">
        <v>22166.885436644679</v>
      </c>
      <c r="V77" s="517">
        <v>3430.5288464559467</v>
      </c>
      <c r="W77" s="517">
        <v>10537.618240077603</v>
      </c>
      <c r="X77" s="517">
        <v>11166.299331818405</v>
      </c>
      <c r="Y77" s="514">
        <v>25134.446418352116</v>
      </c>
      <c r="Z77" s="101">
        <v>146999.91306366678</v>
      </c>
      <c r="AA77" s="514">
        <v>4074470.8999555199</v>
      </c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</row>
    <row r="78" spans="1:65" s="498" customFormat="1" x14ac:dyDescent="0.2">
      <c r="A78" s="529" t="s">
        <v>340</v>
      </c>
      <c r="B78" s="514">
        <v>2358092.0095726461</v>
      </c>
      <c r="C78" s="515">
        <v>1396626.5111338971</v>
      </c>
      <c r="D78" s="515">
        <v>6222.33978702064</v>
      </c>
      <c r="E78" s="515">
        <v>148257.3077975788</v>
      </c>
      <c r="F78" s="516">
        <v>37082.629000160123</v>
      </c>
      <c r="G78" s="517">
        <v>10492.278577690504</v>
      </c>
      <c r="H78" s="517">
        <v>42782.120908144163</v>
      </c>
      <c r="I78" s="517">
        <v>5942.6167270712504</v>
      </c>
      <c r="J78" s="517">
        <v>20403.315370717683</v>
      </c>
      <c r="K78" s="514">
        <v>116702.96058377893</v>
      </c>
      <c r="L78" s="517">
        <v>37576.861557419179</v>
      </c>
      <c r="M78" s="517">
        <v>6439.652491405287</v>
      </c>
      <c r="N78" s="514">
        <v>44016.514048823898</v>
      </c>
      <c r="O78" s="529" t="s">
        <v>340</v>
      </c>
      <c r="P78" s="516">
        <v>35029.732260536046</v>
      </c>
      <c r="Q78" s="517">
        <v>6432.5517649216736</v>
      </c>
      <c r="R78" s="517">
        <v>8150.4834699393114</v>
      </c>
      <c r="S78" s="517">
        <v>1259.222447444741</v>
      </c>
      <c r="T78" s="517">
        <v>1245.2670134543832</v>
      </c>
      <c r="U78" s="518">
        <v>52117.256956295569</v>
      </c>
      <c r="V78" s="517">
        <v>3595.3825555623357</v>
      </c>
      <c r="W78" s="517">
        <v>10778.506097371917</v>
      </c>
      <c r="X78" s="517">
        <v>6270.7733284134083</v>
      </c>
      <c r="Y78" s="514">
        <v>20644.661981347766</v>
      </c>
      <c r="Z78" s="101">
        <v>151096.93854136992</v>
      </c>
      <c r="AA78" s="514">
        <v>4293776.5004027588</v>
      </c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</row>
    <row r="79" spans="1:65" s="498" customFormat="1" x14ac:dyDescent="0.2">
      <c r="A79" s="529" t="s">
        <v>341</v>
      </c>
      <c r="B79" s="514">
        <v>3000669.8348337319</v>
      </c>
      <c r="C79" s="515">
        <v>1739628.4171666026</v>
      </c>
      <c r="D79" s="515">
        <v>7182.751518852715</v>
      </c>
      <c r="E79" s="515">
        <v>80300.291213768782</v>
      </c>
      <c r="F79" s="516">
        <v>31319.128720867266</v>
      </c>
      <c r="G79" s="517">
        <v>9942.3942718316011</v>
      </c>
      <c r="H79" s="517">
        <v>29759.249703756235</v>
      </c>
      <c r="I79" s="517">
        <v>10589.565173829087</v>
      </c>
      <c r="J79" s="517">
        <v>17467.101737243993</v>
      </c>
      <c r="K79" s="514">
        <v>99077.439607532448</v>
      </c>
      <c r="L79" s="517">
        <v>38868.73609230599</v>
      </c>
      <c r="M79" s="517">
        <v>9301.577902902849</v>
      </c>
      <c r="N79" s="514">
        <v>48170.313995209865</v>
      </c>
      <c r="O79" s="529" t="s">
        <v>341</v>
      </c>
      <c r="P79" s="516">
        <v>26594.353186943346</v>
      </c>
      <c r="Q79" s="517">
        <v>2314.0415274867046</v>
      </c>
      <c r="R79" s="517">
        <v>6955.2752791586117</v>
      </c>
      <c r="S79" s="517">
        <v>1324.3534556617915</v>
      </c>
      <c r="T79" s="517">
        <v>1100.0272747448589</v>
      </c>
      <c r="U79" s="518">
        <v>38288.050723995962</v>
      </c>
      <c r="V79" s="517">
        <v>3458.0995269843374</v>
      </c>
      <c r="W79" s="517">
        <v>9306.9108191863215</v>
      </c>
      <c r="X79" s="517">
        <v>5550.8353456384584</v>
      </c>
      <c r="Y79" s="514">
        <v>18315.845691809085</v>
      </c>
      <c r="Z79" s="101">
        <v>192125.28874386297</v>
      </c>
      <c r="AA79" s="514">
        <v>5223758.2334953668</v>
      </c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</row>
    <row r="80" spans="1:65" s="498" customFormat="1" x14ac:dyDescent="0.2">
      <c r="A80" s="529" t="s">
        <v>342</v>
      </c>
      <c r="B80" s="514">
        <v>3031780.2520430661</v>
      </c>
      <c r="C80" s="515">
        <v>1730026.519934064</v>
      </c>
      <c r="D80" s="515">
        <v>8259.2670363274956</v>
      </c>
      <c r="E80" s="515">
        <v>160042.90271928089</v>
      </c>
      <c r="F80" s="516">
        <v>48321.348993911219</v>
      </c>
      <c r="G80" s="517">
        <v>26359.773920959524</v>
      </c>
      <c r="H80" s="517">
        <v>47554.783625555967</v>
      </c>
      <c r="I80" s="517">
        <v>15879.378285952127</v>
      </c>
      <c r="J80" s="517">
        <v>35989.545968059152</v>
      </c>
      <c r="K80" s="514">
        <v>174104.83079443939</v>
      </c>
      <c r="L80" s="517">
        <v>48544.581143294403</v>
      </c>
      <c r="M80" s="517">
        <v>12656.864527473079</v>
      </c>
      <c r="N80" s="514">
        <v>61201.445670767484</v>
      </c>
      <c r="O80" s="529" t="s">
        <v>342</v>
      </c>
      <c r="P80" s="516">
        <v>25240.206138484205</v>
      </c>
      <c r="Q80" s="517">
        <v>4092.9759115499232</v>
      </c>
      <c r="R80" s="517">
        <v>6380.5684748155745</v>
      </c>
      <c r="S80" s="517">
        <v>1115.5489584000291</v>
      </c>
      <c r="T80" s="517">
        <v>2118.8860257342021</v>
      </c>
      <c r="U80" s="518">
        <v>38948.185508983915</v>
      </c>
      <c r="V80" s="517">
        <v>4633.722298539451</v>
      </c>
      <c r="W80" s="517">
        <v>12158.184563635908</v>
      </c>
      <c r="X80" s="517">
        <v>17183.377585601545</v>
      </c>
      <c r="Y80" s="514">
        <v>33975.284447777063</v>
      </c>
      <c r="Z80" s="101">
        <v>243652.70488914067</v>
      </c>
      <c r="AA80" s="514">
        <v>5481991.3930438478</v>
      </c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</row>
    <row r="81" spans="1:65" s="498" customFormat="1" x14ac:dyDescent="0.2">
      <c r="A81" s="529" t="s">
        <v>343</v>
      </c>
      <c r="B81" s="514">
        <v>2656621.0068399301</v>
      </c>
      <c r="C81" s="515">
        <v>1347431.3887424273</v>
      </c>
      <c r="D81" s="515">
        <v>8121.2611533084928</v>
      </c>
      <c r="E81" s="515">
        <v>159316.92807508621</v>
      </c>
      <c r="F81" s="516">
        <v>52942.482802560517</v>
      </c>
      <c r="G81" s="517">
        <v>31057.481129795578</v>
      </c>
      <c r="H81" s="517">
        <v>79980.946457278915</v>
      </c>
      <c r="I81" s="517">
        <v>38617.940406450572</v>
      </c>
      <c r="J81" s="517">
        <v>18122.182836746204</v>
      </c>
      <c r="K81" s="514">
        <v>220721.03363283677</v>
      </c>
      <c r="L81" s="517">
        <v>37734.74738952201</v>
      </c>
      <c r="M81" s="517">
        <v>9759.8914065187528</v>
      </c>
      <c r="N81" s="514">
        <v>47494.638796039981</v>
      </c>
      <c r="O81" s="529" t="s">
        <v>343</v>
      </c>
      <c r="P81" s="516">
        <v>25128.612308630163</v>
      </c>
      <c r="Q81" s="517">
        <v>2267.8740873242227</v>
      </c>
      <c r="R81" s="517">
        <v>7309.7524707045695</v>
      </c>
      <c r="S81" s="517">
        <v>936.19305206843512</v>
      </c>
      <c r="T81" s="517">
        <v>1646.4589321114152</v>
      </c>
      <c r="U81" s="518">
        <v>37288.89085083847</v>
      </c>
      <c r="V81" s="517">
        <v>4032.7283619224963</v>
      </c>
      <c r="W81" s="517">
        <v>11749.559765305072</v>
      </c>
      <c r="X81" s="517">
        <v>8331.9816625533149</v>
      </c>
      <c r="Y81" s="514">
        <v>24114.269789780745</v>
      </c>
      <c r="Z81" s="101">
        <v>209911.8100684128</v>
      </c>
      <c r="AA81" s="514">
        <v>4711021.227948661</v>
      </c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</row>
    <row r="82" spans="1:65" s="498" customFormat="1" x14ac:dyDescent="0.2">
      <c r="A82" s="529" t="s">
        <v>344</v>
      </c>
      <c r="B82" s="514">
        <v>2097473.0626856419</v>
      </c>
      <c r="C82" s="515">
        <v>1077748.3650198446</v>
      </c>
      <c r="D82" s="515">
        <v>6869.0547256006457</v>
      </c>
      <c r="E82" s="515">
        <v>110225.31780851979</v>
      </c>
      <c r="F82" s="516">
        <v>53197.071094039857</v>
      </c>
      <c r="G82" s="517">
        <v>13451.64532281886</v>
      </c>
      <c r="H82" s="517">
        <v>63766.206112579064</v>
      </c>
      <c r="I82" s="517">
        <v>14795.806768100234</v>
      </c>
      <c r="J82" s="517">
        <v>29984.132016364671</v>
      </c>
      <c r="K82" s="514">
        <v>175194.8613138957</v>
      </c>
      <c r="L82" s="517">
        <v>69820.864425657113</v>
      </c>
      <c r="M82" s="517">
        <v>12788.967094911313</v>
      </c>
      <c r="N82" s="514">
        <v>82609.831520568448</v>
      </c>
      <c r="O82" s="529" t="s">
        <v>344</v>
      </c>
      <c r="P82" s="516">
        <v>22330.674713688215</v>
      </c>
      <c r="Q82" s="517">
        <v>1989.7448352458157</v>
      </c>
      <c r="R82" s="517">
        <v>6181.0744747781591</v>
      </c>
      <c r="S82" s="517">
        <v>781.25315450355799</v>
      </c>
      <c r="T82" s="517">
        <v>1037.7886139808988</v>
      </c>
      <c r="U82" s="518">
        <v>32320.535792196617</v>
      </c>
      <c r="V82" s="517">
        <v>4407.7822496958524</v>
      </c>
      <c r="W82" s="517">
        <v>14579.344891549657</v>
      </c>
      <c r="X82" s="517">
        <v>6469.0930937842677</v>
      </c>
      <c r="Y82" s="514">
        <v>25456.220235029923</v>
      </c>
      <c r="Z82" s="101">
        <v>166054.23839051445</v>
      </c>
      <c r="AA82" s="514">
        <v>3773951.4874918121</v>
      </c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</row>
    <row r="83" spans="1:65" s="498" customFormat="1" x14ac:dyDescent="0.2">
      <c r="A83" s="529" t="s">
        <v>345</v>
      </c>
      <c r="B83" s="514">
        <v>2340447.9835514929</v>
      </c>
      <c r="C83" s="515">
        <v>1164362.7121787341</v>
      </c>
      <c r="D83" s="515">
        <v>6274.8016125967861</v>
      </c>
      <c r="E83" s="515">
        <v>196721.96766826109</v>
      </c>
      <c r="F83" s="516">
        <v>46707.816497720996</v>
      </c>
      <c r="G83" s="517">
        <v>18550.477150920011</v>
      </c>
      <c r="H83" s="517">
        <v>63786.412461283318</v>
      </c>
      <c r="I83" s="517">
        <v>11410.445332313082</v>
      </c>
      <c r="J83" s="517">
        <v>26584.949957527413</v>
      </c>
      <c r="K83" s="514">
        <v>167040.10139975813</v>
      </c>
      <c r="L83" s="517">
        <v>54878.639132127748</v>
      </c>
      <c r="M83" s="517">
        <v>9525.0170884366198</v>
      </c>
      <c r="N83" s="514">
        <v>64403.65622056408</v>
      </c>
      <c r="O83" s="529" t="s">
        <v>345</v>
      </c>
      <c r="P83" s="516">
        <v>23629.983108065659</v>
      </c>
      <c r="Q83" s="517">
        <v>2445.4961912289004</v>
      </c>
      <c r="R83" s="517">
        <v>4433.9969801880661</v>
      </c>
      <c r="S83" s="517">
        <v>708.35912205770251</v>
      </c>
      <c r="T83" s="517">
        <v>1226.0153801845795</v>
      </c>
      <c r="U83" s="518">
        <v>32443.850781725014</v>
      </c>
      <c r="V83" s="517">
        <v>6427.2785227226805</v>
      </c>
      <c r="W83" s="517">
        <v>14721.750185212744</v>
      </c>
      <c r="X83" s="517">
        <v>8885.0234565421961</v>
      </c>
      <c r="Y83" s="514">
        <v>30034.052164477809</v>
      </c>
      <c r="Z83" s="101">
        <v>184528.23941224389</v>
      </c>
      <c r="AA83" s="514">
        <v>4186257.3649898539</v>
      </c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</row>
    <row r="84" spans="1:65" s="498" customFormat="1" x14ac:dyDescent="0.2">
      <c r="A84" s="529" t="s">
        <v>346</v>
      </c>
      <c r="B84" s="514">
        <v>2408468.0297937179</v>
      </c>
      <c r="C84" s="515">
        <v>1056481.6301078952</v>
      </c>
      <c r="D84" s="515">
        <v>5099.3848639407497</v>
      </c>
      <c r="E84" s="515">
        <v>258532.53213506081</v>
      </c>
      <c r="F84" s="516">
        <v>26982.107327479145</v>
      </c>
      <c r="G84" s="517">
        <v>11468.543747905773</v>
      </c>
      <c r="H84" s="517">
        <v>50159.228546540682</v>
      </c>
      <c r="I84" s="517">
        <v>5780.6676102798347</v>
      </c>
      <c r="J84" s="517">
        <v>19777.762623368017</v>
      </c>
      <c r="K84" s="514">
        <v>114168.30985556933</v>
      </c>
      <c r="L84" s="517">
        <v>28388.29835745641</v>
      </c>
      <c r="M84" s="517">
        <v>5494.6803312680104</v>
      </c>
      <c r="N84" s="514">
        <v>33882.978688724193</v>
      </c>
      <c r="O84" s="529" t="s">
        <v>346</v>
      </c>
      <c r="P84" s="516">
        <v>18996.560056340921</v>
      </c>
      <c r="Q84" s="517">
        <v>1773.6055089476347</v>
      </c>
      <c r="R84" s="517">
        <v>6992.2504831435681</v>
      </c>
      <c r="S84" s="517">
        <v>770.26353908068495</v>
      </c>
      <c r="T84" s="517">
        <v>1518.1131931132556</v>
      </c>
      <c r="U84" s="518">
        <v>30050.792780626089</v>
      </c>
      <c r="V84" s="517">
        <v>4492.6256332865632</v>
      </c>
      <c r="W84" s="517">
        <v>10496.253027802102</v>
      </c>
      <c r="X84" s="517">
        <v>5952.0858396990589</v>
      </c>
      <c r="Y84" s="514">
        <v>20940.964500787974</v>
      </c>
      <c r="Z84" s="101">
        <v>152333.64773721955</v>
      </c>
      <c r="AA84" s="514">
        <v>4079958.2704635421</v>
      </c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</row>
    <row r="85" spans="1:65" s="498" customFormat="1" x14ac:dyDescent="0.2">
      <c r="A85" s="529" t="s">
        <v>347</v>
      </c>
      <c r="B85" s="514">
        <v>2878117.2206618129</v>
      </c>
      <c r="C85" s="515">
        <v>1702343.696997568</v>
      </c>
      <c r="D85" s="515">
        <v>8011.9056992088244</v>
      </c>
      <c r="E85" s="515">
        <v>305139.37218172417</v>
      </c>
      <c r="F85" s="516">
        <v>35514.469962104384</v>
      </c>
      <c r="G85" s="517">
        <v>13445.119086600516</v>
      </c>
      <c r="H85" s="517">
        <v>47703.661085005464</v>
      </c>
      <c r="I85" s="517">
        <v>9764.2942054330106</v>
      </c>
      <c r="J85" s="517">
        <v>21310.114530167852</v>
      </c>
      <c r="K85" s="514">
        <v>127737.65886931146</v>
      </c>
      <c r="L85" s="517">
        <v>29581.591045156256</v>
      </c>
      <c r="M85" s="517">
        <v>6069.1936991218236</v>
      </c>
      <c r="N85" s="514">
        <v>35650.78474427812</v>
      </c>
      <c r="O85" s="529" t="s">
        <v>347</v>
      </c>
      <c r="P85" s="516">
        <v>32592.250750230905</v>
      </c>
      <c r="Q85" s="517">
        <v>2728.2741850478819</v>
      </c>
      <c r="R85" s="517">
        <v>6637.5705725998914</v>
      </c>
      <c r="S85" s="517">
        <v>2194.6819787860809</v>
      </c>
      <c r="T85" s="517">
        <v>2112.8252611483513</v>
      </c>
      <c r="U85" s="518">
        <v>46265.60274781334</v>
      </c>
      <c r="V85" s="517">
        <v>10657.927339003245</v>
      </c>
      <c r="W85" s="517">
        <v>32806.157867604685</v>
      </c>
      <c r="X85" s="517">
        <v>13682.59470093713</v>
      </c>
      <c r="Y85" s="514">
        <v>57146.679907544836</v>
      </c>
      <c r="Z85" s="147">
        <v>215934.40143153822</v>
      </c>
      <c r="AA85" s="514">
        <v>5376347.3232407998</v>
      </c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</row>
    <row r="86" spans="1:65" s="498" customFormat="1" x14ac:dyDescent="0.2">
      <c r="A86" s="530" t="s">
        <v>264</v>
      </c>
      <c r="B86" s="519">
        <v>30138128.432905085</v>
      </c>
      <c r="C86" s="520">
        <v>17266654.367317755</v>
      </c>
      <c r="D86" s="520">
        <v>79592.723651823369</v>
      </c>
      <c r="E86" s="520">
        <v>2564554.0201789644</v>
      </c>
      <c r="F86" s="521">
        <v>456715.22182533075</v>
      </c>
      <c r="G86" s="522">
        <v>179350.9018507438</v>
      </c>
      <c r="H86" s="522">
        <v>589172.91907010658</v>
      </c>
      <c r="I86" s="522">
        <v>130652.86982591449</v>
      </c>
      <c r="J86" s="522">
        <v>260438.43009913439</v>
      </c>
      <c r="K86" s="519">
        <v>1616330.342671195</v>
      </c>
      <c r="L86" s="523">
        <v>474452.32560931938</v>
      </c>
      <c r="M86" s="524">
        <v>93533.468712975518</v>
      </c>
      <c r="N86" s="519">
        <v>567985.7943222766</v>
      </c>
      <c r="O86" s="531" t="s">
        <v>264</v>
      </c>
      <c r="P86" s="525">
        <v>278349.5355332942</v>
      </c>
      <c r="Q86" s="526">
        <v>31842.79357462591</v>
      </c>
      <c r="R86" s="526">
        <v>77913.072826034098</v>
      </c>
      <c r="S86" s="526">
        <v>11518.405767881573</v>
      </c>
      <c r="T86" s="526">
        <v>17494.275076799884</v>
      </c>
      <c r="U86" s="527">
        <v>417118.0827786306</v>
      </c>
      <c r="V86" s="525">
        <v>63951.051619922291</v>
      </c>
      <c r="W86" s="526">
        <v>170587.86993838302</v>
      </c>
      <c r="X86" s="526">
        <v>100316.62087655959</v>
      </c>
      <c r="Y86" s="527">
        <v>334855.54243487597</v>
      </c>
      <c r="Z86" s="528">
        <v>2157458.8628725735</v>
      </c>
      <c r="AA86" s="528">
        <v>55142678.169133186</v>
      </c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</row>
    <row r="87" spans="1:65" s="46" customFormat="1" x14ac:dyDescent="0.2">
      <c r="A87" s="513" t="s">
        <v>251</v>
      </c>
      <c r="B87" s="509"/>
      <c r="C87" s="510"/>
      <c r="D87" s="510"/>
      <c r="E87" s="510"/>
      <c r="F87" s="511"/>
      <c r="G87" s="512"/>
      <c r="H87" s="512"/>
      <c r="I87" s="512"/>
      <c r="J87" s="512"/>
      <c r="K87" s="509"/>
      <c r="L87" s="511"/>
      <c r="M87" s="512"/>
      <c r="N87" s="509"/>
      <c r="O87" s="1260" t="s">
        <v>251</v>
      </c>
      <c r="P87" s="512"/>
      <c r="Q87" s="512"/>
      <c r="R87" s="512"/>
      <c r="S87" s="512"/>
      <c r="T87" s="512"/>
      <c r="U87" s="509"/>
      <c r="V87" s="512"/>
      <c r="W87" s="512"/>
      <c r="X87" s="512"/>
      <c r="Y87" s="509"/>
      <c r="Z87" s="510"/>
      <c r="AA87" s="509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</row>
    <row r="88" spans="1:65" s="498" customFormat="1" x14ac:dyDescent="0.2">
      <c r="A88" s="529" t="s">
        <v>336</v>
      </c>
      <c r="B88" s="514">
        <v>39045</v>
      </c>
      <c r="C88" s="515">
        <v>88218.962962962891</v>
      </c>
      <c r="D88" s="515">
        <v>656180.21817167709</v>
      </c>
      <c r="E88" s="515">
        <v>690366.29853539669</v>
      </c>
      <c r="F88" s="516">
        <v>3894.5454545454559</v>
      </c>
      <c r="G88" s="517">
        <v>5584</v>
      </c>
      <c r="H88" s="517">
        <v>3429.75</v>
      </c>
      <c r="I88" s="517">
        <v>557.63157894736844</v>
      </c>
      <c r="J88" s="517">
        <v>2250.7692307692305</v>
      </c>
      <c r="K88" s="514">
        <v>15716.696264262064</v>
      </c>
      <c r="L88" s="517">
        <v>174092.68863636366</v>
      </c>
      <c r="M88" s="517">
        <v>20538.265306122448</v>
      </c>
      <c r="N88" s="514">
        <v>194630.95394248614</v>
      </c>
      <c r="O88" s="529" t="s">
        <v>336</v>
      </c>
      <c r="P88" s="516">
        <v>89386.137062937079</v>
      </c>
      <c r="Q88" s="517">
        <v>2606.8421052631575</v>
      </c>
      <c r="R88" s="517">
        <v>123620.64814814848</v>
      </c>
      <c r="S88" s="517">
        <v>1506.6000000000001</v>
      </c>
      <c r="T88" s="517">
        <v>28267.771812080548</v>
      </c>
      <c r="U88" s="518">
        <v>245387.99912843134</v>
      </c>
      <c r="V88" s="517">
        <v>99</v>
      </c>
      <c r="W88" s="517">
        <v>543.11111111111109</v>
      </c>
      <c r="X88" s="517">
        <v>276.36363636363637</v>
      </c>
      <c r="Y88" s="514">
        <v>918.47474747474769</v>
      </c>
      <c r="Z88" s="101">
        <v>70733.457627118638</v>
      </c>
      <c r="AA88" s="514">
        <v>2001198.0613798094</v>
      </c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</row>
    <row r="89" spans="1:65" s="498" customFormat="1" x14ac:dyDescent="0.2">
      <c r="A89" s="529" t="s">
        <v>337</v>
      </c>
      <c r="B89" s="514">
        <v>38490.964285714283</v>
      </c>
      <c r="C89" s="515">
        <v>30322.355555555554</v>
      </c>
      <c r="D89" s="515">
        <v>708820.64302600466</v>
      </c>
      <c r="E89" s="515">
        <v>566612.44020894601</v>
      </c>
      <c r="F89" s="516">
        <v>4260</v>
      </c>
      <c r="G89" s="517">
        <v>7008</v>
      </c>
      <c r="H89" s="517">
        <v>2359</v>
      </c>
      <c r="I89" s="517">
        <v>368.89473684210526</v>
      </c>
      <c r="J89" s="517">
        <v>976</v>
      </c>
      <c r="K89" s="514">
        <v>14971.89473684211</v>
      </c>
      <c r="L89" s="517">
        <v>127673.00000000025</v>
      </c>
      <c r="M89" s="517">
        <v>12202.97058823529</v>
      </c>
      <c r="N89" s="514">
        <v>139875.97058823565</v>
      </c>
      <c r="O89" s="529" t="s">
        <v>337</v>
      </c>
      <c r="P89" s="516">
        <v>69206.315436241959</v>
      </c>
      <c r="Q89" s="517">
        <v>1056</v>
      </c>
      <c r="R89" s="517">
        <v>100721.88439849668</v>
      </c>
      <c r="S89" s="517">
        <v>756.19999999999993</v>
      </c>
      <c r="T89" s="517">
        <v>12044.500000000005</v>
      </c>
      <c r="U89" s="518">
        <v>183784.8998347398</v>
      </c>
      <c r="V89" s="517">
        <v>140</v>
      </c>
      <c r="W89" s="517">
        <v>344.66666666666669</v>
      </c>
      <c r="X89" s="517">
        <v>152</v>
      </c>
      <c r="Y89" s="514">
        <v>636.66666666666674</v>
      </c>
      <c r="Z89" s="101">
        <v>52353.695652173941</v>
      </c>
      <c r="AA89" s="514">
        <v>1735869.5305548785</v>
      </c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</row>
    <row r="90" spans="1:65" s="498" customFormat="1" x14ac:dyDescent="0.2">
      <c r="A90" s="529" t="s">
        <v>338</v>
      </c>
      <c r="B90" s="514">
        <v>38958.94827586208</v>
      </c>
      <c r="C90" s="515">
        <v>47445.857142857159</v>
      </c>
      <c r="D90" s="515">
        <v>803288.09535930632</v>
      </c>
      <c r="E90" s="515">
        <v>607873.27095504326</v>
      </c>
      <c r="F90" s="516">
        <v>9824.5714285714294</v>
      </c>
      <c r="G90" s="517">
        <v>4128</v>
      </c>
      <c r="H90" s="517">
        <v>7766</v>
      </c>
      <c r="I90" s="517">
        <v>246</v>
      </c>
      <c r="J90" s="517">
        <v>3249.23076923077</v>
      </c>
      <c r="K90" s="514">
        <v>25213.802197802193</v>
      </c>
      <c r="L90" s="517">
        <v>142516.53225806559</v>
      </c>
      <c r="M90" s="517">
        <v>17163.060975609751</v>
      </c>
      <c r="N90" s="514">
        <v>159679.59323367517</v>
      </c>
      <c r="O90" s="529" t="s">
        <v>338</v>
      </c>
      <c r="P90" s="516">
        <v>41463.035714285594</v>
      </c>
      <c r="Q90" s="517">
        <v>1179.3749999999998</v>
      </c>
      <c r="R90" s="517">
        <v>81090.037815125645</v>
      </c>
      <c r="S90" s="517">
        <v>1580.8</v>
      </c>
      <c r="T90" s="517">
        <v>12059.797979797986</v>
      </c>
      <c r="U90" s="518">
        <v>137373.04650920947</v>
      </c>
      <c r="V90" s="517">
        <v>65.333333333333343</v>
      </c>
      <c r="W90" s="517">
        <v>564</v>
      </c>
      <c r="X90" s="517">
        <v>760</v>
      </c>
      <c r="Y90" s="514">
        <v>1389.333333333333</v>
      </c>
      <c r="Z90" s="101">
        <v>73538.550000000032</v>
      </c>
      <c r="AA90" s="514">
        <v>1894760.497007089</v>
      </c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</row>
    <row r="91" spans="1:65" s="498" customFormat="1" x14ac:dyDescent="0.2">
      <c r="A91" s="529" t="s">
        <v>339</v>
      </c>
      <c r="B91" s="514">
        <v>54894.736842105296</v>
      </c>
      <c r="C91" s="515">
        <v>40363.243243243247</v>
      </c>
      <c r="D91" s="515">
        <v>554318.97336690279</v>
      </c>
      <c r="E91" s="515">
        <v>465184.92336720973</v>
      </c>
      <c r="F91" s="516">
        <v>8625.6666666666661</v>
      </c>
      <c r="G91" s="517">
        <v>4829.9999999999991</v>
      </c>
      <c r="H91" s="517">
        <v>5964</v>
      </c>
      <c r="I91" s="517">
        <v>857.89473684210543</v>
      </c>
      <c r="J91" s="517">
        <v>6024.6153846153838</v>
      </c>
      <c r="K91" s="514">
        <v>26302.17678812415</v>
      </c>
      <c r="L91" s="517">
        <v>213185.59176029952</v>
      </c>
      <c r="M91" s="517">
        <v>34806.493562231801</v>
      </c>
      <c r="N91" s="514">
        <v>247992.08532253065</v>
      </c>
      <c r="O91" s="529" t="s">
        <v>339</v>
      </c>
      <c r="P91" s="516">
        <v>56248.422037421915</v>
      </c>
      <c r="Q91" s="517">
        <v>1291.0344827586209</v>
      </c>
      <c r="R91" s="517">
        <v>85674.712389380817</v>
      </c>
      <c r="S91" s="517">
        <v>1521.4285714285713</v>
      </c>
      <c r="T91" s="517">
        <v>7314.0746268656712</v>
      </c>
      <c r="U91" s="518">
        <v>152049.67210785716</v>
      </c>
      <c r="V91" s="517">
        <v>90</v>
      </c>
      <c r="W91" s="517">
        <v>480.4444444444444</v>
      </c>
      <c r="X91" s="517">
        <v>632.72727272727275</v>
      </c>
      <c r="Y91" s="514">
        <v>1203.1717171717175</v>
      </c>
      <c r="Z91" s="101">
        <v>80111.357142857174</v>
      </c>
      <c r="AA91" s="514">
        <v>1622420.3398980023</v>
      </c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</row>
    <row r="92" spans="1:65" s="498" customFormat="1" x14ac:dyDescent="0.2">
      <c r="A92" s="529" t="s">
        <v>340</v>
      </c>
      <c r="B92" s="514">
        <v>26409.075000000004</v>
      </c>
      <c r="C92" s="515">
        <v>37572.741379310333</v>
      </c>
      <c r="D92" s="515">
        <v>612831.27355345013</v>
      </c>
      <c r="E92" s="515">
        <v>184455.72758009037</v>
      </c>
      <c r="F92" s="516">
        <v>5220</v>
      </c>
      <c r="G92" s="517">
        <v>6768</v>
      </c>
      <c r="H92" s="517">
        <v>4569.5999999999995</v>
      </c>
      <c r="I92" s="517">
        <v>714</v>
      </c>
      <c r="J92" s="517">
        <v>1914.0000000000002</v>
      </c>
      <c r="K92" s="514">
        <v>19185.599999999995</v>
      </c>
      <c r="L92" s="517">
        <v>209610.1388499288</v>
      </c>
      <c r="M92" s="517">
        <v>40828.36046511618</v>
      </c>
      <c r="N92" s="514">
        <v>250438.49931504551</v>
      </c>
      <c r="O92" s="529" t="s">
        <v>340</v>
      </c>
      <c r="P92" s="516">
        <v>58052.668161435133</v>
      </c>
      <c r="Q92" s="517">
        <v>2350.8333333333326</v>
      </c>
      <c r="R92" s="517">
        <v>81771.536499560301</v>
      </c>
      <c r="S92" s="517">
        <v>2396.7999999999997</v>
      </c>
      <c r="T92" s="517">
        <v>8537.7777777777774</v>
      </c>
      <c r="U92" s="518">
        <v>153109.61577210622</v>
      </c>
      <c r="V92" s="517">
        <v>48</v>
      </c>
      <c r="W92" s="517">
        <v>310</v>
      </c>
      <c r="X92" s="517">
        <v>185</v>
      </c>
      <c r="Y92" s="514">
        <v>543</v>
      </c>
      <c r="Z92" s="101">
        <v>75785.546874999985</v>
      </c>
      <c r="AA92" s="514">
        <v>1360331.0794750026</v>
      </c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</row>
    <row r="93" spans="1:65" s="498" customFormat="1" x14ac:dyDescent="0.2">
      <c r="A93" s="529" t="s">
        <v>341</v>
      </c>
      <c r="B93" s="514">
        <v>72936.211764705906</v>
      </c>
      <c r="C93" s="515">
        <v>51957.677419354848</v>
      </c>
      <c r="D93" s="515">
        <v>694247.00041752541</v>
      </c>
      <c r="E93" s="515">
        <v>125795.27600010042</v>
      </c>
      <c r="F93" s="516">
        <v>4016.6</v>
      </c>
      <c r="G93" s="517">
        <v>13000</v>
      </c>
      <c r="H93" s="517">
        <v>2713.75</v>
      </c>
      <c r="I93" s="517">
        <v>325</v>
      </c>
      <c r="J93" s="517">
        <v>1626.4285714285716</v>
      </c>
      <c r="K93" s="514">
        <v>21681.778571428575</v>
      </c>
      <c r="L93" s="517">
        <v>215721.27072758044</v>
      </c>
      <c r="M93" s="517">
        <v>49321.725490196157</v>
      </c>
      <c r="N93" s="514">
        <v>265042.99621777539</v>
      </c>
      <c r="O93" s="529" t="s">
        <v>341</v>
      </c>
      <c r="P93" s="516">
        <v>48950.011325028507</v>
      </c>
      <c r="Q93" s="517">
        <v>1301.5625</v>
      </c>
      <c r="R93" s="517">
        <v>96493.360975609728</v>
      </c>
      <c r="S93" s="517">
        <v>3936.5714285714289</v>
      </c>
      <c r="T93" s="517">
        <v>14038.129032258064</v>
      </c>
      <c r="U93" s="518">
        <v>164719.63526146728</v>
      </c>
      <c r="V93" s="517">
        <v>65.333333333333343</v>
      </c>
      <c r="W93" s="517">
        <v>647.55555555555554</v>
      </c>
      <c r="X93" s="517">
        <v>167.27272727272725</v>
      </c>
      <c r="Y93" s="514">
        <v>880.16161616161628</v>
      </c>
      <c r="Z93" s="101">
        <v>50471.93333333332</v>
      </c>
      <c r="AA93" s="514">
        <v>1447732.6706018527</v>
      </c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</row>
    <row r="94" spans="1:65" s="498" customFormat="1" x14ac:dyDescent="0.2">
      <c r="A94" s="529" t="s">
        <v>342</v>
      </c>
      <c r="B94" s="514">
        <v>69516.681818181838</v>
      </c>
      <c r="C94" s="515">
        <v>92778.478260869524</v>
      </c>
      <c r="D94" s="515">
        <v>756441.26029980113</v>
      </c>
      <c r="E94" s="515">
        <v>136184.5317870494</v>
      </c>
      <c r="F94" s="516">
        <v>4989.833333333333</v>
      </c>
      <c r="G94" s="517">
        <v>5573.7999999999993</v>
      </c>
      <c r="H94" s="517">
        <v>2538</v>
      </c>
      <c r="I94" s="517">
        <v>1012.3157894736843</v>
      </c>
      <c r="J94" s="517">
        <v>2770.5263157894733</v>
      </c>
      <c r="K94" s="514">
        <v>16884.475438596484</v>
      </c>
      <c r="L94" s="517">
        <v>192348.58920402703</v>
      </c>
      <c r="M94" s="517">
        <v>56118.98684210526</v>
      </c>
      <c r="N94" s="514">
        <v>248467.57604613248</v>
      </c>
      <c r="O94" s="529" t="s">
        <v>342</v>
      </c>
      <c r="P94" s="516">
        <v>85081.259541984415</v>
      </c>
      <c r="Q94" s="517">
        <v>2252.5</v>
      </c>
      <c r="R94" s="517">
        <v>99942.302670622783</v>
      </c>
      <c r="S94" s="517">
        <v>1526</v>
      </c>
      <c r="T94" s="517">
        <v>19601.538461538457</v>
      </c>
      <c r="U94" s="518">
        <v>208403.60067414644</v>
      </c>
      <c r="V94" s="517">
        <v>46.666666666666671</v>
      </c>
      <c r="W94" s="517">
        <v>678.88888888888891</v>
      </c>
      <c r="X94" s="517">
        <v>443.63636363636368</v>
      </c>
      <c r="Y94" s="514">
        <v>1169.1919191919189</v>
      </c>
      <c r="Z94" s="101">
        <v>72778.963636363609</v>
      </c>
      <c r="AA94" s="514">
        <v>1602624.7598803327</v>
      </c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</row>
    <row r="95" spans="1:65" s="498" customFormat="1" x14ac:dyDescent="0.2">
      <c r="A95" s="529" t="s">
        <v>343</v>
      </c>
      <c r="B95" s="514">
        <v>51406.580645161281</v>
      </c>
      <c r="C95" s="515">
        <v>53583.028571428578</v>
      </c>
      <c r="D95" s="515">
        <v>966233.47870524519</v>
      </c>
      <c r="E95" s="515">
        <v>136008.75081493205</v>
      </c>
      <c r="F95" s="516">
        <v>7218.2413793103433</v>
      </c>
      <c r="G95" s="517">
        <v>10928.076923076924</v>
      </c>
      <c r="H95" s="517">
        <v>5210.5555555555566</v>
      </c>
      <c r="I95" s="517">
        <v>1764.75</v>
      </c>
      <c r="J95" s="517">
        <v>2204.4444444444443</v>
      </c>
      <c r="K95" s="514">
        <v>27326.06830238727</v>
      </c>
      <c r="L95" s="517">
        <v>206426.0040295498</v>
      </c>
      <c r="M95" s="517">
        <v>61562.659685863888</v>
      </c>
      <c r="N95" s="514">
        <v>267988.66371541284</v>
      </c>
      <c r="O95" s="529" t="s">
        <v>343</v>
      </c>
      <c r="P95" s="516">
        <v>73355.075776397673</v>
      </c>
      <c r="Q95" s="517">
        <v>1701.5384615384614</v>
      </c>
      <c r="R95" s="517">
        <v>90212.179372196872</v>
      </c>
      <c r="S95" s="517">
        <v>1516.6666666666667</v>
      </c>
      <c r="T95" s="517">
        <v>14283.884615384613</v>
      </c>
      <c r="U95" s="518">
        <v>181069.34489218306</v>
      </c>
      <c r="V95" s="517">
        <v>28</v>
      </c>
      <c r="W95" s="517">
        <v>880</v>
      </c>
      <c r="X95" s="517">
        <v>269.09090909090912</v>
      </c>
      <c r="Y95" s="514">
        <v>1177.090909090909</v>
      </c>
      <c r="Z95" s="101">
        <v>65679.743589743608</v>
      </c>
      <c r="AA95" s="514">
        <v>1750472.7501455846</v>
      </c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</row>
    <row r="96" spans="1:65" s="498" customFormat="1" x14ac:dyDescent="0.2">
      <c r="A96" s="529" t="s">
        <v>344</v>
      </c>
      <c r="B96" s="514">
        <v>45763.931034482754</v>
      </c>
      <c r="C96" s="515">
        <v>31497.1</v>
      </c>
      <c r="D96" s="515">
        <v>772033.9573459964</v>
      </c>
      <c r="E96" s="515">
        <v>113898.64009464093</v>
      </c>
      <c r="F96" s="516">
        <v>4859</v>
      </c>
      <c r="G96" s="517">
        <v>6156</v>
      </c>
      <c r="H96" s="517">
        <v>4708.4210526315792</v>
      </c>
      <c r="I96" s="517">
        <v>567</v>
      </c>
      <c r="J96" s="517">
        <v>1356.8000000000002</v>
      </c>
      <c r="K96" s="514">
        <v>17647.221052631583</v>
      </c>
      <c r="L96" s="517">
        <v>256888.50821468007</v>
      </c>
      <c r="M96" s="517">
        <v>57338.097686375273</v>
      </c>
      <c r="N96" s="514">
        <v>314226.60590105661</v>
      </c>
      <c r="O96" s="529" t="s">
        <v>344</v>
      </c>
      <c r="P96" s="516">
        <v>82649.108013937075</v>
      </c>
      <c r="Q96" s="517">
        <v>1542.4285714285716</v>
      </c>
      <c r="R96" s="517">
        <v>88619.848297213874</v>
      </c>
      <c r="S96" s="517">
        <v>2832</v>
      </c>
      <c r="T96" s="517">
        <v>9906.7826086956502</v>
      </c>
      <c r="U96" s="518">
        <v>185550.16749127459</v>
      </c>
      <c r="V96" s="517">
        <v>84</v>
      </c>
      <c r="W96" s="517">
        <v>490.88888888888891</v>
      </c>
      <c r="X96" s="517">
        <v>160</v>
      </c>
      <c r="Y96" s="514">
        <v>734.88888888888903</v>
      </c>
      <c r="Z96" s="101">
        <v>38731</v>
      </c>
      <c r="AA96" s="514">
        <v>1520083.5118089719</v>
      </c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</row>
    <row r="97" spans="1:65" s="498" customFormat="1" x14ac:dyDescent="0.2">
      <c r="A97" s="529" t="s">
        <v>345</v>
      </c>
      <c r="B97" s="514">
        <v>67785.945652173876</v>
      </c>
      <c r="C97" s="515">
        <v>41961.562499999985</v>
      </c>
      <c r="D97" s="515">
        <v>748960.74530168995</v>
      </c>
      <c r="E97" s="515">
        <v>183018.15381287163</v>
      </c>
      <c r="F97" s="516">
        <v>4346.0869565217381</v>
      </c>
      <c r="G97" s="517">
        <v>8171.5555555555557</v>
      </c>
      <c r="H97" s="517">
        <v>3601</v>
      </c>
      <c r="I97" s="517">
        <v>609.1052631578948</v>
      </c>
      <c r="J97" s="517">
        <v>1573</v>
      </c>
      <c r="K97" s="514">
        <v>18300.747775235188</v>
      </c>
      <c r="L97" s="517">
        <v>206351.80456718165</v>
      </c>
      <c r="M97" s="517">
        <v>45676.612377850237</v>
      </c>
      <c r="N97" s="514">
        <v>252028.41694503205</v>
      </c>
      <c r="O97" s="529" t="s">
        <v>345</v>
      </c>
      <c r="P97" s="516">
        <v>51388.002439024378</v>
      </c>
      <c r="Q97" s="517">
        <v>754.94444444444446</v>
      </c>
      <c r="R97" s="517">
        <v>102460.05821205719</v>
      </c>
      <c r="S97" s="517">
        <v>1060.8000000000002</v>
      </c>
      <c r="T97" s="517">
        <v>8095.0357142857156</v>
      </c>
      <c r="U97" s="518">
        <v>163758.84080980916</v>
      </c>
      <c r="V97" s="517">
        <v>140</v>
      </c>
      <c r="W97" s="517">
        <v>605.77777777777783</v>
      </c>
      <c r="X97" s="517">
        <v>349.09090909090912</v>
      </c>
      <c r="Y97" s="514">
        <v>1094.8686868686866</v>
      </c>
      <c r="Z97" s="101">
        <v>68327.555555555591</v>
      </c>
      <c r="AA97" s="514">
        <v>1545236.8370392357</v>
      </c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</row>
    <row r="98" spans="1:65" s="498" customFormat="1" x14ac:dyDescent="0.2">
      <c r="A98" s="529" t="s">
        <v>346</v>
      </c>
      <c r="B98" s="514">
        <v>65708.2</v>
      </c>
      <c r="C98" s="515">
        <v>40805.222222222255</v>
      </c>
      <c r="D98" s="515">
        <v>669726.23213230306</v>
      </c>
      <c r="E98" s="515">
        <v>329469.67257312423</v>
      </c>
      <c r="F98" s="516">
        <v>3212.6153846153852</v>
      </c>
      <c r="G98" s="517">
        <v>6669</v>
      </c>
      <c r="H98" s="517">
        <v>6671.9999999999991</v>
      </c>
      <c r="I98" s="517">
        <v>617.68421052631595</v>
      </c>
      <c r="J98" s="517">
        <v>1836</v>
      </c>
      <c r="K98" s="514">
        <v>19007.299595141711</v>
      </c>
      <c r="L98" s="517">
        <v>204676.2206477742</v>
      </c>
      <c r="M98" s="517">
        <v>33950.561946902715</v>
      </c>
      <c r="N98" s="514">
        <v>238626.78259467662</v>
      </c>
      <c r="O98" s="529" t="s">
        <v>346</v>
      </c>
      <c r="P98" s="516">
        <v>39181.399776035869</v>
      </c>
      <c r="Q98" s="517">
        <v>756.52173913043475</v>
      </c>
      <c r="R98" s="517">
        <v>85069.883720930564</v>
      </c>
      <c r="S98" s="517">
        <v>3504</v>
      </c>
      <c r="T98" s="517">
        <v>7221.8181818181811</v>
      </c>
      <c r="U98" s="518">
        <v>135733.62341791412</v>
      </c>
      <c r="V98" s="517">
        <v>65.333333333333343</v>
      </c>
      <c r="W98" s="517">
        <v>357.00000000000006</v>
      </c>
      <c r="X98" s="517">
        <v>68</v>
      </c>
      <c r="Y98" s="514">
        <v>490.33333333333331</v>
      </c>
      <c r="Z98" s="101">
        <v>51684.705882352951</v>
      </c>
      <c r="AA98" s="514">
        <v>1551252.0717510683</v>
      </c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</row>
    <row r="99" spans="1:65" s="498" customFormat="1" x14ac:dyDescent="0.2">
      <c r="A99" s="529" t="s">
        <v>347</v>
      </c>
      <c r="B99" s="514">
        <v>71314.268656716406</v>
      </c>
      <c r="C99" s="515">
        <v>18638.18181818182</v>
      </c>
      <c r="D99" s="515">
        <v>743851.54096231295</v>
      </c>
      <c r="E99" s="515">
        <v>649928.72660299868</v>
      </c>
      <c r="F99" s="516">
        <v>4166.3999999999996</v>
      </c>
      <c r="G99" s="517">
        <v>14642.545454545454</v>
      </c>
      <c r="H99" s="517">
        <v>7856.3333333333348</v>
      </c>
      <c r="I99" s="517">
        <v>690</v>
      </c>
      <c r="J99" s="517">
        <v>2720</v>
      </c>
      <c r="K99" s="514">
        <v>30075.278787878786</v>
      </c>
      <c r="L99" s="517">
        <v>274341.83436341054</v>
      </c>
      <c r="M99" s="517">
        <v>37489.992565055785</v>
      </c>
      <c r="N99" s="514">
        <v>311831.82692846644</v>
      </c>
      <c r="O99" s="529" t="s">
        <v>347</v>
      </c>
      <c r="P99" s="516">
        <v>48813.684210526146</v>
      </c>
      <c r="Q99" s="517">
        <v>2229.2500000000005</v>
      </c>
      <c r="R99" s="517">
        <v>120320.02702702742</v>
      </c>
      <c r="S99" s="517">
        <v>6153.875</v>
      </c>
      <c r="T99" s="517">
        <v>10279.210526315794</v>
      </c>
      <c r="U99" s="518">
        <v>187796.04676387113</v>
      </c>
      <c r="V99" s="517">
        <v>46.666666666666671</v>
      </c>
      <c r="W99" s="517">
        <v>1417.5</v>
      </c>
      <c r="X99" s="517">
        <v>280</v>
      </c>
      <c r="Y99" s="514">
        <v>1744.1666666666667</v>
      </c>
      <c r="Z99" s="147">
        <v>79356.428571428565</v>
      </c>
      <c r="AA99" s="514">
        <v>2094536.4657585216</v>
      </c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</row>
    <row r="100" spans="1:65" s="498" customFormat="1" x14ac:dyDescent="0.2">
      <c r="A100" s="532" t="s">
        <v>264</v>
      </c>
      <c r="B100" s="519">
        <v>642230.54397510446</v>
      </c>
      <c r="C100" s="520">
        <v>575144.41107598529</v>
      </c>
      <c r="D100" s="520">
        <v>8686933.4186424725</v>
      </c>
      <c r="E100" s="520">
        <v>4188796.4123324417</v>
      </c>
      <c r="F100" s="521">
        <v>64633.560603564314</v>
      </c>
      <c r="G100" s="522">
        <v>93458.977933177928</v>
      </c>
      <c r="H100" s="522">
        <v>57388.409941520484</v>
      </c>
      <c r="I100" s="522">
        <v>8330.2763157894733</v>
      </c>
      <c r="J100" s="522">
        <v>28501.814716277877</v>
      </c>
      <c r="K100" s="519">
        <v>252313.03951033016</v>
      </c>
      <c r="L100" s="523">
        <v>2423832.1832589032</v>
      </c>
      <c r="M100" s="524">
        <v>466997.78749166132</v>
      </c>
      <c r="N100" s="519">
        <v>2890829.9707506015</v>
      </c>
      <c r="O100" s="533" t="s">
        <v>264</v>
      </c>
      <c r="P100" s="521">
        <v>743775.11949525995</v>
      </c>
      <c r="Q100" s="522">
        <v>19022.830637897012</v>
      </c>
      <c r="R100" s="522">
        <v>1155996.4795263608</v>
      </c>
      <c r="S100" s="522">
        <v>28291.741666666665</v>
      </c>
      <c r="T100" s="522">
        <v>151650.32133681825</v>
      </c>
      <c r="U100" s="519">
        <v>2098736.4926630743</v>
      </c>
      <c r="V100" s="521">
        <v>918.33333333333383</v>
      </c>
      <c r="W100" s="522">
        <v>7319.8333333333358</v>
      </c>
      <c r="X100" s="522">
        <v>3743.1818181818189</v>
      </c>
      <c r="Y100" s="519">
        <v>11981.348484848491</v>
      </c>
      <c r="Z100" s="520">
        <v>779552.93786592595</v>
      </c>
      <c r="AA100" s="520">
        <v>20126518.575300783</v>
      </c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</row>
    <row r="101" spans="1:65" s="498" customFormat="1" x14ac:dyDescent="0.2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</row>
    <row r="102" spans="1:65" s="498" customFormat="1" x14ac:dyDescent="0.2">
      <c r="A102" s="98" t="s">
        <v>675</v>
      </c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 t="s">
        <v>675</v>
      </c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</row>
    <row r="103" spans="1:65" s="498" customFormat="1" ht="12" x14ac:dyDescent="0.2">
      <c r="A103" s="98" t="s">
        <v>677</v>
      </c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 t="s">
        <v>677</v>
      </c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</row>
  </sheetData>
  <sheetProtection formatCells="0" formatColumns="0" formatRows="0" insertColumns="0" insertRows="0" insertHyperlinks="0" deleteColumns="0" deleteRows="0" sort="0" autoFilter="0" pivotTables="0"/>
  <mergeCells count="61">
    <mergeCell ref="O54:AB54"/>
    <mergeCell ref="L5:L6"/>
    <mergeCell ref="A1:N1"/>
    <mergeCell ref="N5:N6"/>
    <mergeCell ref="I5:I6"/>
    <mergeCell ref="A5:A6"/>
    <mergeCell ref="B5:B6"/>
    <mergeCell ref="C5:C6"/>
    <mergeCell ref="A2:N2"/>
    <mergeCell ref="F5:F6"/>
    <mergeCell ref="H5:H6"/>
    <mergeCell ref="M5:M6"/>
    <mergeCell ref="D5:D6"/>
    <mergeCell ref="J5:J6"/>
    <mergeCell ref="E5:E6"/>
    <mergeCell ref="O5:O6"/>
    <mergeCell ref="O2:AA2"/>
    <mergeCell ref="AA5:AA6"/>
    <mergeCell ref="G5:G6"/>
    <mergeCell ref="Z5:Z6"/>
    <mergeCell ref="Y5:Y6"/>
    <mergeCell ref="U5:U6"/>
    <mergeCell ref="P5:P6"/>
    <mergeCell ref="V5:V6"/>
    <mergeCell ref="W5:W6"/>
    <mergeCell ref="K5:K6"/>
    <mergeCell ref="X5:X6"/>
    <mergeCell ref="T5:T6"/>
    <mergeCell ref="Q5:Q6"/>
    <mergeCell ref="R5:R6"/>
    <mergeCell ref="S5:S6"/>
    <mergeCell ref="A54:N54"/>
    <mergeCell ref="A55:N55"/>
    <mergeCell ref="O55:AA55"/>
    <mergeCell ref="A58:A59"/>
    <mergeCell ref="B58:B59"/>
    <mergeCell ref="C58:C59"/>
    <mergeCell ref="D58:D59"/>
    <mergeCell ref="E58:E59"/>
    <mergeCell ref="F58:F59"/>
    <mergeCell ref="G58:G59"/>
    <mergeCell ref="H58:H59"/>
    <mergeCell ref="I58:I59"/>
    <mergeCell ref="J58:J59"/>
    <mergeCell ref="K58:K59"/>
    <mergeCell ref="L58:L59"/>
    <mergeCell ref="M58:M59"/>
    <mergeCell ref="N58:N59"/>
    <mergeCell ref="O58:O59"/>
    <mergeCell ref="P58:P59"/>
    <mergeCell ref="Q58:Q59"/>
    <mergeCell ref="R58:R59"/>
    <mergeCell ref="X58:X59"/>
    <mergeCell ref="Y58:Y59"/>
    <mergeCell ref="Z58:Z59"/>
    <mergeCell ref="AA58:AA59"/>
    <mergeCell ref="S58:S59"/>
    <mergeCell ref="T58:T59"/>
    <mergeCell ref="U58:U59"/>
    <mergeCell ref="V58:V59"/>
    <mergeCell ref="W58:W59"/>
  </mergeCells>
  <phoneticPr fontId="51" type="noConversion"/>
  <printOptions horizontalCentered="1"/>
  <pageMargins left="0.25" right="0.25" top="0.25" bottom="0.5" header="0.3" footer="0.3"/>
  <pageSetup scale="86" fitToWidth="2" fitToHeight="2" orientation="landscape" r:id="rId1"/>
  <headerFooter alignWithMargins="0">
    <oddFooter>&amp;L&amp;"Garamond,Italic"&amp;12Hawai‘i Tourism Authority&amp;R&amp;"Garamond,Italic"&amp;12 2015 Annual Visitor Research Report</oddFooter>
  </headerFooter>
  <colBreaks count="1" manualBreakCount="1">
    <brk id="14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B58"/>
  <sheetViews>
    <sheetView showGridLines="0" topLeftCell="A31" zoomScaleNormal="100" workbookViewId="0">
      <selection sqref="A1:N1"/>
    </sheetView>
  </sheetViews>
  <sheetFormatPr defaultColWidth="9.140625" defaultRowHeight="12.75" x14ac:dyDescent="0.2"/>
  <cols>
    <col min="1" max="1" width="15.140625" style="374" customWidth="1"/>
    <col min="2" max="14" width="9.7109375" style="374" customWidth="1"/>
    <col min="15" max="15" width="15.140625" style="374" customWidth="1"/>
    <col min="16" max="20" width="9.7109375" style="374" customWidth="1"/>
    <col min="21" max="21" width="11.7109375" style="374" customWidth="1"/>
    <col min="22" max="24" width="9.7109375" style="374" customWidth="1"/>
    <col min="25" max="25" width="12.7109375" style="374" customWidth="1"/>
    <col min="26" max="26" width="9.7109375" style="374" customWidth="1"/>
    <col min="27" max="27" width="12.7109375" style="374" customWidth="1"/>
    <col min="28" max="28" width="9.140625" style="374"/>
    <col min="29" max="16384" width="9.140625" style="13"/>
  </cols>
  <sheetData>
    <row r="1" spans="1:28" s="96" customFormat="1" ht="15.75" x14ac:dyDescent="0.25">
      <c r="A1" s="1924" t="str">
        <f>CONCATENATE('List of Tables'!A15,":  ",'List of Tables'!C15)</f>
        <v>TABLE 10:  2015 Visitor Days Growth by Month and MMA</v>
      </c>
      <c r="B1" s="1924"/>
      <c r="C1" s="1924"/>
      <c r="D1" s="1924"/>
      <c r="E1" s="1924"/>
      <c r="F1" s="1924"/>
      <c r="G1" s="1924"/>
      <c r="H1" s="1924"/>
      <c r="I1" s="1924"/>
      <c r="J1" s="1924"/>
      <c r="K1" s="1924"/>
      <c r="L1" s="1924"/>
      <c r="M1" s="1924"/>
      <c r="N1" s="1924"/>
      <c r="O1" s="495" t="str">
        <f>CONCATENATE('List of Tables'!A15,":  ",'List of Tables'!C15, " (continued)")</f>
        <v>TABLE 10:  2015 Visitor Days Growth by Month and MMA (continued)</v>
      </c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1288"/>
    </row>
    <row r="2" spans="1:28" s="132" customFormat="1" ht="15.75" x14ac:dyDescent="0.2">
      <c r="A2" s="1924" t="s">
        <v>1054</v>
      </c>
      <c r="B2" s="1924"/>
      <c r="C2" s="1924"/>
      <c r="D2" s="1924"/>
      <c r="E2" s="1924"/>
      <c r="F2" s="1924"/>
      <c r="G2" s="1924"/>
      <c r="H2" s="1924"/>
      <c r="I2" s="1924"/>
      <c r="J2" s="1924"/>
      <c r="K2" s="1924"/>
      <c r="L2" s="1924"/>
      <c r="M2" s="1924"/>
      <c r="N2" s="1924"/>
      <c r="O2" s="1924" t="str">
        <f>+A2</f>
        <v>% change 2015 vs. 2014R</v>
      </c>
      <c r="P2" s="1924"/>
      <c r="Q2" s="1924"/>
      <c r="R2" s="1924"/>
      <c r="S2" s="1924"/>
      <c r="T2" s="1924"/>
      <c r="U2" s="1924"/>
      <c r="V2" s="1924"/>
      <c r="W2" s="1924"/>
      <c r="X2" s="1924"/>
      <c r="Y2" s="1924"/>
      <c r="Z2" s="1924"/>
      <c r="AA2" s="1924"/>
      <c r="AB2" s="439"/>
    </row>
    <row r="3" spans="1:28" s="132" customFormat="1" ht="14.25" x14ac:dyDescent="0.2">
      <c r="A3" s="497"/>
      <c r="B3" s="497"/>
      <c r="C3" s="497"/>
      <c r="D3" s="498"/>
      <c r="E3" s="498"/>
      <c r="F3" s="380"/>
      <c r="G3" s="498"/>
      <c r="H3" s="498"/>
      <c r="I3" s="498"/>
      <c r="J3" s="498"/>
      <c r="K3" s="498"/>
      <c r="L3" s="498"/>
      <c r="M3" s="498"/>
      <c r="N3" s="498"/>
      <c r="O3" s="497"/>
      <c r="P3" s="498"/>
      <c r="Q3" s="498"/>
      <c r="R3" s="498"/>
      <c r="S3" s="380"/>
      <c r="T3" s="498"/>
      <c r="U3" s="498"/>
      <c r="V3" s="498"/>
      <c r="W3" s="498"/>
      <c r="X3" s="498"/>
      <c r="Y3" s="498"/>
      <c r="Z3" s="498"/>
      <c r="AA3" s="445"/>
      <c r="AB3" s="374"/>
    </row>
    <row r="4" spans="1:28" s="1315" customFormat="1" ht="35.450000000000003" customHeight="1" x14ac:dyDescent="0.2">
      <c r="A4" s="1304" t="s">
        <v>462</v>
      </c>
      <c r="B4" s="1305" t="s">
        <v>372</v>
      </c>
      <c r="C4" s="1305" t="s">
        <v>373</v>
      </c>
      <c r="D4" s="1306" t="s">
        <v>365</v>
      </c>
      <c r="E4" s="1306" t="s">
        <v>370</v>
      </c>
      <c r="F4" s="1307" t="s">
        <v>367</v>
      </c>
      <c r="G4" s="1308"/>
      <c r="H4" s="1308"/>
      <c r="I4" s="1308"/>
      <c r="J4" s="1308"/>
      <c r="K4" s="1309"/>
      <c r="L4" s="1307" t="s">
        <v>368</v>
      </c>
      <c r="M4" s="1308"/>
      <c r="N4" s="1309"/>
      <c r="O4" s="1304" t="s">
        <v>462</v>
      </c>
      <c r="P4" s="1310" t="s">
        <v>366</v>
      </c>
      <c r="Q4" s="1311"/>
      <c r="R4" s="1312"/>
      <c r="S4" s="1312"/>
      <c r="T4" s="1312"/>
      <c r="U4" s="1313"/>
      <c r="V4" s="1312" t="s">
        <v>369</v>
      </c>
      <c r="W4" s="1311"/>
      <c r="X4" s="1312"/>
      <c r="Y4" s="1313"/>
      <c r="Z4" s="1306" t="s">
        <v>371</v>
      </c>
      <c r="AA4" s="1304" t="s">
        <v>380</v>
      </c>
      <c r="AB4" s="1314"/>
    </row>
    <row r="5" spans="1:28" s="890" customFormat="1" ht="12" x14ac:dyDescent="0.2">
      <c r="A5" s="1931" t="s">
        <v>264</v>
      </c>
      <c r="B5" s="1928" t="s">
        <v>381</v>
      </c>
      <c r="C5" s="1927" t="s">
        <v>375</v>
      </c>
      <c r="D5" s="1927" t="s">
        <v>324</v>
      </c>
      <c r="E5" s="1927" t="s">
        <v>334</v>
      </c>
      <c r="F5" s="1929" t="s">
        <v>209</v>
      </c>
      <c r="G5" s="1926" t="s">
        <v>331</v>
      </c>
      <c r="H5" s="1926" t="s">
        <v>330</v>
      </c>
      <c r="I5" s="1926" t="s">
        <v>332</v>
      </c>
      <c r="J5" s="1930" t="s">
        <v>376</v>
      </c>
      <c r="K5" s="1928" t="s">
        <v>950</v>
      </c>
      <c r="L5" s="1929" t="s">
        <v>604</v>
      </c>
      <c r="M5" s="1930" t="s">
        <v>210</v>
      </c>
      <c r="N5" s="1928" t="s">
        <v>951</v>
      </c>
      <c r="O5" s="1931" t="s">
        <v>264</v>
      </c>
      <c r="P5" s="1932" t="s">
        <v>322</v>
      </c>
      <c r="Q5" s="1930" t="s">
        <v>211</v>
      </c>
      <c r="R5" s="1926" t="s">
        <v>325</v>
      </c>
      <c r="S5" s="1930" t="s">
        <v>378</v>
      </c>
      <c r="T5" s="1926" t="s">
        <v>327</v>
      </c>
      <c r="U5" s="1928" t="s">
        <v>952</v>
      </c>
      <c r="V5" s="1929" t="s">
        <v>377</v>
      </c>
      <c r="W5" s="1930" t="s">
        <v>254</v>
      </c>
      <c r="X5" s="1930" t="s">
        <v>256</v>
      </c>
      <c r="Y5" s="1930" t="s">
        <v>953</v>
      </c>
      <c r="Z5" s="1931" t="s">
        <v>321</v>
      </c>
      <c r="AA5" s="1927" t="s">
        <v>386</v>
      </c>
      <c r="AB5" s="1314"/>
    </row>
    <row r="6" spans="1:28" s="890" customFormat="1" ht="12" x14ac:dyDescent="0.2">
      <c r="A6" s="1931"/>
      <c r="B6" s="1928" t="s">
        <v>258</v>
      </c>
      <c r="C6" s="1927" t="s">
        <v>257</v>
      </c>
      <c r="D6" s="1927"/>
      <c r="E6" s="1927"/>
      <c r="F6" s="1929" t="s">
        <v>329</v>
      </c>
      <c r="G6" s="1926"/>
      <c r="H6" s="1926"/>
      <c r="I6" s="1926"/>
      <c r="J6" s="1930" t="s">
        <v>328</v>
      </c>
      <c r="K6" s="1928"/>
      <c r="L6" s="1929"/>
      <c r="M6" s="1930" t="s">
        <v>333</v>
      </c>
      <c r="N6" s="1928" t="s">
        <v>368</v>
      </c>
      <c r="O6" s="1931"/>
      <c r="P6" s="1932" t="s">
        <v>322</v>
      </c>
      <c r="Q6" s="1930" t="s">
        <v>323</v>
      </c>
      <c r="R6" s="1926" t="s">
        <v>325</v>
      </c>
      <c r="S6" s="1930" t="s">
        <v>326</v>
      </c>
      <c r="T6" s="1926" t="s">
        <v>327</v>
      </c>
      <c r="U6" s="1928"/>
      <c r="V6" s="1929"/>
      <c r="W6" s="1930" t="s">
        <v>254</v>
      </c>
      <c r="X6" s="1930" t="s">
        <v>256</v>
      </c>
      <c r="Y6" s="1930" t="s">
        <v>374</v>
      </c>
      <c r="Z6" s="1931"/>
      <c r="AA6" s="1927" t="s">
        <v>335</v>
      </c>
      <c r="AB6" s="1314"/>
    </row>
    <row r="7" spans="1:28" s="1193" customFormat="1" ht="12" x14ac:dyDescent="0.2">
      <c r="A7" s="1316" t="s">
        <v>336</v>
      </c>
      <c r="B7" s="1451">
        <v>3.2836969730137208E-2</v>
      </c>
      <c r="C7" s="1452">
        <v>1.8439644375184507E-2</v>
      </c>
      <c r="D7" s="1452">
        <v>-1.8447839102205179E-2</v>
      </c>
      <c r="E7" s="1452">
        <v>-9.3497088783694639E-3</v>
      </c>
      <c r="F7" s="1453">
        <v>-1.5665452904930367E-2</v>
      </c>
      <c r="G7" s="1454">
        <v>7.9163211751431317E-2</v>
      </c>
      <c r="H7" s="1454">
        <v>8.4727342660591617E-3</v>
      </c>
      <c r="I7" s="1454">
        <v>3.5568411335462492E-2</v>
      </c>
      <c r="J7" s="1454">
        <v>-3.5871740947779542E-2</v>
      </c>
      <c r="K7" s="1451">
        <v>3.9535076673323944E-3</v>
      </c>
      <c r="L7" s="1454">
        <v>0.10026154112302237</v>
      </c>
      <c r="M7" s="1454">
        <v>0.16723530084817184</v>
      </c>
      <c r="N7" s="1451">
        <v>0.10768562589043985</v>
      </c>
      <c r="O7" s="1455" t="s">
        <v>336</v>
      </c>
      <c r="P7" s="1453">
        <v>-0.32501842079909971</v>
      </c>
      <c r="Q7" s="1454">
        <v>-0.44068419648329066</v>
      </c>
      <c r="R7" s="1454">
        <v>-3.3103929320724985E-2</v>
      </c>
      <c r="S7" s="1454">
        <v>-0.15755827758970664</v>
      </c>
      <c r="T7" s="1454">
        <v>-0.70409276591158343</v>
      </c>
      <c r="U7" s="1456">
        <v>-0.22915285591256818</v>
      </c>
      <c r="V7" s="1454">
        <v>-0.22242104014826261</v>
      </c>
      <c r="W7" s="1454">
        <v>0.36850772737170251</v>
      </c>
      <c r="X7" s="1454">
        <v>-0.10435567499003001</v>
      </c>
      <c r="Y7" s="1451">
        <v>0.11748059044240028</v>
      </c>
      <c r="Z7" s="1457">
        <v>4.038057755404641E-3</v>
      </c>
      <c r="AA7" s="1451">
        <v>9.3096207162925593E-3</v>
      </c>
      <c r="AB7" s="1317"/>
    </row>
    <row r="8" spans="1:28" s="1193" customFormat="1" ht="12" x14ac:dyDescent="0.2">
      <c r="A8" s="1318" t="s">
        <v>337</v>
      </c>
      <c r="B8" s="1451">
        <v>7.0446249987604029E-2</v>
      </c>
      <c r="C8" s="1452">
        <v>1.5533504262424338E-2</v>
      </c>
      <c r="D8" s="1452">
        <v>-7.9398466324540895E-2</v>
      </c>
      <c r="E8" s="1452">
        <v>-1.8162560886587048E-2</v>
      </c>
      <c r="F8" s="1453">
        <v>-0.16263548232804076</v>
      </c>
      <c r="G8" s="1454">
        <v>-0.15515888230649758</v>
      </c>
      <c r="H8" s="1454">
        <v>-6.2046166093636676E-3</v>
      </c>
      <c r="I8" s="1454">
        <v>-6.6823175663603712E-2</v>
      </c>
      <c r="J8" s="1454">
        <v>2.4691888037357949E-2</v>
      </c>
      <c r="K8" s="1451">
        <v>-7.5490146321568335E-2</v>
      </c>
      <c r="L8" s="1454">
        <v>0.1854405477185683</v>
      </c>
      <c r="M8" s="1454">
        <v>0.41988910706677973</v>
      </c>
      <c r="N8" s="1451">
        <v>0.20837287307933544</v>
      </c>
      <c r="O8" s="1458" t="s">
        <v>337</v>
      </c>
      <c r="P8" s="1453">
        <v>0.76547386074413093</v>
      </c>
      <c r="Q8" s="1454">
        <v>0.55034454509738551</v>
      </c>
      <c r="R8" s="1454">
        <v>-4.9829801558534878E-2</v>
      </c>
      <c r="S8" s="1454">
        <v>1.937055223821434</v>
      </c>
      <c r="T8" s="1454">
        <v>0.12941532318425403</v>
      </c>
      <c r="U8" s="1456">
        <v>0.32144308949903111</v>
      </c>
      <c r="V8" s="1454">
        <v>-5.84201608094225E-2</v>
      </c>
      <c r="W8" s="1454">
        <v>-9.5519763411152911E-2</v>
      </c>
      <c r="X8" s="1454">
        <v>-0.15944529171588134</v>
      </c>
      <c r="Y8" s="1451">
        <v>-9.9420302607288555E-2</v>
      </c>
      <c r="Z8" s="1457">
        <v>-8.3842361272071689E-2</v>
      </c>
      <c r="AA8" s="1451">
        <v>2.8922908014469315E-2</v>
      </c>
      <c r="AB8" s="1317"/>
    </row>
    <row r="9" spans="1:28" s="1193" customFormat="1" ht="12" x14ac:dyDescent="0.2">
      <c r="A9" s="1318" t="s">
        <v>338</v>
      </c>
      <c r="B9" s="1451">
        <v>0.1192738879096918</v>
      </c>
      <c r="C9" s="1452">
        <v>3.6417401438697235E-3</v>
      </c>
      <c r="D9" s="1452">
        <v>-7.9051929805305773E-2</v>
      </c>
      <c r="E9" s="1452">
        <v>4.0463740611033513E-2</v>
      </c>
      <c r="F9" s="1453">
        <v>0.4707249989358766</v>
      </c>
      <c r="G9" s="1454">
        <v>0.25718936108230833</v>
      </c>
      <c r="H9" s="1454">
        <v>1.6087381398776291E-2</v>
      </c>
      <c r="I9" s="1454">
        <v>0.26088076154493822</v>
      </c>
      <c r="J9" s="1454">
        <v>-0.12177167047558818</v>
      </c>
      <c r="K9" s="1451">
        <v>0.16686980970897608</v>
      </c>
      <c r="L9" s="1454">
        <v>0.34604110817753758</v>
      </c>
      <c r="M9" s="1454">
        <v>0.47971259258822807</v>
      </c>
      <c r="N9" s="1451">
        <v>0.36117990891896201</v>
      </c>
      <c r="O9" s="1458" t="s">
        <v>338</v>
      </c>
      <c r="P9" s="1453">
        <v>0.28772033328409097</v>
      </c>
      <c r="Q9" s="1454">
        <v>-6.8928318042775216E-2</v>
      </c>
      <c r="R9" s="1454">
        <v>-3.4533729195602271E-3</v>
      </c>
      <c r="S9" s="1454">
        <v>0.10259753051369951</v>
      </c>
      <c r="T9" s="1454">
        <v>-0.19366635549346817</v>
      </c>
      <c r="U9" s="1456">
        <v>8.1693222547643565E-2</v>
      </c>
      <c r="V9" s="1454">
        <v>0.1446024045278865</v>
      </c>
      <c r="W9" s="1454">
        <v>-0.10097137220956291</v>
      </c>
      <c r="X9" s="1454">
        <v>0.48958884669221037</v>
      </c>
      <c r="Y9" s="1451">
        <v>0.12971303308444321</v>
      </c>
      <c r="Z9" s="1457">
        <v>-4.9979083207067239E-2</v>
      </c>
      <c r="AA9" s="1451">
        <v>5.5458942569805471E-2</v>
      </c>
      <c r="AB9" s="1317"/>
    </row>
    <row r="10" spans="1:28" s="1193" customFormat="1" ht="12" x14ac:dyDescent="0.2">
      <c r="A10" s="1318" t="s">
        <v>339</v>
      </c>
      <c r="B10" s="1451">
        <v>6.54724362850162E-2</v>
      </c>
      <c r="C10" s="1452">
        <v>5.9546973588082149E-2</v>
      </c>
      <c r="D10" s="1452">
        <v>-1.3643022854321203E-2</v>
      </c>
      <c r="E10" s="1452">
        <v>-9.4596659498351263E-2</v>
      </c>
      <c r="F10" s="1453">
        <v>-0.12826898814335524</v>
      </c>
      <c r="G10" s="1454">
        <v>0.24103554620417497</v>
      </c>
      <c r="H10" s="1454">
        <v>-7.4346583457760712E-2</v>
      </c>
      <c r="I10" s="1454">
        <v>-0.20559789053589583</v>
      </c>
      <c r="J10" s="1454">
        <v>-0.18663868269138323</v>
      </c>
      <c r="K10" s="1451">
        <v>-8.2157406555738208E-2</v>
      </c>
      <c r="L10" s="1454">
        <v>-8.9873596918864651E-2</v>
      </c>
      <c r="M10" s="1454">
        <v>0.17312483293277331</v>
      </c>
      <c r="N10" s="1451">
        <v>-5.2647972700594424E-2</v>
      </c>
      <c r="O10" s="1458" t="s">
        <v>339</v>
      </c>
      <c r="P10" s="1453">
        <v>9.7772426709499358E-2</v>
      </c>
      <c r="Q10" s="1454">
        <v>-0.14799316075047772</v>
      </c>
      <c r="R10" s="1454">
        <v>9.3083491979590885E-2</v>
      </c>
      <c r="S10" s="1454">
        <v>1.1565043463509164</v>
      </c>
      <c r="T10" s="1454">
        <v>-4.9074317565462683E-2</v>
      </c>
      <c r="U10" s="1456">
        <v>9.588776603242874E-2</v>
      </c>
      <c r="V10" s="1454">
        <v>5.3214458033844989E-2</v>
      </c>
      <c r="W10" s="1454">
        <v>-0.16272003406867119</v>
      </c>
      <c r="X10" s="1454">
        <v>-0.33651862039091929</v>
      </c>
      <c r="Y10" s="1451">
        <v>-0.21171651236890454</v>
      </c>
      <c r="Z10" s="1457">
        <v>-6.0852824671037288E-2</v>
      </c>
      <c r="AA10" s="1451">
        <v>2.4577307973030243E-2</v>
      </c>
      <c r="AB10" s="1317"/>
    </row>
    <row r="11" spans="1:28" s="1193" customFormat="1" ht="12" x14ac:dyDescent="0.2">
      <c r="A11" s="1318" t="s">
        <v>340</v>
      </c>
      <c r="B11" s="1451">
        <v>9.4985785148883284E-2</v>
      </c>
      <c r="C11" s="1452">
        <v>4.278053774999821E-2</v>
      </c>
      <c r="D11" s="1452">
        <v>5.2388471866463587E-2</v>
      </c>
      <c r="E11" s="1452">
        <v>-0.14088198722179948</v>
      </c>
      <c r="F11" s="1453">
        <v>7.8411417023750932E-3</v>
      </c>
      <c r="G11" s="1454">
        <v>-6.7735767023517825E-3</v>
      </c>
      <c r="H11" s="1454">
        <v>0.13422971020778932</v>
      </c>
      <c r="I11" s="1454">
        <v>0.10576949021014406</v>
      </c>
      <c r="J11" s="1454">
        <v>1.2381648782447312E-3</v>
      </c>
      <c r="K11" s="1451">
        <v>5.3738845310586786E-2</v>
      </c>
      <c r="L11" s="1454">
        <v>0.197247805209533</v>
      </c>
      <c r="M11" s="1454">
        <v>0.12478319664255319</v>
      </c>
      <c r="N11" s="1451">
        <v>0.18561527086246521</v>
      </c>
      <c r="O11" s="1458" t="s">
        <v>340</v>
      </c>
      <c r="P11" s="1453">
        <v>0.10172609733432832</v>
      </c>
      <c r="Q11" s="1454">
        <v>-0.58474736645975522</v>
      </c>
      <c r="R11" s="1454">
        <v>0.11593762955840035</v>
      </c>
      <c r="S11" s="1454">
        <v>-3.1628030679165461E-2</v>
      </c>
      <c r="T11" s="1454">
        <v>0.18691679974554776</v>
      </c>
      <c r="U11" s="1456">
        <v>8.0258380766858095E-2</v>
      </c>
      <c r="V11" s="1454">
        <v>0.36267406845692529</v>
      </c>
      <c r="W11" s="1454">
        <v>0.30474612870205775</v>
      </c>
      <c r="X11" s="1454">
        <v>0.17868616551176097</v>
      </c>
      <c r="Y11" s="1451">
        <v>0.27629745402086503</v>
      </c>
      <c r="Z11" s="1457">
        <v>8.6926903919183382E-2</v>
      </c>
      <c r="AA11" s="1451">
        <v>6.6750203071380618E-2</v>
      </c>
      <c r="AB11" s="1317"/>
    </row>
    <row r="12" spans="1:28" s="1193" customFormat="1" ht="12" x14ac:dyDescent="0.2">
      <c r="A12" s="1318" t="s">
        <v>341</v>
      </c>
      <c r="B12" s="1451">
        <v>5.736434669023327E-2</v>
      </c>
      <c r="C12" s="1452">
        <v>6.3630606057937675E-2</v>
      </c>
      <c r="D12" s="1452">
        <v>-4.3474319712883666E-2</v>
      </c>
      <c r="E12" s="1452">
        <v>1.9002475808974552E-2</v>
      </c>
      <c r="F12" s="1453">
        <v>0.25770681321102806</v>
      </c>
      <c r="G12" s="1454">
        <v>-9.8210109517547481E-2</v>
      </c>
      <c r="H12" s="1454">
        <v>0.2623174882459372</v>
      </c>
      <c r="I12" s="1454">
        <v>0.23325181014185783</v>
      </c>
      <c r="J12" s="1454">
        <v>0.19021042682940231</v>
      </c>
      <c r="K12" s="1451">
        <v>0.1784455850539633</v>
      </c>
      <c r="L12" s="1454">
        <v>0.13217286453011845</v>
      </c>
      <c r="M12" s="1454">
        <v>8.2123096056982883E-2</v>
      </c>
      <c r="N12" s="1451">
        <v>0.12280518229477673</v>
      </c>
      <c r="O12" s="1458" t="s">
        <v>341</v>
      </c>
      <c r="P12" s="1453">
        <v>0.31464236846362664</v>
      </c>
      <c r="Q12" s="1454">
        <v>0.20321466915763398</v>
      </c>
      <c r="R12" s="1454">
        <v>9.2513276604533432E-3</v>
      </c>
      <c r="S12" s="1454">
        <v>-0.23764763241440126</v>
      </c>
      <c r="T12" s="1454">
        <v>1.1974137062485218E-2</v>
      </c>
      <c r="U12" s="1456">
        <v>0.12015436104022011</v>
      </c>
      <c r="V12" s="1454">
        <v>8.7790913644869392E-2</v>
      </c>
      <c r="W12" s="1454">
        <v>-1.0197837929756043E-3</v>
      </c>
      <c r="X12" s="1454">
        <v>0.30441458474359345</v>
      </c>
      <c r="Y12" s="1451">
        <v>0.10626425841087367</v>
      </c>
      <c r="Z12" s="1457">
        <v>0.2981742083152934</v>
      </c>
      <c r="AA12" s="1451">
        <v>6.3331985693701312E-2</v>
      </c>
      <c r="AB12" s="1317"/>
    </row>
    <row r="13" spans="1:28" s="1193" customFormat="1" ht="12" x14ac:dyDescent="0.2">
      <c r="A13" s="1318" t="s">
        <v>342</v>
      </c>
      <c r="B13" s="1451">
        <v>5.3661094838937648E-2</v>
      </c>
      <c r="C13" s="1452">
        <v>5.9728106309955634E-2</v>
      </c>
      <c r="D13" s="1452">
        <v>5.4974877265384609E-2</v>
      </c>
      <c r="E13" s="1452">
        <v>6.5390907238143087E-2</v>
      </c>
      <c r="F13" s="1453">
        <v>0.13748232448762651</v>
      </c>
      <c r="G13" s="1454">
        <v>0.3129536444240999</v>
      </c>
      <c r="H13" s="1454">
        <v>0.10653898835760477</v>
      </c>
      <c r="I13" s="1454">
        <v>4.1426625570990694E-2</v>
      </c>
      <c r="J13" s="1454">
        <v>0.19180471269740568</v>
      </c>
      <c r="K13" s="1451">
        <v>0.16123435975908518</v>
      </c>
      <c r="L13" s="1454">
        <v>0.13541232654078747</v>
      </c>
      <c r="M13" s="1454">
        <v>0.111677539354091</v>
      </c>
      <c r="N13" s="1451">
        <v>0.1301409558794048</v>
      </c>
      <c r="O13" s="1458" t="s">
        <v>342</v>
      </c>
      <c r="P13" s="1453">
        <v>-7.2178640624308926E-2</v>
      </c>
      <c r="Q13" s="1454">
        <v>-0.28781277326006283</v>
      </c>
      <c r="R13" s="1454">
        <v>0.16172188834533893</v>
      </c>
      <c r="S13" s="1454">
        <v>8.7909668649670925E-2</v>
      </c>
      <c r="T13" s="1454">
        <v>-0.32242225585951878</v>
      </c>
      <c r="U13" s="1456">
        <v>2.5657485386681536E-3</v>
      </c>
      <c r="V13" s="1454">
        <v>7.6246387298584614E-2</v>
      </c>
      <c r="W13" s="1454">
        <v>0.16260902396779073</v>
      </c>
      <c r="X13" s="1454">
        <v>-4.7983700261723002E-2</v>
      </c>
      <c r="Y13" s="1451">
        <v>4.5483033064059604E-2</v>
      </c>
      <c r="Z13" s="1457">
        <v>6.8679312838257234E-2</v>
      </c>
      <c r="AA13" s="1451">
        <v>6.0943551356292772E-2</v>
      </c>
      <c r="AB13" s="1317"/>
    </row>
    <row r="14" spans="1:28" s="1193" customFormat="1" ht="12" x14ac:dyDescent="0.2">
      <c r="A14" s="1318" t="s">
        <v>343</v>
      </c>
      <c r="B14" s="1451">
        <v>3.1548130056988179E-2</v>
      </c>
      <c r="C14" s="1452">
        <v>3.134270149482532E-2</v>
      </c>
      <c r="D14" s="1452">
        <v>1.5777637967487611E-2</v>
      </c>
      <c r="E14" s="1452">
        <v>7.2519711000303883E-2</v>
      </c>
      <c r="F14" s="1453">
        <v>0.12354765204885312</v>
      </c>
      <c r="G14" s="1454">
        <v>-0.10768802568272659</v>
      </c>
      <c r="H14" s="1454">
        <v>-5.8629265396110249E-2</v>
      </c>
      <c r="I14" s="1454">
        <v>-7.9153580906184642E-2</v>
      </c>
      <c r="J14" s="1454">
        <v>0.16424679681417231</v>
      </c>
      <c r="K14" s="1451">
        <v>-7.8259005361253162E-3</v>
      </c>
      <c r="L14" s="1454">
        <v>9.0207896280026775E-2</v>
      </c>
      <c r="M14" s="1454">
        <v>-4.4209554632597611E-2</v>
      </c>
      <c r="N14" s="1451">
        <v>5.9819614446718294E-2</v>
      </c>
      <c r="O14" s="1458" t="s">
        <v>343</v>
      </c>
      <c r="P14" s="1453">
        <v>5.8561918573502979E-2</v>
      </c>
      <c r="Q14" s="1454">
        <v>-1.56708954106516E-2</v>
      </c>
      <c r="R14" s="1454">
        <v>0.14921196133848666</v>
      </c>
      <c r="S14" s="1454">
        <v>0.15505555417327324</v>
      </c>
      <c r="T14" s="1454">
        <v>-8.4398111581258567E-2</v>
      </c>
      <c r="U14" s="1456">
        <v>8.8352366204382138E-2</v>
      </c>
      <c r="V14" s="1454">
        <v>5.6411320446258871E-2</v>
      </c>
      <c r="W14" s="1454">
        <v>-0.20321243677821033</v>
      </c>
      <c r="X14" s="1454">
        <v>0.16165565823662312</v>
      </c>
      <c r="Y14" s="1451">
        <v>-3.7443636569778518E-2</v>
      </c>
      <c r="Z14" s="1457">
        <v>2.727186490197668E-3</v>
      </c>
      <c r="AA14" s="1451">
        <v>3.1287297725701796E-2</v>
      </c>
      <c r="AB14" s="1317"/>
    </row>
    <row r="15" spans="1:28" s="1193" customFormat="1" ht="12" x14ac:dyDescent="0.2">
      <c r="A15" s="1318" t="s">
        <v>344</v>
      </c>
      <c r="B15" s="1451">
        <v>1.1649607642871679E-2</v>
      </c>
      <c r="C15" s="1452">
        <v>-3.5127915035078908E-2</v>
      </c>
      <c r="D15" s="1452">
        <v>1.3833255965760807E-2</v>
      </c>
      <c r="E15" s="1452">
        <v>2.9865823294152188E-2</v>
      </c>
      <c r="F15" s="1453">
        <v>-9.6592125330118017E-3</v>
      </c>
      <c r="G15" s="1454">
        <v>0.14274633255705232</v>
      </c>
      <c r="H15" s="1454">
        <v>-3.9576680349660026E-2</v>
      </c>
      <c r="I15" s="1454">
        <v>-0.27311453069133029</v>
      </c>
      <c r="J15" s="1454">
        <v>1.2004107237047944E-2</v>
      </c>
      <c r="K15" s="1451">
        <v>-2.2253652833805197E-2</v>
      </c>
      <c r="L15" s="1454">
        <v>0.16311802517293991</v>
      </c>
      <c r="M15" s="1454">
        <v>4.9954671705609743E-2</v>
      </c>
      <c r="N15" s="1451">
        <v>0.14312033072980876</v>
      </c>
      <c r="O15" s="1458" t="s">
        <v>344</v>
      </c>
      <c r="P15" s="1453">
        <v>-0.13808716934556875</v>
      </c>
      <c r="Q15" s="1454">
        <v>-0.19656416027882556</v>
      </c>
      <c r="R15" s="1454">
        <v>-3.2239020276942795E-2</v>
      </c>
      <c r="S15" s="1454">
        <v>-0.27887744250642982</v>
      </c>
      <c r="T15" s="1454">
        <v>-0.10392223560310121</v>
      </c>
      <c r="U15" s="1456">
        <v>-9.3596740668844894E-2</v>
      </c>
      <c r="V15" s="1454">
        <v>6.1657134195898071E-2</v>
      </c>
      <c r="W15" s="1454">
        <v>-0.35537088798277217</v>
      </c>
      <c r="X15" s="1454">
        <v>-0.13322314895194307</v>
      </c>
      <c r="Y15" s="1451">
        <v>-0.22762383097856495</v>
      </c>
      <c r="Z15" s="1457">
        <v>4.3623930543124891E-2</v>
      </c>
      <c r="AA15" s="1451">
        <v>7.2826399905036431E-3</v>
      </c>
      <c r="AB15" s="1317"/>
    </row>
    <row r="16" spans="1:28" s="1193" customFormat="1" ht="12" x14ac:dyDescent="0.2">
      <c r="A16" s="1318" t="s">
        <v>345</v>
      </c>
      <c r="B16" s="1451">
        <v>3.5997248946881159E-2</v>
      </c>
      <c r="C16" s="1452">
        <v>5.4418985395098832E-2</v>
      </c>
      <c r="D16" s="1452">
        <v>-1.4555426513160717E-2</v>
      </c>
      <c r="E16" s="1452">
        <v>-7.4792529249109216E-2</v>
      </c>
      <c r="F16" s="1453">
        <v>-1.4510496152214563E-2</v>
      </c>
      <c r="G16" s="1454">
        <v>-0.19642798704152603</v>
      </c>
      <c r="H16" s="1454">
        <v>-2.3027583199725411E-2</v>
      </c>
      <c r="I16" s="1454">
        <v>-0.17854786303439421</v>
      </c>
      <c r="J16" s="1454">
        <v>0.10653238420846584</v>
      </c>
      <c r="K16" s="1451">
        <v>-3.6084184197391525E-2</v>
      </c>
      <c r="L16" s="1454">
        <v>0.15389966651487444</v>
      </c>
      <c r="M16" s="1454">
        <v>1.0189737292255783E-2</v>
      </c>
      <c r="N16" s="1451">
        <v>0.12882944470000068</v>
      </c>
      <c r="O16" s="1458" t="s">
        <v>345</v>
      </c>
      <c r="P16" s="1453">
        <v>1.8028086207416624E-2</v>
      </c>
      <c r="Q16" s="1454">
        <v>-0.10197184557772851</v>
      </c>
      <c r="R16" s="1454">
        <v>0.10804430492517736</v>
      </c>
      <c r="S16" s="1454">
        <v>0.43246028418703053</v>
      </c>
      <c r="T16" s="1454">
        <v>-9.2456181514528959E-2</v>
      </c>
      <c r="U16" s="1456">
        <v>6.3600921729105392E-2</v>
      </c>
      <c r="V16" s="1454">
        <v>-0.36717852221289504</v>
      </c>
      <c r="W16" s="1454">
        <v>-0.26045362327676541</v>
      </c>
      <c r="X16" s="1454">
        <v>-0.43481201194490382</v>
      </c>
      <c r="Y16" s="1451">
        <v>-0.33469125744430411</v>
      </c>
      <c r="Z16" s="1457">
        <v>1.726384994975598E-2</v>
      </c>
      <c r="AA16" s="1451">
        <v>2.6772336864391583E-2</v>
      </c>
      <c r="AB16" s="1317"/>
    </row>
    <row r="17" spans="1:28" s="1193" customFormat="1" ht="12" x14ac:dyDescent="0.2">
      <c r="A17" s="1318" t="s">
        <v>346</v>
      </c>
      <c r="B17" s="1451">
        <v>6.0101329297627966E-2</v>
      </c>
      <c r="C17" s="1452">
        <v>6.8075733257262142E-2</v>
      </c>
      <c r="D17" s="1452">
        <v>-8.5227559133491809E-3</v>
      </c>
      <c r="E17" s="1452">
        <v>-7.9797351474723249E-2</v>
      </c>
      <c r="F17" s="1453">
        <v>0.15195444132284899</v>
      </c>
      <c r="G17" s="1454">
        <v>-9.7823684255212533E-3</v>
      </c>
      <c r="H17" s="1454">
        <v>-0.1869482155623991</v>
      </c>
      <c r="I17" s="1454">
        <v>-0.21331744835907201</v>
      </c>
      <c r="J17" s="1454">
        <v>-0.18583348811990374</v>
      </c>
      <c r="K17" s="1451">
        <v>-8.706657105823852E-2</v>
      </c>
      <c r="L17" s="1454">
        <v>4.4642253450834543E-2</v>
      </c>
      <c r="M17" s="1454">
        <v>-0.100352374208404</v>
      </c>
      <c r="N17" s="1451">
        <v>2.3654571431250257E-2</v>
      </c>
      <c r="O17" s="1458" t="s">
        <v>346</v>
      </c>
      <c r="P17" s="1453">
        <v>-0.14936202633927914</v>
      </c>
      <c r="Q17" s="1454">
        <v>-0.10485104618689474</v>
      </c>
      <c r="R17" s="1454">
        <v>0.46681919939372873</v>
      </c>
      <c r="S17" s="1454">
        <v>-0.15874682676701407</v>
      </c>
      <c r="T17" s="1454">
        <v>0.14454396337969816</v>
      </c>
      <c r="U17" s="1456">
        <v>0.20874269528082146</v>
      </c>
      <c r="V17" s="1454">
        <v>-0.28038820421217814</v>
      </c>
      <c r="W17" s="1454">
        <v>-0.26315422789751586</v>
      </c>
      <c r="X17" s="1454">
        <v>-0.15956564564763837</v>
      </c>
      <c r="Y17" s="1451">
        <v>-0.23772131177168015</v>
      </c>
      <c r="Z17" s="1457">
        <v>0.10348740347202569</v>
      </c>
      <c r="AA17" s="1451">
        <v>3.8393769528300856E-2</v>
      </c>
      <c r="AB17" s="1317"/>
    </row>
    <row r="18" spans="1:28" s="1193" customFormat="1" ht="12" x14ac:dyDescent="0.2">
      <c r="A18" s="1318" t="s">
        <v>347</v>
      </c>
      <c r="B18" s="1451">
        <v>6.2199779280155972E-2</v>
      </c>
      <c r="C18" s="1452">
        <v>9.9758241628987762E-2</v>
      </c>
      <c r="D18" s="1452">
        <v>8.287955618624691E-3</v>
      </c>
      <c r="E18" s="1452">
        <v>-0.12225583071441974</v>
      </c>
      <c r="F18" s="1453">
        <v>3.1344420135218307E-2</v>
      </c>
      <c r="G18" s="1454">
        <v>-5.8702492838005042E-2</v>
      </c>
      <c r="H18" s="1454">
        <v>-9.9703595174356854E-2</v>
      </c>
      <c r="I18" s="1454">
        <v>0.13779592836965041</v>
      </c>
      <c r="J18" s="1454">
        <v>-0.10823709554639148</v>
      </c>
      <c r="K18" s="1451">
        <v>-4.5021428476704525E-2</v>
      </c>
      <c r="L18" s="1454">
        <v>-6.7273593543263496E-2</v>
      </c>
      <c r="M18" s="1454">
        <v>9.2077684292875994E-2</v>
      </c>
      <c r="N18" s="1451">
        <v>-4.7297883221302219E-2</v>
      </c>
      <c r="O18" s="1458" t="s">
        <v>347</v>
      </c>
      <c r="P18" s="1453">
        <v>4.9137414863456227E-2</v>
      </c>
      <c r="Q18" s="1454">
        <v>-0.28693277975526776</v>
      </c>
      <c r="R18" s="1454">
        <v>0.14356405157564583</v>
      </c>
      <c r="S18" s="1454">
        <v>-0.20177790814580934</v>
      </c>
      <c r="T18" s="1454">
        <v>-9.985236534535093E-3</v>
      </c>
      <c r="U18" s="1456">
        <v>8.1157491460114514E-2</v>
      </c>
      <c r="V18" s="1454">
        <v>0.13480496398278277</v>
      </c>
      <c r="W18" s="1454">
        <v>-0.25952815642192328</v>
      </c>
      <c r="X18" s="1454">
        <v>-0.20263984491205198</v>
      </c>
      <c r="Y18" s="1451">
        <v>-0.17436238473558038</v>
      </c>
      <c r="Z18" s="1459">
        <v>2.179949479980859E-2</v>
      </c>
      <c r="AA18" s="1451">
        <v>3.1620010483331039E-2</v>
      </c>
      <c r="AB18" s="1317"/>
    </row>
    <row r="19" spans="1:28" s="1193" customFormat="1" ht="12" x14ac:dyDescent="0.2">
      <c r="A19" s="1316" t="s">
        <v>264</v>
      </c>
      <c r="B19" s="1460">
        <v>5.7872251539472522E-2</v>
      </c>
      <c r="C19" s="1461">
        <v>4.1397663179104975E-2</v>
      </c>
      <c r="D19" s="1461">
        <v>-9.2294127838951166E-3</v>
      </c>
      <c r="E19" s="1461">
        <v>-3.4440576693691952E-2</v>
      </c>
      <c r="F19" s="1462">
        <v>6.6329125110704143E-2</v>
      </c>
      <c r="G19" s="1463">
        <v>1.3006964448628902E-2</v>
      </c>
      <c r="H19" s="1463">
        <v>-1.1914734983924286E-2</v>
      </c>
      <c r="I19" s="1463">
        <v>-4.061606914032103E-2</v>
      </c>
      <c r="J19" s="1463">
        <v>1.2918680623809532E-2</v>
      </c>
      <c r="K19" s="1460">
        <v>1.5258774402506305E-2</v>
      </c>
      <c r="L19" s="1464">
        <v>0.10480545135011846</v>
      </c>
      <c r="M19" s="1465">
        <v>8.5085505560213021E-2</v>
      </c>
      <c r="N19" s="1460">
        <v>0.10160966217344872</v>
      </c>
      <c r="O19" s="1455" t="s">
        <v>264</v>
      </c>
      <c r="P19" s="1466">
        <v>6.7652099995784462E-2</v>
      </c>
      <c r="Q19" s="1467">
        <v>-0.21720600303220189</v>
      </c>
      <c r="R19" s="1467">
        <v>9.0213434124462782E-2</v>
      </c>
      <c r="S19" s="1467">
        <v>2.6256474538152816E-2</v>
      </c>
      <c r="T19" s="1467">
        <v>-0.17554184404699219</v>
      </c>
      <c r="U19" s="1468">
        <v>5.5952796195470424E-2</v>
      </c>
      <c r="V19" s="1466">
        <v>-2.4790361191531621E-2</v>
      </c>
      <c r="W19" s="1467">
        <v>-8.6266440991690896E-2</v>
      </c>
      <c r="X19" s="1467">
        <v>-6.9648777037002951E-2</v>
      </c>
      <c r="Y19" s="1468">
        <v>-6.9782766769027407E-2</v>
      </c>
      <c r="Z19" s="1469">
        <v>3.878696238927011E-2</v>
      </c>
      <c r="AA19" s="1469">
        <v>3.7424130179686807E-2</v>
      </c>
      <c r="AB19" s="1317"/>
    </row>
    <row r="20" spans="1:28" s="1320" customFormat="1" ht="12" x14ac:dyDescent="0.2">
      <c r="A20" s="1476" t="s">
        <v>250</v>
      </c>
      <c r="B20" s="1477"/>
      <c r="C20" s="1478"/>
      <c r="D20" s="1478"/>
      <c r="E20" s="1478"/>
      <c r="F20" s="1479"/>
      <c r="G20" s="1480"/>
      <c r="H20" s="1480"/>
      <c r="I20" s="1480"/>
      <c r="J20" s="1480"/>
      <c r="K20" s="1477"/>
      <c r="L20" s="1479"/>
      <c r="M20" s="1480"/>
      <c r="N20" s="1477"/>
      <c r="O20" s="1476" t="s">
        <v>250</v>
      </c>
      <c r="P20" s="1480"/>
      <c r="Q20" s="1480"/>
      <c r="R20" s="1480"/>
      <c r="S20" s="1480"/>
      <c r="T20" s="1480"/>
      <c r="U20" s="1477"/>
      <c r="V20" s="1480"/>
      <c r="W20" s="1480"/>
      <c r="X20" s="1480"/>
      <c r="Y20" s="1477"/>
      <c r="Z20" s="1478"/>
      <c r="AA20" s="1477"/>
      <c r="AB20" s="1197"/>
    </row>
    <row r="21" spans="1:28" s="1193" customFormat="1" ht="12" x14ac:dyDescent="0.2">
      <c r="A21" s="1321" t="s">
        <v>336</v>
      </c>
      <c r="B21" s="1451">
        <v>2.7239610822513936E-2</v>
      </c>
      <c r="C21" s="1452">
        <v>6.7593005044620401E-3</v>
      </c>
      <c r="D21" s="1452">
        <v>-0.39368910803941543</v>
      </c>
      <c r="E21" s="1452">
        <v>-0.14286036360312837</v>
      </c>
      <c r="F21" s="1453">
        <v>-1.7309335342778006E-2</v>
      </c>
      <c r="G21" s="1454">
        <v>3.2052573043445165E-2</v>
      </c>
      <c r="H21" s="1454">
        <v>-4.1362693679997758E-2</v>
      </c>
      <c r="I21" s="1454">
        <v>4.4105479769582227E-2</v>
      </c>
      <c r="J21" s="1454">
        <v>-4.9546822939812607E-2</v>
      </c>
      <c r="K21" s="1451">
        <v>-2.5094889301523888E-2</v>
      </c>
      <c r="L21" s="1454">
        <v>-3.4939189272812823E-2</v>
      </c>
      <c r="M21" s="1454">
        <v>9.110986214867281E-2</v>
      </c>
      <c r="N21" s="1451">
        <v>-1.9063698953940854E-2</v>
      </c>
      <c r="O21" s="1458" t="s">
        <v>336</v>
      </c>
      <c r="P21" s="1453">
        <v>-0.22691893018686721</v>
      </c>
      <c r="Q21" s="1454">
        <v>-0.26111254552483848</v>
      </c>
      <c r="R21" s="1454">
        <v>-1.3006272807385384E-2</v>
      </c>
      <c r="S21" s="1454">
        <v>-0.16442534397701464</v>
      </c>
      <c r="T21" s="1454">
        <v>-0.49478733641686673</v>
      </c>
      <c r="U21" s="1456">
        <v>-0.19173870405498683</v>
      </c>
      <c r="V21" s="1454">
        <v>-0.23447264225194489</v>
      </c>
      <c r="W21" s="1454">
        <v>0.36974242160975634</v>
      </c>
      <c r="X21" s="1454">
        <v>-9.9492715743576043E-2</v>
      </c>
      <c r="Y21" s="1451">
        <v>0.11437764736342809</v>
      </c>
      <c r="Z21" s="1457">
        <v>4.3919147294743478E-2</v>
      </c>
      <c r="AA21" s="1451">
        <v>5.1630815426870593E-3</v>
      </c>
      <c r="AB21" s="1200"/>
    </row>
    <row r="22" spans="1:28" s="1193" customFormat="1" ht="12" x14ac:dyDescent="0.2">
      <c r="A22" s="1321" t="s">
        <v>337</v>
      </c>
      <c r="B22" s="1451">
        <v>6.9408187061841611E-2</v>
      </c>
      <c r="C22" s="1452">
        <v>-2.0481989472746119E-2</v>
      </c>
      <c r="D22" s="1452">
        <v>0.14482622883997753</v>
      </c>
      <c r="E22" s="1452">
        <v>-0.17928042046989118</v>
      </c>
      <c r="F22" s="1453">
        <v>-0.24456089962256788</v>
      </c>
      <c r="G22" s="1454">
        <v>-0.17378993739954457</v>
      </c>
      <c r="H22" s="1454">
        <v>-7.3535966458810165E-2</v>
      </c>
      <c r="I22" s="1454">
        <v>-3.9313770981217695E-2</v>
      </c>
      <c r="J22" s="1454">
        <v>-6.772840995459653E-2</v>
      </c>
      <c r="K22" s="1451">
        <v>-0.13304823649498076</v>
      </c>
      <c r="L22" s="1454">
        <v>-3.4847538479896953E-2</v>
      </c>
      <c r="M22" s="1454">
        <v>-0.17104393377760824</v>
      </c>
      <c r="N22" s="1451">
        <v>-5.8707896998550953E-2</v>
      </c>
      <c r="O22" s="1458" t="s">
        <v>337</v>
      </c>
      <c r="P22" s="1453">
        <v>0.18984083296876014</v>
      </c>
      <c r="Q22" s="1454">
        <v>0.51786522506819965</v>
      </c>
      <c r="R22" s="1454">
        <v>-0.25807709506936399</v>
      </c>
      <c r="S22" s="1454">
        <v>0.62843863524853116</v>
      </c>
      <c r="T22" s="1454">
        <v>-2.7021811364002266E-2</v>
      </c>
      <c r="U22" s="1456">
        <v>0.10639312832487899</v>
      </c>
      <c r="V22" s="1454">
        <v>-4.4680155899469387E-2</v>
      </c>
      <c r="W22" s="1454">
        <v>-0.11234184641099355</v>
      </c>
      <c r="X22" s="1454">
        <v>-0.18484730999756724</v>
      </c>
      <c r="Y22" s="1451">
        <v>-0.11102491515336835</v>
      </c>
      <c r="Z22" s="1457">
        <v>-2.3836432985571396E-2</v>
      </c>
      <c r="AA22" s="1451">
        <v>9.332334762843026E-3</v>
      </c>
      <c r="AB22" s="1200"/>
    </row>
    <row r="23" spans="1:28" s="1193" customFormat="1" ht="12" x14ac:dyDescent="0.2">
      <c r="A23" s="1321" t="s">
        <v>338</v>
      </c>
      <c r="B23" s="1451">
        <v>0.10482619129128247</v>
      </c>
      <c r="C23" s="1452">
        <v>2.0461504403638435E-3</v>
      </c>
      <c r="D23" s="1452">
        <v>-3.9740818896850813E-2</v>
      </c>
      <c r="E23" s="1452">
        <v>-9.0357704457558932E-2</v>
      </c>
      <c r="F23" s="1453">
        <v>6.2761406757208885E-2</v>
      </c>
      <c r="G23" s="1454">
        <v>0.21317503363762341</v>
      </c>
      <c r="H23" s="1454">
        <v>5.7427236083837339E-2</v>
      </c>
      <c r="I23" s="1454">
        <v>0.11178695646474855</v>
      </c>
      <c r="J23" s="1454">
        <v>1.1445368315270162E-2</v>
      </c>
      <c r="K23" s="1451">
        <v>6.6776429536251791E-2</v>
      </c>
      <c r="L23" s="1454">
        <v>3.150543615642417E-2</v>
      </c>
      <c r="M23" s="1454">
        <v>0.34314221547653068</v>
      </c>
      <c r="N23" s="1451">
        <v>8.0315979616515293E-2</v>
      </c>
      <c r="O23" s="1458" t="s">
        <v>338</v>
      </c>
      <c r="P23" s="1453">
        <v>0.51961661076215104</v>
      </c>
      <c r="Q23" s="1454">
        <v>9.609820063176738E-3</v>
      </c>
      <c r="R23" s="1454">
        <v>-9.9591391549061312E-2</v>
      </c>
      <c r="S23" s="1454">
        <v>0.95238910845768077</v>
      </c>
      <c r="T23" s="1454">
        <v>6.9489979412882041E-2</v>
      </c>
      <c r="U23" s="1456">
        <v>0.32217480781323754</v>
      </c>
      <c r="V23" s="1454">
        <v>0.14061299272664737</v>
      </c>
      <c r="W23" s="1454">
        <v>-0.11875127658434444</v>
      </c>
      <c r="X23" s="1454">
        <v>0.52988533802502058</v>
      </c>
      <c r="Y23" s="1451">
        <v>0.12493201326699829</v>
      </c>
      <c r="Z23" s="1457">
        <v>5.9763568895296014E-2</v>
      </c>
      <c r="AA23" s="1451">
        <v>5.4599325312982595E-2</v>
      </c>
      <c r="AB23" s="1200"/>
    </row>
    <row r="24" spans="1:28" s="1193" customFormat="1" ht="12" x14ac:dyDescent="0.2">
      <c r="A24" s="1321" t="s">
        <v>339</v>
      </c>
      <c r="B24" s="1451">
        <v>6.5462935099982508E-2</v>
      </c>
      <c r="C24" s="1452">
        <v>3.5088202830587001E-2</v>
      </c>
      <c r="D24" s="1452">
        <v>0.24142923250554019</v>
      </c>
      <c r="E24" s="1452">
        <v>-0.19961678581941877</v>
      </c>
      <c r="F24" s="1453">
        <v>-5.6630670398344539E-2</v>
      </c>
      <c r="G24" s="1454">
        <v>-1.0597639780455916E-2</v>
      </c>
      <c r="H24" s="1454">
        <v>-0.15266379685709908</v>
      </c>
      <c r="I24" s="1454">
        <v>-0.18535461466195813</v>
      </c>
      <c r="J24" s="1454">
        <v>-6.0858410196616079E-2</v>
      </c>
      <c r="K24" s="1451">
        <v>-9.2051334924646414E-2</v>
      </c>
      <c r="L24" s="1454">
        <v>-0.10231252879042875</v>
      </c>
      <c r="M24" s="1454">
        <v>0.48394227048811911</v>
      </c>
      <c r="N24" s="1451">
        <v>-1.5166653393037891E-2</v>
      </c>
      <c r="O24" s="1458" t="s">
        <v>339</v>
      </c>
      <c r="P24" s="1453">
        <v>0.19545019833728119</v>
      </c>
      <c r="Q24" s="1454">
        <v>-0.30696915834092464</v>
      </c>
      <c r="R24" s="1454">
        <v>0.21643724998678179</v>
      </c>
      <c r="S24" s="1454">
        <v>1.4438542722754886</v>
      </c>
      <c r="T24" s="1454">
        <v>-0.28211900279279761</v>
      </c>
      <c r="U24" s="1456">
        <v>0.16537352732432062</v>
      </c>
      <c r="V24" s="1454">
        <v>1.7517134309702233E-2</v>
      </c>
      <c r="W24" s="1454">
        <v>-0.18860192556540467</v>
      </c>
      <c r="X24" s="1454">
        <v>-0.3346418473118119</v>
      </c>
      <c r="Y24" s="1451">
        <v>-0.22534942676501382</v>
      </c>
      <c r="Z24" s="1457">
        <v>-3.8214829351290516E-2</v>
      </c>
      <c r="AA24" s="1451">
        <v>3.7770204660435312E-2</v>
      </c>
      <c r="AB24" s="1200"/>
    </row>
    <row r="25" spans="1:28" s="1193" customFormat="1" ht="12" x14ac:dyDescent="0.2">
      <c r="A25" s="1321" t="s">
        <v>340</v>
      </c>
      <c r="B25" s="1451">
        <v>9.0610552176360049E-2</v>
      </c>
      <c r="C25" s="1452">
        <v>4.1871691216750884E-2</v>
      </c>
      <c r="D25" s="1452">
        <v>5.1618170149581623E-2</v>
      </c>
      <c r="E25" s="1452">
        <v>-0.17327790303708437</v>
      </c>
      <c r="F25" s="1453">
        <v>-2.7702973584274176E-2</v>
      </c>
      <c r="G25" s="1454">
        <v>-9.7508632306868528E-2</v>
      </c>
      <c r="H25" s="1454">
        <v>7.0596650607653758E-2</v>
      </c>
      <c r="I25" s="1454">
        <v>0.11424665795977938</v>
      </c>
      <c r="J25" s="1454">
        <v>-8.814094431497331E-2</v>
      </c>
      <c r="K25" s="1451">
        <v>-1.2815079076173466E-3</v>
      </c>
      <c r="L25" s="1454">
        <v>-6.524476797928272E-2</v>
      </c>
      <c r="M25" s="1454">
        <v>0.23133334104945191</v>
      </c>
      <c r="N25" s="1451">
        <v>-2.1855144789541724E-2</v>
      </c>
      <c r="O25" s="1458" t="s">
        <v>340</v>
      </c>
      <c r="P25" s="1453">
        <v>0.21093369843366816</v>
      </c>
      <c r="Q25" s="1454">
        <v>-0.60477989352340911</v>
      </c>
      <c r="R25" s="1454">
        <v>-0.26886331912478306</v>
      </c>
      <c r="S25" s="1454">
        <v>0.19906507414727165</v>
      </c>
      <c r="T25" s="1454">
        <v>0.36420788004897886</v>
      </c>
      <c r="U25" s="1456">
        <v>3.8595857832749582E-2</v>
      </c>
      <c r="V25" s="1454">
        <v>0.31769508716218531</v>
      </c>
      <c r="W25" s="1454">
        <v>0.27423521833425923</v>
      </c>
      <c r="X25" s="1454">
        <v>5.2885710768969543E-2</v>
      </c>
      <c r="Y25" s="1451">
        <v>0.21456954131033423</v>
      </c>
      <c r="Z25" s="1457">
        <v>0.13730036133840298</v>
      </c>
      <c r="AA25" s="1451">
        <v>6.3546379404904055E-2</v>
      </c>
      <c r="AB25" s="1200"/>
    </row>
    <row r="26" spans="1:28" s="1193" customFormat="1" ht="12" x14ac:dyDescent="0.2">
      <c r="A26" s="1321" t="s">
        <v>341</v>
      </c>
      <c r="B26" s="1451">
        <v>5.9643945643877844E-2</v>
      </c>
      <c r="C26" s="1452">
        <v>5.9865534329109293E-2</v>
      </c>
      <c r="D26" s="1452">
        <v>-0.22020546357709092</v>
      </c>
      <c r="E26" s="1452">
        <v>-0.14387030144652721</v>
      </c>
      <c r="F26" s="1453">
        <v>0.24738421397982177</v>
      </c>
      <c r="G26" s="1454">
        <v>0.31061024909288126</v>
      </c>
      <c r="H26" s="1454">
        <v>0.1446805870766581</v>
      </c>
      <c r="I26" s="1454">
        <v>0.13776672401620332</v>
      </c>
      <c r="J26" s="1454">
        <v>9.6498576570414746E-2</v>
      </c>
      <c r="K26" s="1451">
        <v>0.18456364587373145</v>
      </c>
      <c r="L26" s="1454">
        <v>-5.9384475877699711E-2</v>
      </c>
      <c r="M26" s="1454">
        <v>-1.1100807568066858E-2</v>
      </c>
      <c r="N26" s="1451">
        <v>-5.0061009514935223E-2</v>
      </c>
      <c r="O26" s="1458" t="s">
        <v>341</v>
      </c>
      <c r="P26" s="1453">
        <v>0.30814280015074835</v>
      </c>
      <c r="Q26" s="1454">
        <v>0.21402107040389376</v>
      </c>
      <c r="R26" s="1454">
        <v>-0.18597842228720521</v>
      </c>
      <c r="S26" s="1454">
        <v>0.3439835889781549</v>
      </c>
      <c r="T26" s="1454">
        <v>0.48485499980758601</v>
      </c>
      <c r="U26" s="1456">
        <v>0.21901064173229728</v>
      </c>
      <c r="V26" s="1454">
        <v>8.2027345104883881E-2</v>
      </c>
      <c r="W26" s="1454">
        <v>1.3868277160178738E-2</v>
      </c>
      <c r="X26" s="1454">
        <v>0.28247067768619255</v>
      </c>
      <c r="Y26" s="1451">
        <v>0.10814012070134831</v>
      </c>
      <c r="Z26" s="1457">
        <v>0.19592498267889458</v>
      </c>
      <c r="AA26" s="1451">
        <v>6.3912608742759586E-2</v>
      </c>
      <c r="AB26" s="1200"/>
    </row>
    <row r="27" spans="1:28" s="1193" customFormat="1" ht="12" x14ac:dyDescent="0.2">
      <c r="A27" s="1321" t="s">
        <v>342</v>
      </c>
      <c r="B27" s="1451">
        <v>5.0825342834946552E-2</v>
      </c>
      <c r="C27" s="1452">
        <v>3.8822623931824715E-2</v>
      </c>
      <c r="D27" s="1452">
        <v>-0.23355641492597676</v>
      </c>
      <c r="E27" s="1452">
        <v>-0.1892171998688062</v>
      </c>
      <c r="F27" s="1453">
        <v>0.11449530290333207</v>
      </c>
      <c r="G27" s="1454">
        <v>6.6143523964909912E-2</v>
      </c>
      <c r="H27" s="1454">
        <v>7.3595845142321342E-2</v>
      </c>
      <c r="I27" s="1454">
        <v>-7.3569055793585286E-3</v>
      </c>
      <c r="J27" s="1454">
        <v>0.11482892415456709</v>
      </c>
      <c r="K27" s="1451">
        <v>8.4958860758817881E-2</v>
      </c>
      <c r="L27" s="1454">
        <v>-4.9520794262402114E-2</v>
      </c>
      <c r="M27" s="1454">
        <v>3.131869022569285E-2</v>
      </c>
      <c r="N27" s="1451">
        <v>-3.2802653172385787E-2</v>
      </c>
      <c r="O27" s="1458" t="s">
        <v>342</v>
      </c>
      <c r="P27" s="1453">
        <v>-8.0907312554824209E-2</v>
      </c>
      <c r="Q27" s="1454">
        <v>-0.36079667425210327</v>
      </c>
      <c r="R27" s="1454">
        <v>0.1835104910217121</v>
      </c>
      <c r="S27" s="1454">
        <v>0.11475757535414262</v>
      </c>
      <c r="T27" s="1454">
        <v>-0.28741569712844228</v>
      </c>
      <c r="U27" s="1456">
        <v>-7.2633203921124989E-2</v>
      </c>
      <c r="V27" s="1454">
        <v>4.0200815761986697E-2</v>
      </c>
      <c r="W27" s="1454">
        <v>0.17132323739380459</v>
      </c>
      <c r="X27" s="1454">
        <v>-3.8419279732653598E-2</v>
      </c>
      <c r="Y27" s="1451">
        <v>4.736048550085608E-2</v>
      </c>
      <c r="Z27" s="1457">
        <v>1.9213638573281525E-2</v>
      </c>
      <c r="AA27" s="1451">
        <v>3.7447952397745177E-2</v>
      </c>
      <c r="AB27" s="1200"/>
    </row>
    <row r="28" spans="1:28" s="1193" customFormat="1" ht="12" x14ac:dyDescent="0.2">
      <c r="A28" s="1321" t="s">
        <v>343</v>
      </c>
      <c r="B28" s="1451">
        <v>2.6392015755708233E-2</v>
      </c>
      <c r="C28" s="1452">
        <v>2.5406203364213852E-2</v>
      </c>
      <c r="D28" s="1452">
        <v>1.6982701400246877E-2</v>
      </c>
      <c r="E28" s="1452">
        <v>-0.15552831919836571</v>
      </c>
      <c r="F28" s="1453">
        <v>0.13567204181154821</v>
      </c>
      <c r="G28" s="1454">
        <v>-3.6530253479212037E-2</v>
      </c>
      <c r="H28" s="1454">
        <v>-7.3557749808828496E-2</v>
      </c>
      <c r="I28" s="1454">
        <v>-0.18424204174988909</v>
      </c>
      <c r="J28" s="1454">
        <v>0.13822991898835396</v>
      </c>
      <c r="K28" s="1451">
        <v>-2.0138369310675114E-2</v>
      </c>
      <c r="L28" s="1454">
        <v>-0.11291232315800526</v>
      </c>
      <c r="M28" s="1454">
        <v>-0.26519058813021124</v>
      </c>
      <c r="N28" s="1451">
        <v>-0.14420468304062156</v>
      </c>
      <c r="O28" s="1458" t="s">
        <v>343</v>
      </c>
      <c r="P28" s="1453">
        <v>8.545039475321875E-2</v>
      </c>
      <c r="Q28" s="1454">
        <v>9.8480831754889329E-3</v>
      </c>
      <c r="R28" s="1454">
        <v>-0.18683713183577721</v>
      </c>
      <c r="S28" s="1454">
        <v>1.9721206315632206E-2</v>
      </c>
      <c r="T28" s="1454">
        <v>-0.32755526806440605</v>
      </c>
      <c r="U28" s="1456">
        <v>7.5895909202479692E-3</v>
      </c>
      <c r="V28" s="1454">
        <v>4.905389877916614E-2</v>
      </c>
      <c r="W28" s="1454">
        <v>-0.16804745495010792</v>
      </c>
      <c r="X28" s="1454">
        <v>0.11363570970925159</v>
      </c>
      <c r="Y28" s="1451">
        <v>-3.4413313121214879E-2</v>
      </c>
      <c r="Z28" s="1457">
        <v>-1.0021259121706849E-2</v>
      </c>
      <c r="AA28" s="1451">
        <v>1.3959179321088887E-2</v>
      </c>
      <c r="AB28" s="1200"/>
    </row>
    <row r="29" spans="1:28" s="1193" customFormat="1" ht="12" x14ac:dyDescent="0.2">
      <c r="A29" s="1321" t="s">
        <v>344</v>
      </c>
      <c r="B29" s="1451">
        <v>3.2049890616019726E-2</v>
      </c>
      <c r="C29" s="1452">
        <v>-1.1279935620373526E-2</v>
      </c>
      <c r="D29" s="1452">
        <v>-0.10571678313848144</v>
      </c>
      <c r="E29" s="1452">
        <v>-0.21360518833693584</v>
      </c>
      <c r="F29" s="1453">
        <v>-1.234340648613912E-2</v>
      </c>
      <c r="G29" s="1454">
        <v>-4.8996276981066178E-2</v>
      </c>
      <c r="H29" s="1454">
        <v>-5.870785807986284E-2</v>
      </c>
      <c r="I29" s="1454">
        <v>-0.27661930334176343</v>
      </c>
      <c r="J29" s="1454">
        <v>-0.10850339404158074</v>
      </c>
      <c r="K29" s="1451">
        <v>-7.0809593100626941E-2</v>
      </c>
      <c r="L29" s="1454">
        <v>-0.10101375037661028</v>
      </c>
      <c r="M29" s="1454">
        <v>-0.19701825796324632</v>
      </c>
      <c r="N29" s="1451">
        <v>-0.11587636982381412</v>
      </c>
      <c r="O29" s="1458" t="s">
        <v>344</v>
      </c>
      <c r="P29" s="1453">
        <v>-0.1617246224213143</v>
      </c>
      <c r="Q29" s="1454">
        <v>-0.31086236984946408</v>
      </c>
      <c r="R29" s="1454">
        <v>-0.13800589787453962</v>
      </c>
      <c r="S29" s="1454">
        <v>-8.4037803211124112E-2</v>
      </c>
      <c r="T29" s="1454">
        <v>0.19085289963305968</v>
      </c>
      <c r="U29" s="1456">
        <v>-0.15317107762652854</v>
      </c>
      <c r="V29" s="1454">
        <v>3.4841880167480639E-2</v>
      </c>
      <c r="W29" s="1454">
        <v>-0.35342009604011881</v>
      </c>
      <c r="X29" s="1454">
        <v>-0.14513902857896643</v>
      </c>
      <c r="Y29" s="1451">
        <v>-0.23326227866590926</v>
      </c>
      <c r="Z29" s="1457">
        <v>-2.1399274666848513E-2</v>
      </c>
      <c r="AA29" s="1451">
        <v>-1.4902194222466787E-3</v>
      </c>
      <c r="AB29" s="1200"/>
    </row>
    <row r="30" spans="1:28" s="1193" customFormat="1" ht="12" x14ac:dyDescent="0.2">
      <c r="A30" s="1321" t="s">
        <v>345</v>
      </c>
      <c r="B30" s="1451">
        <v>5.572109589957995E-2</v>
      </c>
      <c r="C30" s="1452">
        <v>6.8161088373226805E-2</v>
      </c>
      <c r="D30" s="1452">
        <v>-0.13603517593836692</v>
      </c>
      <c r="E30" s="1452">
        <v>-0.26286412142006105</v>
      </c>
      <c r="F30" s="1453">
        <v>-3.3546277427154214E-2</v>
      </c>
      <c r="G30" s="1454">
        <v>-0.20187917883314499</v>
      </c>
      <c r="H30" s="1454">
        <v>-8.7234254780112472E-2</v>
      </c>
      <c r="I30" s="1454">
        <v>-0.19561767707490135</v>
      </c>
      <c r="J30" s="1454">
        <v>8.1457123179013283E-2</v>
      </c>
      <c r="K30" s="1451">
        <v>-6.5509657835363125E-2</v>
      </c>
      <c r="L30" s="1454">
        <v>-0.14510449610456441</v>
      </c>
      <c r="M30" s="1454">
        <v>0.17961652265945172</v>
      </c>
      <c r="N30" s="1451">
        <v>-9.707968766653173E-2</v>
      </c>
      <c r="O30" s="1458" t="s">
        <v>345</v>
      </c>
      <c r="P30" s="1453">
        <v>0.17634746821312733</v>
      </c>
      <c r="Q30" s="1454">
        <v>-0.2553307570368164</v>
      </c>
      <c r="R30" s="1454">
        <v>8.7382513471168086E-2</v>
      </c>
      <c r="S30" s="1454">
        <v>0.29663816596926645</v>
      </c>
      <c r="T30" s="1454">
        <v>-0.3717352041229498</v>
      </c>
      <c r="U30" s="1456">
        <v>0.1135655690205794</v>
      </c>
      <c r="V30" s="1454">
        <v>-0.39026838716664669</v>
      </c>
      <c r="W30" s="1454">
        <v>-0.26228759267614532</v>
      </c>
      <c r="X30" s="1454">
        <v>-0.4195839161251021</v>
      </c>
      <c r="Y30" s="1451">
        <v>-0.33620867808491739</v>
      </c>
      <c r="Z30" s="1457">
        <v>5.3990682389826836E-2</v>
      </c>
      <c r="AA30" s="1451">
        <v>3.4294687845645024E-2</v>
      </c>
      <c r="AB30" s="1200"/>
    </row>
    <row r="31" spans="1:28" s="1193" customFormat="1" ht="12" x14ac:dyDescent="0.2">
      <c r="A31" s="1321" t="s">
        <v>346</v>
      </c>
      <c r="B31" s="1451">
        <v>5.568017640790305E-2</v>
      </c>
      <c r="C31" s="1452">
        <v>7.9404566308676358E-2</v>
      </c>
      <c r="D31" s="1452">
        <v>-5.12679298138616E-2</v>
      </c>
      <c r="E31" s="1452">
        <v>-0.32769192540002612</v>
      </c>
      <c r="F31" s="1453">
        <v>-9.3973051675479216E-2</v>
      </c>
      <c r="G31" s="1454">
        <v>-0.29949993746181647</v>
      </c>
      <c r="H31" s="1454">
        <v>-0.20450990898866722</v>
      </c>
      <c r="I31" s="1454">
        <v>-0.26531878089445071</v>
      </c>
      <c r="J31" s="1454">
        <v>-0.23878135204819673</v>
      </c>
      <c r="K31" s="1451">
        <v>-0.19694395912246868</v>
      </c>
      <c r="L31" s="1454">
        <v>-0.11321929405261914</v>
      </c>
      <c r="M31" s="1454">
        <v>-2.1155107814857285E-2</v>
      </c>
      <c r="N31" s="1451">
        <v>-9.8289577336086467E-2</v>
      </c>
      <c r="O31" s="1458" t="s">
        <v>346</v>
      </c>
      <c r="P31" s="1453">
        <v>-0.14834049077410053</v>
      </c>
      <c r="Q31" s="1454">
        <v>2.9639388946193973E-2</v>
      </c>
      <c r="R31" s="1454">
        <v>-0.28013737278240586</v>
      </c>
      <c r="S31" s="1454">
        <v>-0.29824308426851898</v>
      </c>
      <c r="T31" s="1454">
        <v>-0.59447885528485078</v>
      </c>
      <c r="U31" s="1456">
        <v>-0.19488314827588851</v>
      </c>
      <c r="V31" s="1454">
        <v>-0.28530968320463462</v>
      </c>
      <c r="W31" s="1454">
        <v>-0.27778923389624599</v>
      </c>
      <c r="X31" s="1454">
        <v>-0.21038242764060716</v>
      </c>
      <c r="Y31" s="1451">
        <v>-0.26024350272121111</v>
      </c>
      <c r="Z31" s="1457">
        <v>2.5926071939892277E-2</v>
      </c>
      <c r="AA31" s="1451">
        <v>2.4471108064124211E-2</v>
      </c>
      <c r="AB31" s="1200"/>
    </row>
    <row r="32" spans="1:28" s="1193" customFormat="1" ht="12" x14ac:dyDescent="0.2">
      <c r="A32" s="1321" t="s">
        <v>347</v>
      </c>
      <c r="B32" s="1451">
        <v>6.8144875787608278E-2</v>
      </c>
      <c r="C32" s="1452">
        <v>7.5421695262363225E-2</v>
      </c>
      <c r="D32" s="1452">
        <v>-8.3657216917448041E-2</v>
      </c>
      <c r="E32" s="1452">
        <v>-0.2628457634952206</v>
      </c>
      <c r="F32" s="1453">
        <v>-6.0724396039411859E-3</v>
      </c>
      <c r="G32" s="1454">
        <v>-2.0250506541737701E-2</v>
      </c>
      <c r="H32" s="1454">
        <v>-9.677869062956107E-2</v>
      </c>
      <c r="I32" s="1454">
        <v>0.10368068372349436</v>
      </c>
      <c r="J32" s="1454">
        <v>-0.12824660320447934</v>
      </c>
      <c r="K32" s="1451">
        <v>-5.3431454494144028E-2</v>
      </c>
      <c r="L32" s="1454">
        <v>-9.1465306286034845E-2</v>
      </c>
      <c r="M32" s="1454">
        <v>-4.1522946291068404E-2</v>
      </c>
      <c r="N32" s="1451">
        <v>-8.2963113170930816E-2</v>
      </c>
      <c r="O32" s="1458" t="s">
        <v>347</v>
      </c>
      <c r="P32" s="1453">
        <v>-0.17936315194429553</v>
      </c>
      <c r="Q32" s="1454">
        <v>-9.3899182957084298E-2</v>
      </c>
      <c r="R32" s="1454">
        <v>-0.20419688178549947</v>
      </c>
      <c r="S32" s="1454">
        <v>-0.12462520729320353</v>
      </c>
      <c r="T32" s="1454">
        <v>-0.45049281355849774</v>
      </c>
      <c r="U32" s="1456">
        <v>-0.18767134828577281</v>
      </c>
      <c r="V32" s="1454">
        <v>-4.2062674072482882E-2</v>
      </c>
      <c r="W32" s="1454">
        <v>-0.2514112197781026</v>
      </c>
      <c r="X32" s="1454">
        <v>-0.20013587222459905</v>
      </c>
      <c r="Y32" s="1451">
        <v>-0.20009062876343184</v>
      </c>
      <c r="Z32" s="1459">
        <v>3.3071333167870164E-2</v>
      </c>
      <c r="AA32" s="1451">
        <v>4.1085297537205023E-2</v>
      </c>
      <c r="AB32" s="1200"/>
    </row>
    <row r="33" spans="1:28" s="1193" customFormat="1" ht="12" x14ac:dyDescent="0.2">
      <c r="A33" s="1322" t="s">
        <v>264</v>
      </c>
      <c r="B33" s="1460">
        <v>5.8554539303591245E-2</v>
      </c>
      <c r="C33" s="1461">
        <v>3.3001355590273153E-2</v>
      </c>
      <c r="D33" s="1461">
        <v>-9.6498329162450949E-2</v>
      </c>
      <c r="E33" s="1461">
        <v>-0.19424036081361767</v>
      </c>
      <c r="F33" s="1462">
        <v>1.3445334680163118E-2</v>
      </c>
      <c r="G33" s="1463">
        <v>-3.373053874626783E-2</v>
      </c>
      <c r="H33" s="1463">
        <v>-4.7194051009693809E-2</v>
      </c>
      <c r="I33" s="1463">
        <v>-9.3658354680490427E-2</v>
      </c>
      <c r="J33" s="1463">
        <v>-1.9017835449094467E-2</v>
      </c>
      <c r="K33" s="1460">
        <v>-2.7781498109714999E-2</v>
      </c>
      <c r="L33" s="1464">
        <v>-8.021870218258792E-2</v>
      </c>
      <c r="M33" s="1465">
        <v>2.525317141654293E-2</v>
      </c>
      <c r="N33" s="1460">
        <v>-6.2850045628117607E-2</v>
      </c>
      <c r="O33" s="1474" t="s">
        <v>264</v>
      </c>
      <c r="P33" s="1466">
        <v>6.1676655662991145E-2</v>
      </c>
      <c r="Q33" s="1467">
        <v>-0.22278124680006747</v>
      </c>
      <c r="R33" s="1467">
        <v>-0.10936917940115039</v>
      </c>
      <c r="S33" s="1467">
        <v>0.15677814012059249</v>
      </c>
      <c r="T33" s="1467">
        <v>-0.18953055820852177</v>
      </c>
      <c r="U33" s="1468">
        <v>1.0197801948099996E-4</v>
      </c>
      <c r="V33" s="1466">
        <v>-6.7220194837127809E-2</v>
      </c>
      <c r="W33" s="1467">
        <v>-8.7002851130526124E-2</v>
      </c>
      <c r="X33" s="1467">
        <v>-8.3642424711589169E-2</v>
      </c>
      <c r="Y33" s="1468">
        <v>-8.2218016795126955E-2</v>
      </c>
      <c r="Z33" s="1469">
        <v>4.000964608308747E-2</v>
      </c>
      <c r="AA33" s="1469">
        <v>3.27687257092458E-2</v>
      </c>
      <c r="AB33" s="1200"/>
    </row>
    <row r="34" spans="1:28" s="1320" customFormat="1" ht="12" x14ac:dyDescent="0.2">
      <c r="A34" s="1323" t="s">
        <v>251</v>
      </c>
      <c r="B34" s="1470"/>
      <c r="C34" s="1471"/>
      <c r="D34" s="1471"/>
      <c r="E34" s="1471"/>
      <c r="F34" s="1472"/>
      <c r="G34" s="1473"/>
      <c r="H34" s="1473"/>
      <c r="I34" s="1473"/>
      <c r="J34" s="1473"/>
      <c r="K34" s="1470"/>
      <c r="L34" s="1472"/>
      <c r="M34" s="1473"/>
      <c r="N34" s="1470"/>
      <c r="O34" s="1476" t="s">
        <v>251</v>
      </c>
      <c r="P34" s="1473"/>
      <c r="Q34" s="1473"/>
      <c r="R34" s="1473"/>
      <c r="S34" s="1473"/>
      <c r="T34" s="1473"/>
      <c r="U34" s="1470"/>
      <c r="V34" s="1473"/>
      <c r="W34" s="1473"/>
      <c r="X34" s="1473"/>
      <c r="Y34" s="1470"/>
      <c r="Z34" s="1471"/>
      <c r="AA34" s="1470"/>
      <c r="AB34" s="1197"/>
    </row>
    <row r="35" spans="1:28" s="1193" customFormat="1" ht="12" x14ac:dyDescent="0.2">
      <c r="A35" s="1321" t="s">
        <v>336</v>
      </c>
      <c r="B35" s="1451">
        <v>0.39018440261237014</v>
      </c>
      <c r="C35" s="1452">
        <v>0.25966690995030961</v>
      </c>
      <c r="D35" s="1452">
        <v>-1.3435743065193566E-2</v>
      </c>
      <c r="E35" s="1452">
        <v>6.1229749990507842E-2</v>
      </c>
      <c r="F35" s="1453">
        <v>-3.7348272642393674E-3</v>
      </c>
      <c r="G35" s="1454">
        <v>0.16475644699140402</v>
      </c>
      <c r="H35" s="1454">
        <v>0.58895379713223572</v>
      </c>
      <c r="I35" s="1454">
        <v>-4.5965077866918391E-2</v>
      </c>
      <c r="J35" s="1454">
        <v>9.2959671907040464E-2</v>
      </c>
      <c r="K35" s="1451">
        <v>0.19781625662142285</v>
      </c>
      <c r="L35" s="1454">
        <v>0.1468759959972917</v>
      </c>
      <c r="M35" s="1454">
        <v>0.19929341075642781</v>
      </c>
      <c r="N35" s="1451">
        <v>0.15240729895387159</v>
      </c>
      <c r="O35" s="1458" t="s">
        <v>336</v>
      </c>
      <c r="P35" s="1453">
        <v>-0.34703593418769996</v>
      </c>
      <c r="Q35" s="1454">
        <v>-0.66242681203311116</v>
      </c>
      <c r="R35" s="1454">
        <v>-3.4412701610520097E-2</v>
      </c>
      <c r="S35" s="1454">
        <v>-0.15324951167245093</v>
      </c>
      <c r="T35" s="1454">
        <v>-0.71717817342341028</v>
      </c>
      <c r="U35" s="1456">
        <v>-0.23434348474832134</v>
      </c>
      <c r="V35" s="1454">
        <v>0.99494949494949492</v>
      </c>
      <c r="W35" s="1454">
        <v>0.32569558101473001</v>
      </c>
      <c r="X35" s="1454">
        <v>-0.21299342105263161</v>
      </c>
      <c r="Y35" s="1451">
        <v>0.23574437198253528</v>
      </c>
      <c r="Z35" s="1457">
        <v>-0.10211593530110349</v>
      </c>
      <c r="AA35" s="1451">
        <v>1.9916875080734277E-2</v>
      </c>
      <c r="AB35" s="1200"/>
    </row>
    <row r="36" spans="1:28" s="1193" customFormat="1" ht="12" x14ac:dyDescent="0.2">
      <c r="A36" s="1321" t="s">
        <v>337</v>
      </c>
      <c r="B36" s="1451">
        <v>0.12656896524012154</v>
      </c>
      <c r="C36" s="1452">
        <v>1.7896015202924651</v>
      </c>
      <c r="D36" s="1452">
        <v>-8.0780143635709414E-2</v>
      </c>
      <c r="E36" s="1452">
        <v>7.0635843046321631E-2</v>
      </c>
      <c r="F36" s="1453">
        <v>0.42578548212351019</v>
      </c>
      <c r="G36" s="1454">
        <v>-0.11421232876712324</v>
      </c>
      <c r="H36" s="1454">
        <v>1.2626536668079693</v>
      </c>
      <c r="I36" s="1454">
        <v>-0.43073191610786132</v>
      </c>
      <c r="J36" s="1454">
        <v>1.3821721311475414</v>
      </c>
      <c r="K36" s="1451">
        <v>0.34612529062551184</v>
      </c>
      <c r="L36" s="1454">
        <v>0.21263972165659717</v>
      </c>
      <c r="M36" s="1454">
        <v>0.58203066578089291</v>
      </c>
      <c r="N36" s="1451">
        <v>0.24486589179684778</v>
      </c>
      <c r="O36" s="1458" t="s">
        <v>337</v>
      </c>
      <c r="P36" s="1453">
        <v>0.93454062074116828</v>
      </c>
      <c r="Q36" s="1454">
        <v>0.58311051693404636</v>
      </c>
      <c r="R36" s="1454">
        <v>-3.7284691613190132E-2</v>
      </c>
      <c r="S36" s="1454">
        <v>2.7133033588997626</v>
      </c>
      <c r="T36" s="1454">
        <v>0.14472237914833888</v>
      </c>
      <c r="U36" s="1456">
        <v>0.35547752861512827</v>
      </c>
      <c r="V36" s="1454">
        <v>-0.57678571428571423</v>
      </c>
      <c r="W36" s="1454">
        <v>0.59574468085106369</v>
      </c>
      <c r="X36" s="1454">
        <v>0.59159919028340047</v>
      </c>
      <c r="Y36" s="1451">
        <v>0.33692106322996374</v>
      </c>
      <c r="Z36" s="1457">
        <v>-0.26369343968907166</v>
      </c>
      <c r="AA36" s="1451">
        <v>7.6661750683382532E-2</v>
      </c>
      <c r="AB36" s="1200"/>
    </row>
    <row r="37" spans="1:28" s="1193" customFormat="1" ht="12" x14ac:dyDescent="0.2">
      <c r="A37" s="1321" t="s">
        <v>338</v>
      </c>
      <c r="B37" s="1451">
        <v>1.0041435674425341</v>
      </c>
      <c r="C37" s="1452">
        <v>5.5983066936185308E-2</v>
      </c>
      <c r="D37" s="1452">
        <v>-7.9367859836335902E-2</v>
      </c>
      <c r="E37" s="1452">
        <v>0.11145942725430648</v>
      </c>
      <c r="F37" s="1453">
        <v>1.6452877228047349</v>
      </c>
      <c r="G37" s="1454">
        <v>0.34965874620829163</v>
      </c>
      <c r="H37" s="1454">
        <v>-0.19823590007725986</v>
      </c>
      <c r="I37" s="1454">
        <v>2.466898954703832</v>
      </c>
      <c r="J37" s="1454">
        <v>-0.82088068181818186</v>
      </c>
      <c r="K37" s="1451">
        <v>0.55555938455176634</v>
      </c>
      <c r="L37" s="1454">
        <v>0.38557682465311255</v>
      </c>
      <c r="M37" s="1454">
        <v>0.50618489067901373</v>
      </c>
      <c r="N37" s="1451">
        <v>0.39854030702072979</v>
      </c>
      <c r="O37" s="1458" t="s">
        <v>338</v>
      </c>
      <c r="P37" s="1453">
        <v>0.20618212262709193</v>
      </c>
      <c r="Q37" s="1454">
        <v>-0.18872284048754615</v>
      </c>
      <c r="R37" s="1454">
        <v>2.9947262710384253E-3</v>
      </c>
      <c r="S37" s="1454">
        <v>-0.23477564102564111</v>
      </c>
      <c r="T37" s="1454">
        <v>-0.22974974244505533</v>
      </c>
      <c r="U37" s="1456">
        <v>3.9508007614898775E-2</v>
      </c>
      <c r="V37" s="1454">
        <v>0.36033163265306101</v>
      </c>
      <c r="W37" s="1454">
        <v>0.22872340425531915</v>
      </c>
      <c r="X37" s="1454">
        <v>0.16315789473684211</v>
      </c>
      <c r="Y37" s="1451">
        <v>0.19904630518234193</v>
      </c>
      <c r="Z37" s="1457">
        <v>-0.27327466651535459</v>
      </c>
      <c r="AA37" s="1451">
        <v>5.7542187832012801E-2</v>
      </c>
      <c r="AB37" s="1200"/>
    </row>
    <row r="38" spans="1:28" s="1193" customFormat="1" ht="12" x14ac:dyDescent="0.2">
      <c r="A38" s="1321" t="s">
        <v>339</v>
      </c>
      <c r="B38" s="1451">
        <v>6.5888977363211726E-2</v>
      </c>
      <c r="C38" s="1452">
        <v>0.77460918368713516</v>
      </c>
      <c r="D38" s="1452">
        <v>-1.5467000758842591E-2</v>
      </c>
      <c r="E38" s="1452">
        <v>-6.324084810955255E-2</v>
      </c>
      <c r="F38" s="1453">
        <v>-0.43971866908837959</v>
      </c>
      <c r="G38" s="1454">
        <v>0.78095238095238129</v>
      </c>
      <c r="H38" s="1454">
        <v>0.43796109993293092</v>
      </c>
      <c r="I38" s="1454">
        <v>-0.30061349693251549</v>
      </c>
      <c r="J38" s="1454">
        <v>-0.56677732379979562</v>
      </c>
      <c r="K38" s="1451">
        <v>-4.1113585268440972E-2</v>
      </c>
      <c r="L38" s="1454">
        <v>-8.7810601367383959E-2</v>
      </c>
      <c r="M38" s="1454">
        <v>0.11799716067447931</v>
      </c>
      <c r="N38" s="1451">
        <v>-5.8924814406676865E-2</v>
      </c>
      <c r="O38" s="1458" t="s">
        <v>339</v>
      </c>
      <c r="P38" s="1453">
        <v>7.3738751523863486E-2</v>
      </c>
      <c r="Q38" s="1454">
        <v>6.3185154217762954E-2</v>
      </c>
      <c r="R38" s="1454">
        <v>8.5430415309257837E-2</v>
      </c>
      <c r="S38" s="1454">
        <v>1.0796244131455401</v>
      </c>
      <c r="T38" s="1454">
        <v>-2.0732608291960795E-2</v>
      </c>
      <c r="U38" s="1456">
        <v>8.5757636261850456E-2</v>
      </c>
      <c r="V38" s="1454">
        <v>1.413888888888889</v>
      </c>
      <c r="W38" s="1454">
        <v>0.40494912118408893</v>
      </c>
      <c r="X38" s="1454">
        <v>-0.36963969938107877</v>
      </c>
      <c r="Y38" s="1451">
        <v>7.3077213684110909E-2</v>
      </c>
      <c r="Z38" s="1457">
        <v>-0.10239229501078491</v>
      </c>
      <c r="AA38" s="1451">
        <v>-8.5547184921678197E-3</v>
      </c>
      <c r="AB38" s="1200"/>
    </row>
    <row r="39" spans="1:28" s="1193" customFormat="1" ht="12" x14ac:dyDescent="0.2">
      <c r="A39" s="1321" t="s">
        <v>340</v>
      </c>
      <c r="B39" s="1451">
        <v>0.48565459548899864</v>
      </c>
      <c r="C39" s="1452">
        <v>7.6563517540526857E-2</v>
      </c>
      <c r="D39" s="1452">
        <v>5.2396293071450536E-2</v>
      </c>
      <c r="E39" s="1452">
        <v>-0.11484359131291363</v>
      </c>
      <c r="F39" s="1453">
        <v>0.26034482758620708</v>
      </c>
      <c r="G39" s="1454">
        <v>0.13389094459862319</v>
      </c>
      <c r="H39" s="1454">
        <v>0.72998366013071925</v>
      </c>
      <c r="I39" s="1454">
        <v>3.5214085634253656E-2</v>
      </c>
      <c r="J39" s="1454">
        <v>0.95402298850574685</v>
      </c>
      <c r="K39" s="1451">
        <v>0.38841892375112991</v>
      </c>
      <c r="L39" s="1454">
        <v>0.24430491388131048</v>
      </c>
      <c r="M39" s="1454">
        <v>0.10797757684605921</v>
      </c>
      <c r="N39" s="1451">
        <v>0.22207981002168692</v>
      </c>
      <c r="O39" s="1458" t="s">
        <v>340</v>
      </c>
      <c r="P39" s="1453">
        <v>3.5828815633507489E-2</v>
      </c>
      <c r="Q39" s="1454">
        <v>-0.52993264799716389</v>
      </c>
      <c r="R39" s="1454">
        <v>0.15429221974611723</v>
      </c>
      <c r="S39" s="1454">
        <v>-0.15282877169559403</v>
      </c>
      <c r="T39" s="1454">
        <v>0.16105822860117508</v>
      </c>
      <c r="U39" s="1456">
        <v>9.4439961735816688E-2</v>
      </c>
      <c r="V39" s="1454">
        <v>3.7317708333333335</v>
      </c>
      <c r="W39" s="1454">
        <v>1.3655913978494625</v>
      </c>
      <c r="X39" s="1454">
        <v>4.4428274428274408</v>
      </c>
      <c r="Y39" s="1451">
        <v>2.6231701846342723</v>
      </c>
      <c r="Z39" s="1457">
        <v>-1.3504847432485059E-2</v>
      </c>
      <c r="AA39" s="1451">
        <v>7.6862816815025867E-2</v>
      </c>
      <c r="AB39" s="1200"/>
    </row>
    <row r="40" spans="1:28" s="1193" customFormat="1" ht="12" x14ac:dyDescent="0.2">
      <c r="A40" s="1321" t="s">
        <v>341</v>
      </c>
      <c r="B40" s="1451">
        <v>-3.6420669698598369E-2</v>
      </c>
      <c r="C40" s="1452">
        <v>0.18969139432489299</v>
      </c>
      <c r="D40" s="1452">
        <v>-4.1645840956405257E-2</v>
      </c>
      <c r="E40" s="1452">
        <v>0.12297085888567477</v>
      </c>
      <c r="F40" s="1453">
        <v>0.33819648458895585</v>
      </c>
      <c r="G40" s="1454">
        <v>-0.41087573964497043</v>
      </c>
      <c r="H40" s="1454">
        <v>1.5523353293413169</v>
      </c>
      <c r="I40" s="1454">
        <v>3.3444688644688645</v>
      </c>
      <c r="J40" s="1454">
        <v>1.1966329966329963</v>
      </c>
      <c r="K40" s="1451">
        <v>0.15048838590693508</v>
      </c>
      <c r="L40" s="1454">
        <v>0.16668773497270084</v>
      </c>
      <c r="M40" s="1454">
        <v>9.9704180120157915E-2</v>
      </c>
      <c r="N40" s="1451">
        <v>0.15422279701192368</v>
      </c>
      <c r="O40" s="1458" t="s">
        <v>341</v>
      </c>
      <c r="P40" s="1453">
        <v>0.31817355897008132</v>
      </c>
      <c r="Q40" s="1454">
        <v>0.18400202186137624</v>
      </c>
      <c r="R40" s="1454">
        <v>2.3323556462932007E-2</v>
      </c>
      <c r="S40" s="1454">
        <v>-0.43332179505789609</v>
      </c>
      <c r="T40" s="1454">
        <v>-2.5080789953015992E-2</v>
      </c>
      <c r="U40" s="1456">
        <v>9.7175835841902022E-2</v>
      </c>
      <c r="V40" s="1454">
        <v>0.39285714285714268</v>
      </c>
      <c r="W40" s="1454">
        <v>-0.21499656829100885</v>
      </c>
      <c r="X40" s="1454">
        <v>1.0326086956521745</v>
      </c>
      <c r="Y40" s="1451">
        <v>6.7228240910759962E-2</v>
      </c>
      <c r="Z40" s="1457">
        <v>0.68739373492830258</v>
      </c>
      <c r="AA40" s="1451">
        <v>6.1236961871462693E-2</v>
      </c>
      <c r="AB40" s="1200"/>
    </row>
    <row r="41" spans="1:28" s="1193" customFormat="1" ht="12" x14ac:dyDescent="0.2">
      <c r="A41" s="1321" t="s">
        <v>342</v>
      </c>
      <c r="B41" s="1451">
        <v>0.17733467506491227</v>
      </c>
      <c r="C41" s="1452">
        <v>0.44954953477310439</v>
      </c>
      <c r="D41" s="1452">
        <v>5.8125230261207333E-2</v>
      </c>
      <c r="E41" s="1452">
        <v>0.36460418779618103</v>
      </c>
      <c r="F41" s="1453">
        <v>0.36008773394791643</v>
      </c>
      <c r="G41" s="1454">
        <v>1.4801751049553271</v>
      </c>
      <c r="H41" s="1454">
        <v>0.72379826635145783</v>
      </c>
      <c r="I41" s="1454">
        <v>0.80665438682491741</v>
      </c>
      <c r="J41" s="1454">
        <v>1.1917315729483287</v>
      </c>
      <c r="K41" s="1451">
        <v>0.94775170792925534</v>
      </c>
      <c r="L41" s="1454">
        <v>0.18208540548598234</v>
      </c>
      <c r="M41" s="1454">
        <v>0.12980137095251579</v>
      </c>
      <c r="N41" s="1451">
        <v>0.17027651237917468</v>
      </c>
      <c r="O41" s="1458" t="s">
        <v>342</v>
      </c>
      <c r="P41" s="1453">
        <v>-6.9589192841893827E-2</v>
      </c>
      <c r="Q41" s="1454">
        <v>-0.15519508238709107</v>
      </c>
      <c r="R41" s="1454">
        <v>0.16033084903935149</v>
      </c>
      <c r="S41" s="1454">
        <v>6.8283093053735283E-2</v>
      </c>
      <c r="T41" s="1454">
        <v>-0.32620639291844511</v>
      </c>
      <c r="U41" s="1456">
        <v>1.6619549629461751E-2</v>
      </c>
      <c r="V41" s="1454">
        <v>3.6553571428571421</v>
      </c>
      <c r="W41" s="1454">
        <v>6.5466448445172035E-3</v>
      </c>
      <c r="X41" s="1454">
        <v>-0.41844262295081974</v>
      </c>
      <c r="Y41" s="1451">
        <v>-9.0734341252696367E-3</v>
      </c>
      <c r="Z41" s="1457">
        <v>0.23428273354713156</v>
      </c>
      <c r="AA41" s="1451">
        <v>0.14131337621496867</v>
      </c>
      <c r="AB41" s="1200"/>
    </row>
    <row r="42" spans="1:28" s="1193" customFormat="1" ht="12" x14ac:dyDescent="0.2">
      <c r="A42" s="1321" t="s">
        <v>343</v>
      </c>
      <c r="B42" s="1451">
        <v>0.29800898768754081</v>
      </c>
      <c r="C42" s="1452">
        <v>0.18062548997900935</v>
      </c>
      <c r="D42" s="1452">
        <v>1.5767509323598015E-2</v>
      </c>
      <c r="E42" s="1452">
        <v>0.33964893178311756</v>
      </c>
      <c r="F42" s="1453">
        <v>3.4620825863320048E-2</v>
      </c>
      <c r="G42" s="1454">
        <v>-0.30991767532787512</v>
      </c>
      <c r="H42" s="1454">
        <v>0.17051987230546298</v>
      </c>
      <c r="I42" s="1454">
        <v>2.2204922149673529</v>
      </c>
      <c r="J42" s="1454">
        <v>0.37812500000000004</v>
      </c>
      <c r="K42" s="1451">
        <v>9.1625685562039913E-2</v>
      </c>
      <c r="L42" s="1454">
        <v>0.1273383450636022</v>
      </c>
      <c r="M42" s="1454">
        <v>-9.1761285129263424E-3</v>
      </c>
      <c r="N42" s="1451">
        <v>9.59780854075796E-2</v>
      </c>
      <c r="O42" s="1458" t="s">
        <v>343</v>
      </c>
      <c r="P42" s="1453">
        <v>4.935096641601288E-2</v>
      </c>
      <c r="Q42" s="1454">
        <v>-4.9683544303797407E-2</v>
      </c>
      <c r="R42" s="1454">
        <v>0.17644149626608724</v>
      </c>
      <c r="S42" s="1454">
        <v>0.23859340659340697</v>
      </c>
      <c r="T42" s="1454">
        <v>-5.6370142791365783E-2</v>
      </c>
      <c r="U42" s="1456">
        <v>0.10498441573313537</v>
      </c>
      <c r="V42" s="1454">
        <v>1.1160714285714286</v>
      </c>
      <c r="W42" s="1454">
        <v>-0.67272727272727273</v>
      </c>
      <c r="X42" s="1454">
        <v>1.6485187110187105</v>
      </c>
      <c r="Y42" s="1451">
        <v>-9.9523834984910048E-2</v>
      </c>
      <c r="Z42" s="1457">
        <v>4.3471092414643843E-2</v>
      </c>
      <c r="AA42" s="1451">
        <v>7.7922204574786116E-2</v>
      </c>
      <c r="AB42" s="1200"/>
    </row>
    <row r="43" spans="1:28" s="1193" customFormat="1" ht="12" x14ac:dyDescent="0.2">
      <c r="A43" s="1321" t="s">
        <v>344</v>
      </c>
      <c r="B43" s="1451">
        <v>-0.92334533357107673</v>
      </c>
      <c r="C43" s="1452">
        <v>-0.85114338386270716</v>
      </c>
      <c r="D43" s="1452">
        <v>1.4896934257687594E-2</v>
      </c>
      <c r="E43" s="1452">
        <v>0.26548469997184421</v>
      </c>
      <c r="F43" s="1453">
        <v>1.9727751153970595E-2</v>
      </c>
      <c r="G43" s="1454">
        <v>0.56172839506172845</v>
      </c>
      <c r="H43" s="1454">
        <v>0.2195171026156941</v>
      </c>
      <c r="I43" s="1454">
        <v>-0.18165784832451498</v>
      </c>
      <c r="J43" s="1454">
        <v>2.6751179245283012</v>
      </c>
      <c r="K43" s="1451">
        <v>0.45979115159412487</v>
      </c>
      <c r="L43" s="1454">
        <v>0.2349075692803215</v>
      </c>
      <c r="M43" s="1454">
        <v>0.1050407104532482</v>
      </c>
      <c r="N43" s="1451">
        <v>0.21121028045177709</v>
      </c>
      <c r="O43" s="1458" t="s">
        <v>344</v>
      </c>
      <c r="P43" s="1453">
        <v>-0.13170064820360006</v>
      </c>
      <c r="Q43" s="1454">
        <v>-4.9118582322249742E-2</v>
      </c>
      <c r="R43" s="1454">
        <v>-2.4861971455969967E-2</v>
      </c>
      <c r="S43" s="1454">
        <v>-0.3326271186440678</v>
      </c>
      <c r="T43" s="1454">
        <v>-0.1348015120661</v>
      </c>
      <c r="U43" s="1456">
        <v>-8.3219630715409554E-2</v>
      </c>
      <c r="V43" s="1454">
        <v>1.46875</v>
      </c>
      <c r="W43" s="1454">
        <v>-0.41330918967858765</v>
      </c>
      <c r="X43" s="1454">
        <v>0.34855769230769218</v>
      </c>
      <c r="Y43" s="1451">
        <v>-3.2310541741294947E-2</v>
      </c>
      <c r="Z43" s="1457">
        <v>0.32240265608239488</v>
      </c>
      <c r="AA43" s="1451">
        <v>2.9063249788043869E-2</v>
      </c>
      <c r="AB43" s="1200"/>
    </row>
    <row r="44" spans="1:28" s="1193" customFormat="1" ht="12" x14ac:dyDescent="0.2">
      <c r="A44" s="1321" t="s">
        <v>345</v>
      </c>
      <c r="B44" s="1451">
        <v>-0.64500878237960135</v>
      </c>
      <c r="C44" s="1452">
        <v>-0.3269012358138722</v>
      </c>
      <c r="D44" s="1452">
        <v>-1.3537667795643121E-2</v>
      </c>
      <c r="E44" s="1452">
        <v>0.12736126207489662</v>
      </c>
      <c r="F44" s="1453">
        <v>0.19006888469673627</v>
      </c>
      <c r="G44" s="1454">
        <v>-0.18405308386816055</v>
      </c>
      <c r="H44" s="1454">
        <v>1.1142990583423795</v>
      </c>
      <c r="I44" s="1454">
        <v>0.14122310550419068</v>
      </c>
      <c r="J44" s="1454">
        <v>0.53032422123331202</v>
      </c>
      <c r="K44" s="1451">
        <v>0.23249686836905534</v>
      </c>
      <c r="L44" s="1454">
        <v>0.23341892041139273</v>
      </c>
      <c r="M44" s="1454">
        <v>-2.5141101442250933E-2</v>
      </c>
      <c r="N44" s="1451">
        <v>0.18655854634019028</v>
      </c>
      <c r="O44" s="1458" t="s">
        <v>345</v>
      </c>
      <c r="P44" s="1453">
        <v>-5.4772648300906689E-2</v>
      </c>
      <c r="Q44" s="1454">
        <v>0.39480462138494338</v>
      </c>
      <c r="R44" s="1454">
        <v>0.10893845160546003</v>
      </c>
      <c r="S44" s="1454">
        <v>0.52315677402182581</v>
      </c>
      <c r="T44" s="1454">
        <v>-5.0158606906349171E-2</v>
      </c>
      <c r="U44" s="1456">
        <v>5.3701941294982569E-2</v>
      </c>
      <c r="V44" s="1454">
        <v>0.69285714285714284</v>
      </c>
      <c r="W44" s="1454">
        <v>-0.21588407923697722</v>
      </c>
      <c r="X44" s="1454">
        <v>-0.82239583333333333</v>
      </c>
      <c r="Y44" s="1451">
        <v>-0.29306590892316747</v>
      </c>
      <c r="Z44" s="1457">
        <v>-8.1922161817288092E-2</v>
      </c>
      <c r="AA44" s="1451">
        <v>6.3932619921641277E-3</v>
      </c>
      <c r="AB44" s="1200"/>
    </row>
    <row r="45" spans="1:28" s="1193" customFormat="1" ht="12" x14ac:dyDescent="0.2">
      <c r="A45" s="1321" t="s">
        <v>346</v>
      </c>
      <c r="B45" s="1451">
        <v>0.22215424491243985</v>
      </c>
      <c r="C45" s="1452">
        <v>-0.22523731241569717</v>
      </c>
      <c r="D45" s="1452">
        <v>-8.1972884576199893E-3</v>
      </c>
      <c r="E45" s="1452">
        <v>0.11472377515543515</v>
      </c>
      <c r="F45" s="1453">
        <v>2.2174497516658227</v>
      </c>
      <c r="G45" s="1454">
        <v>0.4884390463337831</v>
      </c>
      <c r="H45" s="1454">
        <v>-5.4921687649879966E-2</v>
      </c>
      <c r="I45" s="1454">
        <v>0.27334290907910508</v>
      </c>
      <c r="J45" s="1454">
        <v>0.38453159041394336</v>
      </c>
      <c r="K45" s="1451">
        <v>0.57291753788076583</v>
      </c>
      <c r="L45" s="1454">
        <v>6.6537423761784439E-2</v>
      </c>
      <c r="M45" s="1454">
        <v>-0.1131699429609718</v>
      </c>
      <c r="N45" s="1451">
        <v>4.096960601771326E-2</v>
      </c>
      <c r="O45" s="1458" t="s">
        <v>346</v>
      </c>
      <c r="P45" s="1453">
        <v>-0.14985730373685041</v>
      </c>
      <c r="Q45" s="1454">
        <v>-0.42015325670498088</v>
      </c>
      <c r="R45" s="1454">
        <v>0.52821469241943442</v>
      </c>
      <c r="S45" s="1454">
        <v>-0.12808219178082184</v>
      </c>
      <c r="T45" s="1454">
        <v>0.29989546389947036</v>
      </c>
      <c r="U45" s="1456">
        <v>0.29810357934324783</v>
      </c>
      <c r="V45" s="1454">
        <v>5.8035714285714135E-2</v>
      </c>
      <c r="W45" s="1454">
        <v>0.16713352007469642</v>
      </c>
      <c r="X45" s="1454">
        <v>4.2884615384615383</v>
      </c>
      <c r="Y45" s="1451">
        <v>0.72414762328086602</v>
      </c>
      <c r="Z45" s="1457">
        <v>0.3320888892295516</v>
      </c>
      <c r="AA45" s="1451">
        <v>7.5011852960434389E-2</v>
      </c>
      <c r="AB45" s="1200"/>
    </row>
    <row r="46" spans="1:28" s="1193" customFormat="1" ht="12" x14ac:dyDescent="0.2">
      <c r="A46" s="1321" t="s">
        <v>347</v>
      </c>
      <c r="B46" s="1451">
        <v>-0.17773375659583379</v>
      </c>
      <c r="C46" s="1452">
        <v>2.3225698183150074</v>
      </c>
      <c r="D46" s="1452">
        <v>9.2782823320945989E-3</v>
      </c>
      <c r="E46" s="1452">
        <v>-5.6249325588655384E-2</v>
      </c>
      <c r="F46" s="1453">
        <v>0.35028641833077345</v>
      </c>
      <c r="G46" s="1454">
        <v>-9.4009983361064864E-2</v>
      </c>
      <c r="H46" s="1454">
        <v>-0.11746361746361764</v>
      </c>
      <c r="I46" s="1454">
        <v>0.62056590752242957</v>
      </c>
      <c r="J46" s="1454">
        <v>4.8529411764705883E-2</v>
      </c>
      <c r="K46" s="1451">
        <v>-9.3018249416099014E-3</v>
      </c>
      <c r="L46" s="1454">
        <v>-6.466506191081535E-2</v>
      </c>
      <c r="M46" s="1454">
        <v>0.11370607229353794</v>
      </c>
      <c r="N46" s="1451">
        <v>-4.3220385910262983E-2</v>
      </c>
      <c r="O46" s="1458" t="s">
        <v>347</v>
      </c>
      <c r="P46" s="1453">
        <v>0.20170421842301392</v>
      </c>
      <c r="Q46" s="1454">
        <v>-0.52317751632202303</v>
      </c>
      <c r="R46" s="1454">
        <v>0.16274861955333741</v>
      </c>
      <c r="S46" s="1454">
        <v>-0.22929319602147719</v>
      </c>
      <c r="T46" s="1454">
        <v>8.055824772242598E-2</v>
      </c>
      <c r="U46" s="1456">
        <v>0.14738640586585797</v>
      </c>
      <c r="V46" s="1454">
        <v>40.528571428571425</v>
      </c>
      <c r="W46" s="1454">
        <v>-0.44738389182833627</v>
      </c>
      <c r="X46" s="1454">
        <v>-0.32500000000000001</v>
      </c>
      <c r="Y46" s="1451">
        <v>0.66860965121834659</v>
      </c>
      <c r="Z46" s="1459">
        <v>-8.8719670444069153E-3</v>
      </c>
      <c r="AA46" s="1451">
        <v>7.3240998853342917E-3</v>
      </c>
      <c r="AB46" s="1200"/>
    </row>
    <row r="47" spans="1:28" s="1193" customFormat="1" ht="12" x14ac:dyDescent="0.2">
      <c r="A47" s="1324" t="s">
        <v>264</v>
      </c>
      <c r="B47" s="1460">
        <v>2.585434702282478E-2</v>
      </c>
      <c r="C47" s="1461">
        <v>0.29346677541547572</v>
      </c>
      <c r="D47" s="1461">
        <v>-8.4298244357242733E-3</v>
      </c>
      <c r="E47" s="1461">
        <v>6.339544550698141E-2</v>
      </c>
      <c r="F47" s="1462">
        <v>0.44001783809427819</v>
      </c>
      <c r="G47" s="1463">
        <v>0.10269779494613691</v>
      </c>
      <c r="H47" s="1463">
        <v>0.35027717148168941</v>
      </c>
      <c r="I47" s="1463">
        <v>0.79130433364512909</v>
      </c>
      <c r="J47" s="1463">
        <v>0.30474206771922602</v>
      </c>
      <c r="K47" s="1460">
        <v>0.29097697966358538</v>
      </c>
      <c r="L47" s="1464">
        <v>0.1410229504592504</v>
      </c>
      <c r="M47" s="1465">
        <v>9.7069129259366463E-2</v>
      </c>
      <c r="N47" s="1460">
        <v>0.13392245078964812</v>
      </c>
      <c r="O47" s="1475" t="s">
        <v>264</v>
      </c>
      <c r="P47" s="1462">
        <v>6.9888343331843378E-2</v>
      </c>
      <c r="Q47" s="1463">
        <v>-0.20787346258081132</v>
      </c>
      <c r="R47" s="1463">
        <v>0.10366511410601539</v>
      </c>
      <c r="S47" s="1463">
        <v>-2.6882760344993283E-2</v>
      </c>
      <c r="T47" s="1463">
        <v>-0.17392811575841979</v>
      </c>
      <c r="U47" s="1460">
        <v>6.7052992089807834E-2</v>
      </c>
      <c r="V47" s="1462">
        <v>2.9299455535390178</v>
      </c>
      <c r="W47" s="1463">
        <v>-6.910448780709974E-2</v>
      </c>
      <c r="X47" s="1463">
        <v>0.30537854373919915</v>
      </c>
      <c r="Y47" s="1460">
        <v>0.27775844681666634</v>
      </c>
      <c r="Z47" s="1461">
        <v>3.5403112950355753E-2</v>
      </c>
      <c r="AA47" s="1461">
        <v>5.0179017197996278E-2</v>
      </c>
      <c r="AB47" s="1200"/>
    </row>
    <row r="48" spans="1:28" s="353" customFormat="1" x14ac:dyDescent="0.2">
      <c r="A48" s="445"/>
      <c r="B48" s="445"/>
      <c r="C48" s="445"/>
      <c r="D48" s="445"/>
      <c r="E48" s="445"/>
      <c r="F48" s="445"/>
      <c r="G48" s="445"/>
      <c r="H48" s="445"/>
      <c r="I48" s="445"/>
      <c r="J48" s="445"/>
      <c r="K48" s="445"/>
      <c r="L48" s="445"/>
      <c r="M48" s="445"/>
      <c r="N48" s="445"/>
      <c r="O48" s="445"/>
      <c r="P48" s="445"/>
      <c r="Q48" s="445"/>
      <c r="R48" s="445"/>
      <c r="S48" s="445"/>
      <c r="T48" s="445"/>
      <c r="U48" s="445"/>
      <c r="V48" s="448"/>
      <c r="W48" s="445"/>
      <c r="X48" s="445"/>
      <c r="Y48" s="453"/>
      <c r="Z48" s="445"/>
      <c r="AA48" s="445"/>
      <c r="AB48" s="445"/>
    </row>
    <row r="49" spans="1:28" s="353" customFormat="1" x14ac:dyDescent="0.2">
      <c r="A49" s="445" t="s">
        <v>677</v>
      </c>
      <c r="B49" s="445"/>
      <c r="C49" s="445"/>
      <c r="D49" s="445"/>
      <c r="E49" s="445"/>
      <c r="F49" s="445"/>
      <c r="G49" s="445"/>
      <c r="H49" s="445"/>
      <c r="I49" s="445"/>
      <c r="J49" s="445"/>
      <c r="K49" s="445"/>
      <c r="L49" s="445"/>
      <c r="M49" s="445"/>
      <c r="N49" s="445"/>
      <c r="O49" s="445" t="s">
        <v>677</v>
      </c>
      <c r="P49" s="445"/>
      <c r="Q49" s="445"/>
      <c r="R49" s="445"/>
      <c r="S49" s="445"/>
      <c r="T49" s="445"/>
      <c r="U49" s="445"/>
      <c r="V49" s="448"/>
      <c r="W49" s="448"/>
      <c r="X49" s="448"/>
      <c r="Y49" s="448"/>
      <c r="Z49" s="448"/>
      <c r="AA49" s="445"/>
      <c r="AB49" s="445"/>
    </row>
    <row r="50" spans="1:28" s="151" customFormat="1" x14ac:dyDescent="0.2">
      <c r="A50" s="445"/>
      <c r="B50" s="445"/>
      <c r="C50" s="445"/>
      <c r="D50" s="445"/>
      <c r="E50" s="445"/>
      <c r="F50" s="445"/>
      <c r="G50" s="445"/>
      <c r="H50" s="445"/>
      <c r="I50" s="445"/>
      <c r="J50" s="445"/>
      <c r="K50" s="445"/>
      <c r="L50" s="445"/>
      <c r="M50" s="445"/>
      <c r="N50" s="445"/>
      <c r="O50" s="445"/>
      <c r="P50" s="445"/>
      <c r="Q50" s="445"/>
      <c r="R50" s="445"/>
      <c r="S50" s="445"/>
      <c r="T50" s="445"/>
      <c r="U50" s="445"/>
      <c r="V50" s="445"/>
      <c r="W50" s="445"/>
      <c r="X50" s="445"/>
      <c r="Y50" s="445"/>
      <c r="Z50" s="445"/>
      <c r="AA50" s="445"/>
      <c r="AB50" s="445"/>
    </row>
    <row r="51" spans="1:28" s="151" customFormat="1" x14ac:dyDescent="0.2">
      <c r="A51" s="445"/>
      <c r="B51" s="445"/>
      <c r="C51" s="445"/>
      <c r="D51" s="445"/>
      <c r="E51" s="445"/>
      <c r="F51" s="445"/>
      <c r="G51" s="445"/>
      <c r="H51" s="445"/>
      <c r="I51" s="445"/>
      <c r="J51" s="445"/>
      <c r="K51" s="445"/>
      <c r="L51" s="445"/>
      <c r="M51" s="445"/>
      <c r="N51" s="445"/>
      <c r="O51" s="445"/>
      <c r="P51" s="445"/>
      <c r="Q51" s="445"/>
      <c r="R51" s="445"/>
      <c r="S51" s="445"/>
      <c r="T51" s="445"/>
      <c r="U51" s="445"/>
      <c r="V51" s="445"/>
      <c r="W51" s="445"/>
      <c r="X51" s="445"/>
      <c r="Y51" s="445"/>
      <c r="Z51" s="445"/>
      <c r="AA51" s="445"/>
      <c r="AB51" s="445"/>
    </row>
    <row r="52" spans="1:28" s="151" customFormat="1" x14ac:dyDescent="0.2">
      <c r="A52" s="445"/>
      <c r="B52" s="445"/>
      <c r="C52" s="445"/>
      <c r="D52" s="445"/>
      <c r="E52" s="445"/>
      <c r="F52" s="445"/>
      <c r="G52" s="445"/>
      <c r="H52" s="445"/>
      <c r="I52" s="445"/>
      <c r="J52" s="445"/>
      <c r="K52" s="445"/>
      <c r="L52" s="445"/>
      <c r="M52" s="445"/>
      <c r="N52" s="445"/>
      <c r="O52" s="445"/>
      <c r="P52" s="445"/>
      <c r="Q52" s="445"/>
      <c r="R52" s="445"/>
      <c r="S52" s="445"/>
      <c r="T52" s="445"/>
      <c r="U52" s="445"/>
      <c r="V52" s="445"/>
      <c r="W52" s="445"/>
      <c r="X52" s="445"/>
      <c r="Y52" s="445"/>
      <c r="Z52" s="445"/>
      <c r="AA52" s="445"/>
      <c r="AB52" s="445"/>
    </row>
    <row r="53" spans="1:28" s="151" customFormat="1" x14ac:dyDescent="0.2">
      <c r="A53" s="374"/>
      <c r="B53" s="374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</row>
    <row r="54" spans="1:28" s="151" customFormat="1" x14ac:dyDescent="0.2">
      <c r="A54" s="374"/>
      <c r="B54" s="374"/>
      <c r="C54" s="374"/>
      <c r="D54" s="374"/>
      <c r="E54" s="374"/>
      <c r="F54" s="374"/>
      <c r="G54" s="374"/>
      <c r="H54" s="374"/>
      <c r="I54" s="374"/>
      <c r="J54" s="374"/>
      <c r="K54" s="374"/>
      <c r="L54" s="374"/>
      <c r="M54" s="374"/>
      <c r="N54" s="374"/>
      <c r="O54" s="374"/>
      <c r="P54" s="374"/>
      <c r="Q54" s="374"/>
      <c r="R54" s="374"/>
      <c r="S54" s="374"/>
      <c r="T54" s="374"/>
      <c r="U54" s="374"/>
      <c r="V54" s="374"/>
      <c r="W54" s="374"/>
      <c r="X54" s="374"/>
      <c r="Y54" s="374"/>
      <c r="Z54" s="374"/>
      <c r="AA54" s="374"/>
      <c r="AB54" s="374"/>
    </row>
    <row r="55" spans="1:28" s="151" customFormat="1" x14ac:dyDescent="0.2">
      <c r="A55" s="374"/>
      <c r="B55" s="374"/>
      <c r="C55" s="374"/>
      <c r="D55" s="374"/>
      <c r="E55" s="374"/>
      <c r="F55" s="374"/>
      <c r="G55" s="374"/>
      <c r="H55" s="374"/>
      <c r="I55" s="374"/>
      <c r="J55" s="374"/>
      <c r="K55" s="374"/>
      <c r="L55" s="374"/>
      <c r="M55" s="374"/>
      <c r="N55" s="374"/>
      <c r="O55" s="374"/>
      <c r="P55" s="374"/>
      <c r="Q55" s="374"/>
      <c r="R55" s="374"/>
      <c r="S55" s="374"/>
      <c r="T55" s="374"/>
      <c r="U55" s="374"/>
      <c r="V55" s="374"/>
      <c r="W55" s="374"/>
      <c r="X55" s="374"/>
      <c r="Y55" s="374"/>
      <c r="Z55" s="374"/>
      <c r="AA55" s="374"/>
      <c r="AB55" s="374"/>
    </row>
    <row r="56" spans="1:28" s="151" customFormat="1" x14ac:dyDescent="0.2">
      <c r="A56" s="374"/>
      <c r="B56" s="374"/>
      <c r="C56" s="374"/>
      <c r="D56" s="374"/>
      <c r="E56" s="374"/>
      <c r="F56" s="374"/>
      <c r="G56" s="374"/>
      <c r="H56" s="374"/>
      <c r="I56" s="374"/>
      <c r="J56" s="374"/>
      <c r="K56" s="374"/>
      <c r="L56" s="374"/>
      <c r="M56" s="374"/>
      <c r="N56" s="374"/>
      <c r="O56" s="374"/>
      <c r="P56" s="374"/>
      <c r="Q56" s="374"/>
      <c r="R56" s="374"/>
      <c r="S56" s="374"/>
      <c r="T56" s="374"/>
      <c r="U56" s="374"/>
      <c r="V56" s="374"/>
      <c r="W56" s="374"/>
      <c r="X56" s="374"/>
      <c r="Y56" s="374"/>
      <c r="Z56" s="374"/>
      <c r="AA56" s="374"/>
      <c r="AB56" s="374"/>
    </row>
    <row r="57" spans="1:28" s="151" customFormat="1" x14ac:dyDescent="0.2">
      <c r="A57" s="374"/>
      <c r="B57" s="374"/>
      <c r="C57" s="374"/>
      <c r="D57" s="374"/>
      <c r="E57" s="374"/>
      <c r="F57" s="374"/>
      <c r="G57" s="374"/>
      <c r="H57" s="374"/>
      <c r="I57" s="374"/>
      <c r="J57" s="374"/>
      <c r="K57" s="374"/>
      <c r="L57" s="374"/>
      <c r="M57" s="374"/>
      <c r="N57" s="374"/>
      <c r="O57" s="374"/>
      <c r="P57" s="374"/>
      <c r="Q57" s="374"/>
      <c r="R57" s="374"/>
      <c r="S57" s="374"/>
      <c r="T57" s="374"/>
      <c r="U57" s="374"/>
      <c r="V57" s="374"/>
      <c r="W57" s="374"/>
      <c r="X57" s="374"/>
      <c r="Y57" s="374"/>
      <c r="Z57" s="374"/>
      <c r="AA57" s="374"/>
      <c r="AB57" s="374"/>
    </row>
    <row r="58" spans="1:28" s="151" customFormat="1" x14ac:dyDescent="0.2">
      <c r="A58" s="374"/>
      <c r="B58" s="374"/>
      <c r="C58" s="374"/>
      <c r="D58" s="374"/>
      <c r="E58" s="374"/>
      <c r="F58" s="374"/>
      <c r="G58" s="374"/>
      <c r="H58" s="374"/>
      <c r="I58" s="374"/>
      <c r="J58" s="374"/>
      <c r="K58" s="374"/>
      <c r="L58" s="374"/>
      <c r="M58" s="374"/>
      <c r="N58" s="374"/>
      <c r="O58" s="374"/>
      <c r="P58" s="374"/>
      <c r="Q58" s="374"/>
      <c r="R58" s="374"/>
      <c r="S58" s="374"/>
      <c r="T58" s="374"/>
      <c r="U58" s="374"/>
      <c r="V58" s="374"/>
      <c r="W58" s="374"/>
      <c r="X58" s="374"/>
      <c r="Y58" s="374"/>
      <c r="Z58" s="374"/>
      <c r="AA58" s="374"/>
      <c r="AB58" s="374"/>
    </row>
  </sheetData>
  <sheetProtection formatCells="0" formatColumns="0" formatRows="0" insertColumns="0" insertRows="0" insertHyperlinks="0" deleteColumns="0" deleteRows="0" sort="0" autoFilter="0" pivotTables="0"/>
  <mergeCells count="30">
    <mergeCell ref="P5:P6"/>
    <mergeCell ref="K5:K6"/>
    <mergeCell ref="L5:L6"/>
    <mergeCell ref="A5:A6"/>
    <mergeCell ref="B5:B6"/>
    <mergeCell ref="C5:C6"/>
    <mergeCell ref="D5:D6"/>
    <mergeCell ref="E5:E6"/>
    <mergeCell ref="F5:F6"/>
    <mergeCell ref="I5:I6"/>
    <mergeCell ref="J5:J6"/>
    <mergeCell ref="G5:G6"/>
    <mergeCell ref="H5:H6"/>
    <mergeCell ref="O5:O6"/>
    <mergeCell ref="A2:N2"/>
    <mergeCell ref="O2:AA2"/>
    <mergeCell ref="A1:N1"/>
    <mergeCell ref="R5:R6"/>
    <mergeCell ref="AA5:AA6"/>
    <mergeCell ref="U5:U6"/>
    <mergeCell ref="V5:V6"/>
    <mergeCell ref="W5:W6"/>
    <mergeCell ref="X5:X6"/>
    <mergeCell ref="Y5:Y6"/>
    <mergeCell ref="Z5:Z6"/>
    <mergeCell ref="S5:S6"/>
    <mergeCell ref="T5:T6"/>
    <mergeCell ref="M5:M6"/>
    <mergeCell ref="N5:N6"/>
    <mergeCell ref="Q5:Q6"/>
  </mergeCells>
  <phoneticPr fontId="73" type="noConversion"/>
  <printOptions horizontalCentered="1"/>
  <pageMargins left="0.25" right="0.25" top="0.25" bottom="0.5" header="0.3" footer="0.3"/>
  <pageSetup scale="87" fitToWidth="2" fitToHeight="2" orientation="landscape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AC102"/>
  <sheetViews>
    <sheetView showGridLines="0" zoomScaleNormal="100" workbookViewId="0">
      <selection activeCell="E99" sqref="E99"/>
    </sheetView>
  </sheetViews>
  <sheetFormatPr defaultColWidth="9.140625" defaultRowHeight="12.75" x14ac:dyDescent="0.2"/>
  <cols>
    <col min="1" max="1" width="15.140625" style="374" customWidth="1"/>
    <col min="2" max="14" width="9.7109375" style="374" customWidth="1"/>
    <col min="15" max="15" width="15.140625" style="374" customWidth="1"/>
    <col min="16" max="20" width="9.7109375" style="374" customWidth="1"/>
    <col min="21" max="21" width="12.7109375" style="374" customWidth="1"/>
    <col min="22" max="24" width="9.7109375" style="374" customWidth="1"/>
    <col min="25" max="25" width="12.7109375" style="374" customWidth="1"/>
    <col min="26" max="26" width="9.7109375" style="374" customWidth="1"/>
    <col min="27" max="27" width="12.7109375" style="374" customWidth="1"/>
    <col min="28" max="28" width="9.140625" style="374"/>
    <col min="29" max="16384" width="9.140625" style="13"/>
  </cols>
  <sheetData>
    <row r="1" spans="1:28" s="96" customFormat="1" ht="15.75" x14ac:dyDescent="0.25">
      <c r="A1" s="1924" t="str">
        <f>CONCATENATE('List of Tables'!A16,":  ",'List of Tables'!C16)</f>
        <v>TABLE 11:  2015 Visitor Arrivals by Month and MMA</v>
      </c>
      <c r="B1" s="1924"/>
      <c r="C1" s="1924"/>
      <c r="D1" s="1924"/>
      <c r="E1" s="1924"/>
      <c r="F1" s="1924"/>
      <c r="G1" s="1924"/>
      <c r="H1" s="1924"/>
      <c r="I1" s="1924"/>
      <c r="J1" s="1924"/>
      <c r="K1" s="1924"/>
      <c r="L1" s="1924"/>
      <c r="M1" s="1924"/>
      <c r="N1" s="1924"/>
      <c r="O1" s="495" t="str">
        <f>CONCATENATE('List of Tables'!A16,":  ",'List of Tables'!C16, " (continued)")</f>
        <v>TABLE 11:  2015 Visitor Arrivals by Month and MMA (continued)</v>
      </c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</row>
    <row r="2" spans="1:28" s="439" customFormat="1" ht="15.75" x14ac:dyDescent="0.2">
      <c r="A2" s="535"/>
      <c r="B2" s="496"/>
      <c r="C2" s="496"/>
      <c r="D2" s="536"/>
      <c r="E2" s="536"/>
      <c r="F2" s="536"/>
      <c r="G2" s="534" t="s">
        <v>650</v>
      </c>
      <c r="H2" s="536"/>
      <c r="I2" s="536"/>
      <c r="J2" s="536"/>
      <c r="K2" s="537"/>
      <c r="L2" s="536"/>
      <c r="M2" s="536"/>
      <c r="N2" s="536"/>
      <c r="O2" s="496"/>
      <c r="P2" s="536"/>
      <c r="Q2" s="536"/>
      <c r="R2" s="536"/>
      <c r="S2" s="536"/>
      <c r="T2" s="534" t="s">
        <v>888</v>
      </c>
      <c r="U2" s="536"/>
      <c r="V2" s="536"/>
      <c r="W2" s="536"/>
      <c r="X2" s="536"/>
      <c r="Y2" s="536"/>
      <c r="Z2" s="536"/>
      <c r="AA2" s="538"/>
    </row>
    <row r="3" spans="1:28" s="28" customFormat="1" ht="8.1" customHeight="1" x14ac:dyDescent="0.2">
      <c r="A3" s="497"/>
      <c r="B3" s="497"/>
      <c r="C3" s="497"/>
      <c r="D3" s="498"/>
      <c r="E3" s="498"/>
      <c r="F3" s="380"/>
      <c r="G3" s="498"/>
      <c r="H3" s="498"/>
      <c r="I3" s="498"/>
      <c r="J3" s="498"/>
      <c r="K3" s="498"/>
      <c r="L3" s="498"/>
      <c r="M3" s="498"/>
      <c r="N3" s="498"/>
      <c r="O3" s="497"/>
      <c r="P3" s="498"/>
      <c r="Q3" s="498"/>
      <c r="R3" s="498"/>
      <c r="S3" s="380"/>
      <c r="T3" s="498"/>
      <c r="U3" s="498"/>
      <c r="V3" s="498"/>
      <c r="W3" s="498"/>
      <c r="X3" s="498"/>
      <c r="Y3" s="498"/>
      <c r="Z3" s="498"/>
      <c r="AA3" s="445"/>
      <c r="AB3" s="374"/>
    </row>
    <row r="4" spans="1:28" s="447" customFormat="1" ht="35.450000000000003" customHeight="1" x14ac:dyDescent="0.2">
      <c r="A4" s="499">
        <v>2015</v>
      </c>
      <c r="B4" s="500" t="s">
        <v>372</v>
      </c>
      <c r="C4" s="500" t="s">
        <v>373</v>
      </c>
      <c r="D4" s="501" t="s">
        <v>365</v>
      </c>
      <c r="E4" s="501" t="s">
        <v>370</v>
      </c>
      <c r="F4" s="502" t="s">
        <v>367</v>
      </c>
      <c r="G4" s="503"/>
      <c r="H4" s="503"/>
      <c r="I4" s="503"/>
      <c r="J4" s="503"/>
      <c r="K4" s="504"/>
      <c r="L4" s="502" t="s">
        <v>368</v>
      </c>
      <c r="M4" s="503"/>
      <c r="N4" s="504"/>
      <c r="O4" s="499">
        <v>2015</v>
      </c>
      <c r="P4" s="355" t="s">
        <v>366</v>
      </c>
      <c r="Q4" s="505"/>
      <c r="R4" s="356"/>
      <c r="S4" s="356"/>
      <c r="T4" s="356"/>
      <c r="U4" s="357"/>
      <c r="V4" s="356" t="s">
        <v>369</v>
      </c>
      <c r="W4" s="505"/>
      <c r="X4" s="356"/>
      <c r="Y4" s="357"/>
      <c r="Z4" s="501" t="s">
        <v>371</v>
      </c>
      <c r="AA4" s="506" t="s">
        <v>380</v>
      </c>
      <c r="AB4" s="1299"/>
    </row>
    <row r="5" spans="1:28" s="10" customFormat="1" ht="12" x14ac:dyDescent="0.2">
      <c r="A5" s="1921" t="s">
        <v>264</v>
      </c>
      <c r="B5" s="1917" t="s">
        <v>381</v>
      </c>
      <c r="C5" s="1913" t="s">
        <v>375</v>
      </c>
      <c r="D5" s="1913" t="s">
        <v>324</v>
      </c>
      <c r="E5" s="1913" t="s">
        <v>334</v>
      </c>
      <c r="F5" s="1919" t="s">
        <v>209</v>
      </c>
      <c r="G5" s="1915" t="s">
        <v>331</v>
      </c>
      <c r="H5" s="1915" t="s">
        <v>330</v>
      </c>
      <c r="I5" s="1915" t="s">
        <v>332</v>
      </c>
      <c r="J5" s="1909" t="s">
        <v>376</v>
      </c>
      <c r="K5" s="1917" t="s">
        <v>950</v>
      </c>
      <c r="L5" s="1919" t="s">
        <v>604</v>
      </c>
      <c r="M5" s="1909" t="s">
        <v>210</v>
      </c>
      <c r="N5" s="1917" t="s">
        <v>951</v>
      </c>
      <c r="O5" s="1921" t="s">
        <v>264</v>
      </c>
      <c r="P5" s="1922" t="s">
        <v>322</v>
      </c>
      <c r="Q5" s="1909" t="s">
        <v>211</v>
      </c>
      <c r="R5" s="1915" t="s">
        <v>325</v>
      </c>
      <c r="S5" s="1909" t="s">
        <v>378</v>
      </c>
      <c r="T5" s="1915" t="s">
        <v>327</v>
      </c>
      <c r="U5" s="1917" t="s">
        <v>952</v>
      </c>
      <c r="V5" s="1919" t="s">
        <v>377</v>
      </c>
      <c r="W5" s="1909" t="s">
        <v>254</v>
      </c>
      <c r="X5" s="1909" t="s">
        <v>256</v>
      </c>
      <c r="Y5" s="1909" t="s">
        <v>953</v>
      </c>
      <c r="Z5" s="1911" t="s">
        <v>321</v>
      </c>
      <c r="AA5" s="1913" t="s">
        <v>379</v>
      </c>
      <c r="AB5" s="1299"/>
    </row>
    <row r="6" spans="1:28" s="10" customFormat="1" ht="12" x14ac:dyDescent="0.2">
      <c r="A6" s="1912"/>
      <c r="B6" s="1918" t="s">
        <v>258</v>
      </c>
      <c r="C6" s="1914" t="s">
        <v>257</v>
      </c>
      <c r="D6" s="1914"/>
      <c r="E6" s="1914"/>
      <c r="F6" s="1920" t="s">
        <v>329</v>
      </c>
      <c r="G6" s="1916"/>
      <c r="H6" s="1916"/>
      <c r="I6" s="1916"/>
      <c r="J6" s="1910" t="s">
        <v>328</v>
      </c>
      <c r="K6" s="1917"/>
      <c r="L6" s="1920"/>
      <c r="M6" s="1910" t="s">
        <v>333</v>
      </c>
      <c r="N6" s="1918" t="s">
        <v>368</v>
      </c>
      <c r="O6" s="1912"/>
      <c r="P6" s="1923" t="s">
        <v>322</v>
      </c>
      <c r="Q6" s="1910" t="s">
        <v>323</v>
      </c>
      <c r="R6" s="1916" t="s">
        <v>325</v>
      </c>
      <c r="S6" s="1910" t="s">
        <v>326</v>
      </c>
      <c r="T6" s="1916" t="s">
        <v>327</v>
      </c>
      <c r="U6" s="1918"/>
      <c r="V6" s="1920"/>
      <c r="W6" s="1910" t="s">
        <v>254</v>
      </c>
      <c r="X6" s="1910" t="s">
        <v>256</v>
      </c>
      <c r="Y6" s="1910" t="s">
        <v>374</v>
      </c>
      <c r="Z6" s="1912"/>
      <c r="AA6" s="1914" t="s">
        <v>335</v>
      </c>
      <c r="AB6" s="1299"/>
    </row>
    <row r="7" spans="1:28" s="498" customFormat="1" ht="12" x14ac:dyDescent="0.2">
      <c r="A7" s="507" t="s">
        <v>336</v>
      </c>
      <c r="B7" s="1425">
        <v>242996.10533688209</v>
      </c>
      <c r="C7" s="1426">
        <v>157170.45728378391</v>
      </c>
      <c r="D7" s="1426">
        <v>111706.42149303273</v>
      </c>
      <c r="E7" s="1426">
        <v>71277.889242289704</v>
      </c>
      <c r="F7" s="1427">
        <v>2549.606112722483</v>
      </c>
      <c r="G7" s="1428">
        <v>1190.3190349956719</v>
      </c>
      <c r="H7" s="1428">
        <v>2399.8439779379073</v>
      </c>
      <c r="I7" s="1428">
        <v>434.04522458120732</v>
      </c>
      <c r="J7" s="1428">
        <v>944.80747272624649</v>
      </c>
      <c r="K7" s="1425">
        <v>7518.6218229635642</v>
      </c>
      <c r="L7" s="1428">
        <v>27623.090606006088</v>
      </c>
      <c r="M7" s="1428">
        <v>3983.3307309409415</v>
      </c>
      <c r="N7" s="1425">
        <v>31606.421336947053</v>
      </c>
      <c r="O7" s="1429" t="s">
        <v>336</v>
      </c>
      <c r="P7" s="1427">
        <v>10476.205572259183</v>
      </c>
      <c r="Q7" s="1428">
        <v>285.90933124702883</v>
      </c>
      <c r="R7" s="1428">
        <v>18163.69659439363</v>
      </c>
      <c r="S7" s="1428">
        <v>338.93551519622736</v>
      </c>
      <c r="T7" s="1428">
        <v>1164.4558012171428</v>
      </c>
      <c r="U7" s="1430">
        <v>30429.202814313368</v>
      </c>
      <c r="V7" s="1428">
        <v>658.20788186654875</v>
      </c>
      <c r="W7" s="1428">
        <v>1815.0763703915302</v>
      </c>
      <c r="X7" s="1428">
        <v>552.61475340446157</v>
      </c>
      <c r="Y7" s="1425">
        <v>3025.8990056625535</v>
      </c>
      <c r="Z7" s="1431">
        <v>20490.077004970459</v>
      </c>
      <c r="AA7" s="1425">
        <v>676221.09534084541</v>
      </c>
      <c r="AB7" s="1300"/>
    </row>
    <row r="8" spans="1:28" s="498" customFormat="1" ht="12" x14ac:dyDescent="0.2">
      <c r="A8" s="508" t="s">
        <v>337</v>
      </c>
      <c r="B8" s="1425">
        <v>242651.20506107507</v>
      </c>
      <c r="C8" s="1426">
        <v>142887.87007455347</v>
      </c>
      <c r="D8" s="1426">
        <v>114764.49170815015</v>
      </c>
      <c r="E8" s="1426">
        <v>64287.554583903562</v>
      </c>
      <c r="F8" s="1427">
        <v>2774.5809334281421</v>
      </c>
      <c r="G8" s="1428">
        <v>1688.4735499359992</v>
      </c>
      <c r="H8" s="1428">
        <v>3126.7115173027196</v>
      </c>
      <c r="I8" s="1428">
        <v>455.18338297044443</v>
      </c>
      <c r="J8" s="1428">
        <v>920.26251479225277</v>
      </c>
      <c r="K8" s="1425">
        <v>8965.2118984297031</v>
      </c>
      <c r="L8" s="1428">
        <v>17839.160535606137</v>
      </c>
      <c r="M8" s="1428">
        <v>2171.1027094113388</v>
      </c>
      <c r="N8" s="1425">
        <v>20010.263245017508</v>
      </c>
      <c r="O8" s="1432" t="s">
        <v>337</v>
      </c>
      <c r="P8" s="1427">
        <v>22111.952662097552</v>
      </c>
      <c r="Q8" s="1428">
        <v>386.6492528062123</v>
      </c>
      <c r="R8" s="1428">
        <v>13856.609361552475</v>
      </c>
      <c r="S8" s="1428">
        <v>308.01287378011011</v>
      </c>
      <c r="T8" s="1428">
        <v>1706.4420483120878</v>
      </c>
      <c r="U8" s="1430">
        <v>38369.666198548599</v>
      </c>
      <c r="V8" s="1428">
        <v>401.99782627557153</v>
      </c>
      <c r="W8" s="1428">
        <v>1192.3348886420167</v>
      </c>
      <c r="X8" s="1428">
        <v>424.36052232704083</v>
      </c>
      <c r="Y8" s="1425">
        <v>2018.6932372446361</v>
      </c>
      <c r="Z8" s="1431">
        <v>19697.056672244584</v>
      </c>
      <c r="AA8" s="1425">
        <v>653652.01267916721</v>
      </c>
      <c r="AB8" s="1300"/>
    </row>
    <row r="9" spans="1:28" s="498" customFormat="1" ht="12" x14ac:dyDescent="0.2">
      <c r="A9" s="508" t="s">
        <v>338</v>
      </c>
      <c r="B9" s="1425">
        <v>308138.66375725053</v>
      </c>
      <c r="C9" s="1426">
        <v>170060.92971492527</v>
      </c>
      <c r="D9" s="1426">
        <v>127765.65442947172</v>
      </c>
      <c r="E9" s="1426">
        <v>76610.458844872395</v>
      </c>
      <c r="F9" s="1427">
        <v>4915.7235647567359</v>
      </c>
      <c r="G9" s="1428">
        <v>1340.5683544798649</v>
      </c>
      <c r="H9" s="1428">
        <v>3405.5064788549962</v>
      </c>
      <c r="I9" s="1428">
        <v>447.43898573146379</v>
      </c>
      <c r="J9" s="1428">
        <v>1083.6182109635629</v>
      </c>
      <c r="K9" s="1425">
        <v>11192.855594786646</v>
      </c>
      <c r="L9" s="1428">
        <v>21957.057196741109</v>
      </c>
      <c r="M9" s="1428">
        <v>3232.9919186911666</v>
      </c>
      <c r="N9" s="1425">
        <v>25190.049115432259</v>
      </c>
      <c r="O9" s="1432" t="s">
        <v>338</v>
      </c>
      <c r="P9" s="1427">
        <v>10385.607350181139</v>
      </c>
      <c r="Q9" s="1428">
        <v>319.39335074095635</v>
      </c>
      <c r="R9" s="1428">
        <v>12711.231753355491</v>
      </c>
      <c r="S9" s="1428">
        <v>324.23322192781382</v>
      </c>
      <c r="T9" s="1428">
        <v>1275.8975386281436</v>
      </c>
      <c r="U9" s="1430">
        <v>25016.363214833644</v>
      </c>
      <c r="V9" s="1428">
        <v>441.73100898207059</v>
      </c>
      <c r="W9" s="1428">
        <v>808.22565862773854</v>
      </c>
      <c r="X9" s="1428">
        <v>911.74726731711883</v>
      </c>
      <c r="Y9" s="1425">
        <v>2161.7039349269289</v>
      </c>
      <c r="Z9" s="1431">
        <v>21852.143111427504</v>
      </c>
      <c r="AA9" s="1425">
        <v>767988.821717927</v>
      </c>
      <c r="AB9" s="1300"/>
    </row>
    <row r="10" spans="1:28" s="498" customFormat="1" ht="12" x14ac:dyDescent="0.2">
      <c r="A10" s="508" t="s">
        <v>339</v>
      </c>
      <c r="B10" s="1425">
        <v>297989.51932331984</v>
      </c>
      <c r="C10" s="1426">
        <v>136331.24430761719</v>
      </c>
      <c r="D10" s="1426">
        <v>96134.611766941336</v>
      </c>
      <c r="E10" s="1426">
        <v>45019.192161162246</v>
      </c>
      <c r="F10" s="1427">
        <v>4329.2923325612646</v>
      </c>
      <c r="G10" s="1428">
        <v>1793.0357822607775</v>
      </c>
      <c r="H10" s="1428">
        <v>2820.8616894087459</v>
      </c>
      <c r="I10" s="1428">
        <v>337.16984286124517</v>
      </c>
      <c r="J10" s="1428">
        <v>1189.0403082431167</v>
      </c>
      <c r="K10" s="1425">
        <v>10469.399955335184</v>
      </c>
      <c r="L10" s="1428">
        <v>24055.240204189777</v>
      </c>
      <c r="M10" s="1428">
        <v>5198.3722092886583</v>
      </c>
      <c r="N10" s="1425">
        <v>29253.612413478484</v>
      </c>
      <c r="O10" s="1432" t="s">
        <v>339</v>
      </c>
      <c r="P10" s="1427">
        <v>12747.006963045502</v>
      </c>
      <c r="Q10" s="1428">
        <v>312.42675945408786</v>
      </c>
      <c r="R10" s="1428">
        <v>15006.878711270478</v>
      </c>
      <c r="S10" s="1428">
        <v>370.03564765790759</v>
      </c>
      <c r="T10" s="1428">
        <v>1022.6154084669131</v>
      </c>
      <c r="U10" s="1430">
        <v>29458.963489894828</v>
      </c>
      <c r="V10" s="1428">
        <v>333.11835840499748</v>
      </c>
      <c r="W10" s="1428">
        <v>839.65952536658153</v>
      </c>
      <c r="X10" s="1428">
        <v>932.77715703386593</v>
      </c>
      <c r="Y10" s="1425">
        <v>2105.5550408054446</v>
      </c>
      <c r="Z10" s="1431">
        <v>21025.385200205314</v>
      </c>
      <c r="AA10" s="1425">
        <v>667787.48365875985</v>
      </c>
      <c r="AB10" s="1300"/>
    </row>
    <row r="11" spans="1:28" s="498" customFormat="1" ht="12" x14ac:dyDescent="0.2">
      <c r="A11" s="508" t="s">
        <v>340</v>
      </c>
      <c r="B11" s="1425">
        <v>293064.08639722026</v>
      </c>
      <c r="C11" s="1426">
        <v>152945.92861312782</v>
      </c>
      <c r="D11" s="1426">
        <v>115528.62845820205</v>
      </c>
      <c r="E11" s="1426">
        <v>26174.487945493311</v>
      </c>
      <c r="F11" s="1427">
        <v>4350.8450894831276</v>
      </c>
      <c r="G11" s="1428">
        <v>1599.9983696627062</v>
      </c>
      <c r="H11" s="1428">
        <v>4232.1904676117301</v>
      </c>
      <c r="I11" s="1428">
        <v>617.97875657352029</v>
      </c>
      <c r="J11" s="1428">
        <v>1410.5922582562284</v>
      </c>
      <c r="K11" s="1425">
        <v>12211.604941587781</v>
      </c>
      <c r="L11" s="1428">
        <v>32122.546088298332</v>
      </c>
      <c r="M11" s="1428">
        <v>6071.7268755906352</v>
      </c>
      <c r="N11" s="1425">
        <v>38194.272963889074</v>
      </c>
      <c r="O11" s="1432" t="s">
        <v>340</v>
      </c>
      <c r="P11" s="1427">
        <v>18758.831466068994</v>
      </c>
      <c r="Q11" s="1428">
        <v>487.72595096677867</v>
      </c>
      <c r="R11" s="1428">
        <v>15143.758177823061</v>
      </c>
      <c r="S11" s="1428">
        <v>456.22877602441406</v>
      </c>
      <c r="T11" s="1428">
        <v>1511.927987826457</v>
      </c>
      <c r="U11" s="1430">
        <v>36358.47235870974</v>
      </c>
      <c r="V11" s="1428">
        <v>457.68719028189633</v>
      </c>
      <c r="W11" s="1428">
        <v>1099.7892701502128</v>
      </c>
      <c r="X11" s="1428">
        <v>836.50120794714132</v>
      </c>
      <c r="Y11" s="1425">
        <v>2393.977668379237</v>
      </c>
      <c r="Z11" s="1431">
        <v>24175.191067669224</v>
      </c>
      <c r="AA11" s="1425">
        <v>701046.65041427838</v>
      </c>
      <c r="AB11" s="1300"/>
    </row>
    <row r="12" spans="1:28" s="498" customFormat="1" ht="12" x14ac:dyDescent="0.2">
      <c r="A12" s="508" t="s">
        <v>341</v>
      </c>
      <c r="B12" s="1425">
        <v>343202.98995210318</v>
      </c>
      <c r="C12" s="1426">
        <v>184698.32492267288</v>
      </c>
      <c r="D12" s="1426">
        <v>116025.25268482538</v>
      </c>
      <c r="E12" s="1426">
        <v>18529.629101684579</v>
      </c>
      <c r="F12" s="1427">
        <v>4055.1514506413928</v>
      </c>
      <c r="G12" s="1428">
        <v>1727.2562971250302</v>
      </c>
      <c r="H12" s="1428">
        <v>3028.4594474109294</v>
      </c>
      <c r="I12" s="1428">
        <v>1163.5956682530959</v>
      </c>
      <c r="J12" s="1428">
        <v>1428.2805441401979</v>
      </c>
      <c r="K12" s="1425">
        <v>11402.74340757048</v>
      </c>
      <c r="L12" s="1428">
        <v>29584.910016200858</v>
      </c>
      <c r="M12" s="1428">
        <v>7274.3560398221789</v>
      </c>
      <c r="N12" s="1425">
        <v>36859.266056022934</v>
      </c>
      <c r="O12" s="1432" t="s">
        <v>341</v>
      </c>
      <c r="P12" s="1427">
        <v>17047.506328844738</v>
      </c>
      <c r="Q12" s="1428">
        <v>474.43343223842635</v>
      </c>
      <c r="R12" s="1428">
        <v>13722.559077472206</v>
      </c>
      <c r="S12" s="1428">
        <v>459.7950546717293</v>
      </c>
      <c r="T12" s="1428">
        <v>2053.4030761882123</v>
      </c>
      <c r="U12" s="1430">
        <v>33757.69696941493</v>
      </c>
      <c r="V12" s="1428">
        <v>314.70737695052736</v>
      </c>
      <c r="W12" s="1428">
        <v>849.18519920670929</v>
      </c>
      <c r="X12" s="1428">
        <v>801.86223588202574</v>
      </c>
      <c r="Y12" s="1425">
        <v>1965.7548120392605</v>
      </c>
      <c r="Z12" s="1431">
        <v>30530.687793767414</v>
      </c>
      <c r="AA12" s="1425">
        <v>776972.34570010111</v>
      </c>
      <c r="AB12" s="1300"/>
    </row>
    <row r="13" spans="1:28" s="498" customFormat="1" ht="12" x14ac:dyDescent="0.2">
      <c r="A13" s="508" t="s">
        <v>342</v>
      </c>
      <c r="B13" s="1425">
        <v>347141.78650719824</v>
      </c>
      <c r="C13" s="1426">
        <v>187462.65319871489</v>
      </c>
      <c r="D13" s="1426">
        <v>132061.40681431899</v>
      </c>
      <c r="E13" s="1426">
        <v>26638.61808352458</v>
      </c>
      <c r="F13" s="1427">
        <v>5446.4754330836113</v>
      </c>
      <c r="G13" s="1428">
        <v>2789.073666700895</v>
      </c>
      <c r="H13" s="1428">
        <v>3846.1736526623081</v>
      </c>
      <c r="I13" s="1428">
        <v>1268.9037373621613</v>
      </c>
      <c r="J13" s="1428">
        <v>2835.5475900769043</v>
      </c>
      <c r="K13" s="1425">
        <v>16186.174079885848</v>
      </c>
      <c r="L13" s="1428">
        <v>29099.49681758794</v>
      </c>
      <c r="M13" s="1428">
        <v>7307.4655026756809</v>
      </c>
      <c r="N13" s="1425">
        <v>36406.962320263628</v>
      </c>
      <c r="O13" s="1432" t="s">
        <v>342</v>
      </c>
      <c r="P13" s="1427">
        <v>15861.314651155044</v>
      </c>
      <c r="Q13" s="1428">
        <v>463.15904401652017</v>
      </c>
      <c r="R13" s="1428">
        <v>15657.019555542169</v>
      </c>
      <c r="S13" s="1428">
        <v>341.9160291892648</v>
      </c>
      <c r="T13" s="1428">
        <v>1791.1578975405855</v>
      </c>
      <c r="U13" s="1430">
        <v>34114.567177443656</v>
      </c>
      <c r="V13" s="1428">
        <v>485.64326346262766</v>
      </c>
      <c r="W13" s="1428">
        <v>1519.2586344232766</v>
      </c>
      <c r="X13" s="1428">
        <v>1724.0442517739621</v>
      </c>
      <c r="Y13" s="1425">
        <v>3728.9461496598979</v>
      </c>
      <c r="Z13" s="1431">
        <v>31858.48561605726</v>
      </c>
      <c r="AA13" s="1425">
        <v>815599.59994706709</v>
      </c>
      <c r="AB13" s="1300"/>
    </row>
    <row r="14" spans="1:28" s="498" customFormat="1" ht="12" x14ac:dyDescent="0.2">
      <c r="A14" s="508" t="s">
        <v>343</v>
      </c>
      <c r="B14" s="1425">
        <v>314876.92194790451</v>
      </c>
      <c r="C14" s="1426">
        <v>145627.287091203</v>
      </c>
      <c r="D14" s="1426">
        <v>153080.82205560998</v>
      </c>
      <c r="E14" s="1426">
        <v>27995.50298423522</v>
      </c>
      <c r="F14" s="1427">
        <v>6383.893952345803</v>
      </c>
      <c r="G14" s="1428">
        <v>2972.1155545805946</v>
      </c>
      <c r="H14" s="1428">
        <v>5511.7194863262321</v>
      </c>
      <c r="I14" s="1428">
        <v>3270.4418570913358</v>
      </c>
      <c r="J14" s="1428">
        <v>1456.2550199053885</v>
      </c>
      <c r="K14" s="1425">
        <v>19594.425870249081</v>
      </c>
      <c r="L14" s="1428">
        <v>27300.590951668481</v>
      </c>
      <c r="M14" s="1428">
        <v>6572.3511872469226</v>
      </c>
      <c r="N14" s="1425">
        <v>33872.942138915481</v>
      </c>
      <c r="O14" s="1432" t="s">
        <v>343</v>
      </c>
      <c r="P14" s="1427">
        <v>16512.002182846518</v>
      </c>
      <c r="Q14" s="1428">
        <v>393.25440460340536</v>
      </c>
      <c r="R14" s="1428">
        <v>15051.923292093052</v>
      </c>
      <c r="S14" s="1428">
        <v>322.96986221157556</v>
      </c>
      <c r="T14" s="1428">
        <v>1647.1698756766632</v>
      </c>
      <c r="U14" s="1430">
        <v>33927.319617431611</v>
      </c>
      <c r="V14" s="1428">
        <v>278.63634389480274</v>
      </c>
      <c r="W14" s="1428">
        <v>916.04011267854469</v>
      </c>
      <c r="X14" s="1428">
        <v>838.44961407839276</v>
      </c>
      <c r="Y14" s="1425">
        <v>2033.126070651746</v>
      </c>
      <c r="Z14" s="1431">
        <v>26530.683492422122</v>
      </c>
      <c r="AA14" s="1425">
        <v>757539.03126862273</v>
      </c>
      <c r="AB14" s="1300"/>
    </row>
    <row r="15" spans="1:28" s="498" customFormat="1" ht="12" x14ac:dyDescent="0.2">
      <c r="A15" s="508" t="s">
        <v>344</v>
      </c>
      <c r="B15" s="1425">
        <v>242169.65441922582</v>
      </c>
      <c r="C15" s="1426">
        <v>106802.11482146387</v>
      </c>
      <c r="D15" s="1426">
        <v>135796.2173570797</v>
      </c>
      <c r="E15" s="1426">
        <v>20323.802794748528</v>
      </c>
      <c r="F15" s="1427">
        <v>5507.288526538292</v>
      </c>
      <c r="G15" s="1428">
        <v>1646.9849933662724</v>
      </c>
      <c r="H15" s="1428">
        <v>4585.5057040471156</v>
      </c>
      <c r="I15" s="1428">
        <v>1209.7882464947286</v>
      </c>
      <c r="J15" s="1428">
        <v>1846.346463295994</v>
      </c>
      <c r="K15" s="1425">
        <v>14795.913933742022</v>
      </c>
      <c r="L15" s="1428">
        <v>40435.117870185903</v>
      </c>
      <c r="M15" s="1428">
        <v>7573.6841590932054</v>
      </c>
      <c r="N15" s="1425">
        <v>48008.802029279257</v>
      </c>
      <c r="O15" s="1432" t="s">
        <v>344</v>
      </c>
      <c r="P15" s="1427">
        <v>15892.932666125034</v>
      </c>
      <c r="Q15" s="1428">
        <v>313.22206220701742</v>
      </c>
      <c r="R15" s="1428">
        <v>14355.572038804185</v>
      </c>
      <c r="S15" s="1428">
        <v>288.55935843803809</v>
      </c>
      <c r="T15" s="1428">
        <v>1310.0695667026851</v>
      </c>
      <c r="U15" s="1430">
        <v>32160.355692276989</v>
      </c>
      <c r="V15" s="1428">
        <v>446.49158086190607</v>
      </c>
      <c r="W15" s="1428">
        <v>807.65328571436953</v>
      </c>
      <c r="X15" s="1428">
        <v>631.34087509230119</v>
      </c>
      <c r="Y15" s="1425">
        <v>1885.4857416685593</v>
      </c>
      <c r="Z15" s="1431">
        <v>21956.434446760279</v>
      </c>
      <c r="AA15" s="1425">
        <v>623898.78123624506</v>
      </c>
      <c r="AB15" s="1300"/>
    </row>
    <row r="16" spans="1:28" s="498" customFormat="1" ht="12" x14ac:dyDescent="0.2">
      <c r="A16" s="508" t="s">
        <v>345</v>
      </c>
      <c r="B16" s="1425">
        <v>269425.75414241577</v>
      </c>
      <c r="C16" s="1426">
        <v>128802.23742940676</v>
      </c>
      <c r="D16" s="1426">
        <v>131841.30564171899</v>
      </c>
      <c r="E16" s="1426">
        <v>29185.262162812811</v>
      </c>
      <c r="F16" s="1427">
        <v>4600.1543774678321</v>
      </c>
      <c r="G16" s="1428">
        <v>1686.688891255968</v>
      </c>
      <c r="H16" s="1428">
        <v>4474.701092916599</v>
      </c>
      <c r="I16" s="1428">
        <v>927.13145553981542</v>
      </c>
      <c r="J16" s="1428">
        <v>1723.2106270887607</v>
      </c>
      <c r="K16" s="1425">
        <v>13411.886444269465</v>
      </c>
      <c r="L16" s="1428">
        <v>31396.555114591847</v>
      </c>
      <c r="M16" s="1428">
        <v>5903.5300763159748</v>
      </c>
      <c r="N16" s="1425">
        <v>37300.08519090779</v>
      </c>
      <c r="O16" s="1432" t="s">
        <v>345</v>
      </c>
      <c r="P16" s="1427">
        <v>13440.407573736964</v>
      </c>
      <c r="Q16" s="1428">
        <v>333.10654826574574</v>
      </c>
      <c r="R16" s="1428">
        <v>18213.274827856818</v>
      </c>
      <c r="S16" s="1428">
        <v>335.82432552037824</v>
      </c>
      <c r="T16" s="1428">
        <v>1281.0254104763658</v>
      </c>
      <c r="U16" s="1430">
        <v>33603.638685856204</v>
      </c>
      <c r="V16" s="1428">
        <v>367.79560854542103</v>
      </c>
      <c r="W16" s="1428">
        <v>945.13003422191935</v>
      </c>
      <c r="X16" s="1428">
        <v>598.21604092912162</v>
      </c>
      <c r="Y16" s="1425">
        <v>1911.1416836964495</v>
      </c>
      <c r="Z16" s="1431">
        <v>24557.870331006656</v>
      </c>
      <c r="AA16" s="1425">
        <v>670039.18171209097</v>
      </c>
      <c r="AB16" s="1300"/>
    </row>
    <row r="17" spans="1:28" s="498" customFormat="1" ht="12" x14ac:dyDescent="0.2">
      <c r="A17" s="508" t="s">
        <v>346</v>
      </c>
      <c r="B17" s="1425">
        <v>287113.88197221328</v>
      </c>
      <c r="C17" s="1426">
        <v>118947.48709758947</v>
      </c>
      <c r="D17" s="1426">
        <v>120453.76708267984</v>
      </c>
      <c r="E17" s="1426">
        <v>43041.233324991656</v>
      </c>
      <c r="F17" s="1427">
        <v>2722.102610816175</v>
      </c>
      <c r="G17" s="1428">
        <v>1283.4775726429157</v>
      </c>
      <c r="H17" s="1428">
        <v>3032.9048047424094</v>
      </c>
      <c r="I17" s="1428">
        <v>424.70569743043768</v>
      </c>
      <c r="J17" s="1428">
        <v>1011.4166502364308</v>
      </c>
      <c r="K17" s="1425">
        <v>8474.6073358683643</v>
      </c>
      <c r="L17" s="1428">
        <v>24927.16446844349</v>
      </c>
      <c r="M17" s="1428">
        <v>3747.6901719466277</v>
      </c>
      <c r="N17" s="1425">
        <v>28674.854640390164</v>
      </c>
      <c r="O17" s="1432" t="s">
        <v>346</v>
      </c>
      <c r="P17" s="1427">
        <v>8673.3576590115499</v>
      </c>
      <c r="Q17" s="1428">
        <v>270.54390157543116</v>
      </c>
      <c r="R17" s="1428">
        <v>20255.784320646504</v>
      </c>
      <c r="S17" s="1428">
        <v>338.59558507801012</v>
      </c>
      <c r="T17" s="1428">
        <v>1185.6879754358406</v>
      </c>
      <c r="U17" s="1430">
        <v>30723.969441747544</v>
      </c>
      <c r="V17" s="1428">
        <v>271.2786875087599</v>
      </c>
      <c r="W17" s="1428">
        <v>548.1904785953584</v>
      </c>
      <c r="X17" s="1428">
        <v>586.40033135931594</v>
      </c>
      <c r="Y17" s="1425">
        <v>1405.8694974634448</v>
      </c>
      <c r="Z17" s="1431">
        <v>20694.905699991268</v>
      </c>
      <c r="AA17" s="1425">
        <v>659530.57609293505</v>
      </c>
      <c r="AB17" s="1300"/>
    </row>
    <row r="18" spans="1:28" s="498" customFormat="1" ht="12" x14ac:dyDescent="0.2">
      <c r="A18" s="508" t="s">
        <v>347</v>
      </c>
      <c r="B18" s="1425">
        <v>318881.4799442637</v>
      </c>
      <c r="C18" s="1426">
        <v>171932.99815695535</v>
      </c>
      <c r="D18" s="1426">
        <v>127145.20993942764</v>
      </c>
      <c r="E18" s="1426">
        <v>63239.758872905331</v>
      </c>
      <c r="F18" s="1427">
        <v>3438.0471674546757</v>
      </c>
      <c r="G18" s="1428">
        <v>1902.0627686384125</v>
      </c>
      <c r="H18" s="1428">
        <v>3323.915879867383</v>
      </c>
      <c r="I18" s="1428">
        <v>891.93380973494948</v>
      </c>
      <c r="J18" s="1428">
        <v>1239.4609651737162</v>
      </c>
      <c r="K18" s="1425">
        <v>10795.420590869404</v>
      </c>
      <c r="L18" s="1428">
        <v>29500.754410330723</v>
      </c>
      <c r="M18" s="1428">
        <v>4740.5454292951872</v>
      </c>
      <c r="N18" s="1425">
        <v>34241.299839625921</v>
      </c>
      <c r="O18" s="1432" t="s">
        <v>347</v>
      </c>
      <c r="P18" s="1427">
        <v>11613.014589307186</v>
      </c>
      <c r="Q18" s="1428">
        <v>396.94199008303013</v>
      </c>
      <c r="R18" s="1428">
        <v>21519.488527678619</v>
      </c>
      <c r="S18" s="1428">
        <v>807.72093644846018</v>
      </c>
      <c r="T18" s="1428">
        <v>1575.5215005551672</v>
      </c>
      <c r="U18" s="1430">
        <v>35912.687544072789</v>
      </c>
      <c r="V18" s="1428">
        <v>584.62414519382037</v>
      </c>
      <c r="W18" s="1428">
        <v>1618.3741988306458</v>
      </c>
      <c r="X18" s="1428">
        <v>1138.5780275685743</v>
      </c>
      <c r="Y18" s="1425">
        <v>3341.5763715930707</v>
      </c>
      <c r="Z18" s="1433">
        <v>27251.765361816586</v>
      </c>
      <c r="AA18" s="1425">
        <v>792742.19662152976</v>
      </c>
      <c r="AB18" s="1300"/>
    </row>
    <row r="19" spans="1:28" s="498" customFormat="1" ht="12" x14ac:dyDescent="0.2">
      <c r="A19" s="507" t="s">
        <v>264</v>
      </c>
      <c r="B19" s="1434">
        <v>3507652.0487610716</v>
      </c>
      <c r="C19" s="1435">
        <v>1803669.5327120139</v>
      </c>
      <c r="D19" s="1435">
        <v>1482303.7894314588</v>
      </c>
      <c r="E19" s="1435">
        <v>512323.39010262396</v>
      </c>
      <c r="F19" s="1436">
        <v>51073.161551299541</v>
      </c>
      <c r="G19" s="1437">
        <v>21620.054835645107</v>
      </c>
      <c r="H19" s="1437">
        <v>43788.494199089073</v>
      </c>
      <c r="I19" s="1437">
        <v>11448.316664624406</v>
      </c>
      <c r="J19" s="1437">
        <v>17088.838624898799</v>
      </c>
      <c r="K19" s="1434">
        <v>145018.86587555753</v>
      </c>
      <c r="L19" s="1438">
        <v>335841.68427985068</v>
      </c>
      <c r="M19" s="1439">
        <v>63777.147010318513</v>
      </c>
      <c r="N19" s="1434">
        <v>399618.83129016956</v>
      </c>
      <c r="O19" s="1429" t="s">
        <v>264</v>
      </c>
      <c r="P19" s="1440">
        <v>173520.13966467939</v>
      </c>
      <c r="Q19" s="1441">
        <v>4436.76602820464</v>
      </c>
      <c r="R19" s="1441">
        <v>193657.79623848866</v>
      </c>
      <c r="S19" s="1441">
        <v>4692.8271861439298</v>
      </c>
      <c r="T19" s="1441">
        <v>17525.374087026263</v>
      </c>
      <c r="U19" s="1442">
        <v>393832.90320454392</v>
      </c>
      <c r="V19" s="1440">
        <v>5041.9192722289499</v>
      </c>
      <c r="W19" s="1441">
        <v>12958.917656848906</v>
      </c>
      <c r="X19" s="1441">
        <v>9976.8922847133217</v>
      </c>
      <c r="Y19" s="1442">
        <v>27977.729213791226</v>
      </c>
      <c r="Z19" s="1443">
        <v>290620.68579833867</v>
      </c>
      <c r="AA19" s="1443">
        <v>8563017.776389569</v>
      </c>
      <c r="AB19" s="1300"/>
    </row>
    <row r="20" spans="1:28" s="46" customFormat="1" ht="12" x14ac:dyDescent="0.2">
      <c r="A20" s="1282" t="s">
        <v>250</v>
      </c>
      <c r="B20" s="1444"/>
      <c r="C20" s="1445"/>
      <c r="D20" s="1445"/>
      <c r="E20" s="1445"/>
      <c r="F20" s="1446"/>
      <c r="G20" s="1447"/>
      <c r="H20" s="1447"/>
      <c r="I20" s="1447"/>
      <c r="J20" s="1447"/>
      <c r="K20" s="1444"/>
      <c r="L20" s="1446"/>
      <c r="M20" s="1447"/>
      <c r="N20" s="1444"/>
      <c r="O20" s="1481" t="s">
        <v>250</v>
      </c>
      <c r="P20" s="1447"/>
      <c r="Q20" s="1447"/>
      <c r="R20" s="1447"/>
      <c r="S20" s="1447"/>
      <c r="T20" s="1447"/>
      <c r="U20" s="1444"/>
      <c r="V20" s="1447"/>
      <c r="W20" s="1447"/>
      <c r="X20" s="1447"/>
      <c r="Y20" s="1444"/>
      <c r="Z20" s="1445"/>
      <c r="AA20" s="1444"/>
      <c r="AB20" s="4"/>
    </row>
    <row r="21" spans="1:28" s="498" customFormat="1" ht="12" x14ac:dyDescent="0.2">
      <c r="A21" s="529" t="s">
        <v>336</v>
      </c>
      <c r="B21" s="1425">
        <v>233735.10533688209</v>
      </c>
      <c r="C21" s="1426">
        <v>141993.45728378391</v>
      </c>
      <c r="D21" s="1426">
        <v>680.42149302969767</v>
      </c>
      <c r="E21" s="1426">
        <v>20312.88924229065</v>
      </c>
      <c r="F21" s="1427">
        <v>2064.606112722483</v>
      </c>
      <c r="G21" s="1428">
        <v>648.31903499567193</v>
      </c>
      <c r="H21" s="1428">
        <v>2025.8439779379073</v>
      </c>
      <c r="I21" s="1428">
        <v>358.04522458120732</v>
      </c>
      <c r="J21" s="1428">
        <v>780.80747272624649</v>
      </c>
      <c r="K21" s="1425">
        <v>5877.6218229635642</v>
      </c>
      <c r="L21" s="1428">
        <v>8056.0906060060561</v>
      </c>
      <c r="M21" s="1428">
        <v>1178.3307309409415</v>
      </c>
      <c r="N21" s="1425">
        <v>9234.4213369470199</v>
      </c>
      <c r="O21" s="1432" t="s">
        <v>336</v>
      </c>
      <c r="P21" s="1427">
        <v>2161.2055722591917</v>
      </c>
      <c r="Q21" s="1428">
        <v>141.90933124702886</v>
      </c>
      <c r="R21" s="1428">
        <v>962.6965943936973</v>
      </c>
      <c r="S21" s="1428">
        <v>103.93551519622733</v>
      </c>
      <c r="T21" s="1428">
        <v>116.45580121714274</v>
      </c>
      <c r="U21" s="1430">
        <v>3486.2028143132475</v>
      </c>
      <c r="V21" s="1428">
        <v>638.20788186654875</v>
      </c>
      <c r="W21" s="1428">
        <v>1719.0763703915302</v>
      </c>
      <c r="X21" s="1428">
        <v>465.61475340446157</v>
      </c>
      <c r="Y21" s="1425">
        <v>2822.8990056625535</v>
      </c>
      <c r="Z21" s="1431">
        <v>15148.077004970459</v>
      </c>
      <c r="AA21" s="1425">
        <v>433291.09534084314</v>
      </c>
      <c r="AB21" s="98"/>
    </row>
    <row r="22" spans="1:28" s="498" customFormat="1" ht="12" x14ac:dyDescent="0.2">
      <c r="A22" s="529" t="s">
        <v>337</v>
      </c>
      <c r="B22" s="1425">
        <v>235704.20506107507</v>
      </c>
      <c r="C22" s="1426">
        <v>133588.87007455347</v>
      </c>
      <c r="D22" s="1426">
        <v>661.4917081468393</v>
      </c>
      <c r="E22" s="1426">
        <v>19594.554583906476</v>
      </c>
      <c r="F22" s="1427">
        <v>2116.5809334281421</v>
      </c>
      <c r="G22" s="1428">
        <v>949.47354993599924</v>
      </c>
      <c r="H22" s="1428">
        <v>2709.7115173027196</v>
      </c>
      <c r="I22" s="1428">
        <v>385.18338297044443</v>
      </c>
      <c r="J22" s="1428">
        <v>770.26251479225277</v>
      </c>
      <c r="K22" s="1425">
        <v>6931.2118984297031</v>
      </c>
      <c r="L22" s="1428">
        <v>2254.160535606185</v>
      </c>
      <c r="M22" s="1428">
        <v>399.10270941133876</v>
      </c>
      <c r="N22" s="1425">
        <v>2653.2632450175533</v>
      </c>
      <c r="O22" s="1432" t="s">
        <v>337</v>
      </c>
      <c r="P22" s="1427">
        <v>3937.9526620975175</v>
      </c>
      <c r="Q22" s="1428">
        <v>190.64925280621227</v>
      </c>
      <c r="R22" s="1428">
        <v>708.60936155255808</v>
      </c>
      <c r="S22" s="1428">
        <v>92.012873780110141</v>
      </c>
      <c r="T22" s="1428">
        <v>140.44204831208773</v>
      </c>
      <c r="U22" s="1430">
        <v>5069.6661985484761</v>
      </c>
      <c r="V22" s="1428">
        <v>395.99782627557153</v>
      </c>
      <c r="W22" s="1428">
        <v>1126.3348886420167</v>
      </c>
      <c r="X22" s="1428">
        <v>387.36052232704083</v>
      </c>
      <c r="Y22" s="1425">
        <v>1909.6932372446361</v>
      </c>
      <c r="Z22" s="1431">
        <v>14372.056672244582</v>
      </c>
      <c r="AA22" s="1425">
        <v>420485.0126791668</v>
      </c>
      <c r="AB22" s="98"/>
    </row>
    <row r="23" spans="1:28" s="498" customFormat="1" ht="12" x14ac:dyDescent="0.2">
      <c r="A23" s="529" t="s">
        <v>338</v>
      </c>
      <c r="B23" s="1425">
        <v>295200.66375725053</v>
      </c>
      <c r="C23" s="1426">
        <v>163139.92971492527</v>
      </c>
      <c r="D23" s="1426">
        <v>877.65442947634278</v>
      </c>
      <c r="E23" s="1426">
        <v>25380.458844877641</v>
      </c>
      <c r="F23" s="1427">
        <v>2664.7235647567359</v>
      </c>
      <c r="G23" s="1428">
        <v>773.56835447986475</v>
      </c>
      <c r="H23" s="1428">
        <v>2812.5064788549962</v>
      </c>
      <c r="I23" s="1428">
        <v>357.43898573146379</v>
      </c>
      <c r="J23" s="1428">
        <v>889.61821096356289</v>
      </c>
      <c r="K23" s="1425">
        <v>7497.8555947866453</v>
      </c>
      <c r="L23" s="1428">
        <v>2608.057196741257</v>
      </c>
      <c r="M23" s="1428">
        <v>551.99191869116896</v>
      </c>
      <c r="N23" s="1425">
        <v>3160.0491154324081</v>
      </c>
      <c r="O23" s="1432" t="s">
        <v>338</v>
      </c>
      <c r="P23" s="1427">
        <v>3862.6073501811402</v>
      </c>
      <c r="Q23" s="1428">
        <v>227.39335074095635</v>
      </c>
      <c r="R23" s="1428">
        <v>650.23175335549433</v>
      </c>
      <c r="S23" s="1428">
        <v>133.23322192781379</v>
      </c>
      <c r="T23" s="1428">
        <v>250.89753862814362</v>
      </c>
      <c r="U23" s="1430">
        <v>5124.3632148335682</v>
      </c>
      <c r="V23" s="1428">
        <v>432.73100898207059</v>
      </c>
      <c r="W23" s="1428">
        <v>742.22565862773854</v>
      </c>
      <c r="X23" s="1428">
        <v>843.74726731711883</v>
      </c>
      <c r="Y23" s="1425">
        <v>2018.7039349269287</v>
      </c>
      <c r="Z23" s="1431">
        <v>15804.143111427502</v>
      </c>
      <c r="AA23" s="1425">
        <v>518203.82171793684</v>
      </c>
      <c r="AB23" s="98"/>
    </row>
    <row r="24" spans="1:28" s="498" customFormat="1" ht="12" x14ac:dyDescent="0.2">
      <c r="A24" s="529" t="s">
        <v>339</v>
      </c>
      <c r="B24" s="1425">
        <v>288319.51932331984</v>
      </c>
      <c r="C24" s="1426">
        <v>127152.24430761719</v>
      </c>
      <c r="D24" s="1426">
        <v>601.61176693768891</v>
      </c>
      <c r="E24" s="1426">
        <v>9793.1921611616999</v>
      </c>
      <c r="F24" s="1427">
        <v>3466.2923325612646</v>
      </c>
      <c r="G24" s="1428">
        <v>858.03578226077741</v>
      </c>
      <c r="H24" s="1428">
        <v>2284.8616894087459</v>
      </c>
      <c r="I24" s="1428">
        <v>262.16984286124517</v>
      </c>
      <c r="J24" s="1428">
        <v>928.04030824311667</v>
      </c>
      <c r="K24" s="1425">
        <v>7799.3999553351841</v>
      </c>
      <c r="L24" s="1428">
        <v>4482.2402041898285</v>
      </c>
      <c r="M24" s="1428">
        <v>1086.3722092886633</v>
      </c>
      <c r="N24" s="1425">
        <v>5568.6124134785541</v>
      </c>
      <c r="O24" s="1432" t="s">
        <v>339</v>
      </c>
      <c r="P24" s="1427">
        <v>3175.0069630455159</v>
      </c>
      <c r="Q24" s="1428">
        <v>158.42675945408783</v>
      </c>
      <c r="R24" s="1428">
        <v>976.87871127046469</v>
      </c>
      <c r="S24" s="1428">
        <v>90.03564765790756</v>
      </c>
      <c r="T24" s="1428">
        <v>86.615408466912953</v>
      </c>
      <c r="U24" s="1430">
        <v>4486.963489894868</v>
      </c>
      <c r="V24" s="1428">
        <v>311.11835840499748</v>
      </c>
      <c r="W24" s="1428">
        <v>758.65952536658153</v>
      </c>
      <c r="X24" s="1428">
        <v>871.77715703386593</v>
      </c>
      <c r="Y24" s="1425">
        <v>1941.5550408054446</v>
      </c>
      <c r="Z24" s="1431">
        <v>14369.385200205314</v>
      </c>
      <c r="AA24" s="1425">
        <v>460032.48365875578</v>
      </c>
      <c r="AB24" s="98"/>
    </row>
    <row r="25" spans="1:28" s="498" customFormat="1" ht="12" x14ac:dyDescent="0.2">
      <c r="A25" s="529" t="s">
        <v>340</v>
      </c>
      <c r="B25" s="1425">
        <v>287488.08639722026</v>
      </c>
      <c r="C25" s="1426">
        <v>146761.92861312782</v>
      </c>
      <c r="D25" s="1426">
        <v>771.62845819989673</v>
      </c>
      <c r="E25" s="1426">
        <v>11448.487945492085</v>
      </c>
      <c r="F25" s="1427">
        <v>3619.8450894831276</v>
      </c>
      <c r="G25" s="1428">
        <v>818.99836966270595</v>
      </c>
      <c r="H25" s="1428">
        <v>3506.1904676117306</v>
      </c>
      <c r="I25" s="1428">
        <v>539.97875657352029</v>
      </c>
      <c r="J25" s="1428">
        <v>1190.5922582562284</v>
      </c>
      <c r="K25" s="1425">
        <v>9675.6049415877806</v>
      </c>
      <c r="L25" s="1428">
        <v>5019.5460882981324</v>
      </c>
      <c r="M25" s="1428">
        <v>1041.7268755906327</v>
      </c>
      <c r="N25" s="1425">
        <v>6061.2729638888623</v>
      </c>
      <c r="O25" s="1432" t="s">
        <v>340</v>
      </c>
      <c r="P25" s="1427">
        <v>7142.8314660689321</v>
      </c>
      <c r="Q25" s="1428">
        <v>348.72595096677867</v>
      </c>
      <c r="R25" s="1428">
        <v>859.75817782303216</v>
      </c>
      <c r="S25" s="1428">
        <v>194.22877602441409</v>
      </c>
      <c r="T25" s="1428">
        <v>226.92798782645676</v>
      </c>
      <c r="U25" s="1430">
        <v>8772.4723587097033</v>
      </c>
      <c r="V25" s="1428">
        <v>434.68719028189633</v>
      </c>
      <c r="W25" s="1428">
        <v>1011.7892701502129</v>
      </c>
      <c r="X25" s="1428">
        <v>682.50120794714132</v>
      </c>
      <c r="Y25" s="1425">
        <v>2128.977668379237</v>
      </c>
      <c r="Z25" s="1431">
        <v>16926.191067669224</v>
      </c>
      <c r="AA25" s="1425">
        <v>490034.65041427495</v>
      </c>
      <c r="AB25" s="98"/>
    </row>
    <row r="26" spans="1:28" s="498" customFormat="1" ht="12" x14ac:dyDescent="0.2">
      <c r="A26" s="529" t="s">
        <v>341</v>
      </c>
      <c r="B26" s="1425">
        <v>333224.98995210318</v>
      </c>
      <c r="C26" s="1426">
        <v>176167.32492267288</v>
      </c>
      <c r="D26" s="1426">
        <v>790.25268482573347</v>
      </c>
      <c r="E26" s="1426">
        <v>5905.6291016841551</v>
      </c>
      <c r="F26" s="1427">
        <v>3430.1514506413928</v>
      </c>
      <c r="G26" s="1428">
        <v>984.25629712503019</v>
      </c>
      <c r="H26" s="1428">
        <v>2560.4594474109294</v>
      </c>
      <c r="I26" s="1428">
        <v>1014.5956682530959</v>
      </c>
      <c r="J26" s="1428">
        <v>1195.2805441401979</v>
      </c>
      <c r="K26" s="1425">
        <v>9184.7434075704805</v>
      </c>
      <c r="L26" s="1428">
        <v>5174.9100162008872</v>
      </c>
      <c r="M26" s="1428">
        <v>1202.3560398221816</v>
      </c>
      <c r="N26" s="1425">
        <v>6377.266056022946</v>
      </c>
      <c r="O26" s="1432" t="s">
        <v>341</v>
      </c>
      <c r="P26" s="1427">
        <v>5933.5063288446909</v>
      </c>
      <c r="Q26" s="1428">
        <v>291.43343223842635</v>
      </c>
      <c r="R26" s="1428">
        <v>870.55907747214246</v>
      </c>
      <c r="S26" s="1428">
        <v>169.79505467172933</v>
      </c>
      <c r="T26" s="1428">
        <v>218.4030761882124</v>
      </c>
      <c r="U26" s="1430">
        <v>7483.6969694151139</v>
      </c>
      <c r="V26" s="1428">
        <v>301.70737695052736</v>
      </c>
      <c r="W26" s="1428">
        <v>788.18519920670929</v>
      </c>
      <c r="X26" s="1428">
        <v>749.86223588202574</v>
      </c>
      <c r="Y26" s="1425">
        <v>1839.7548120392605</v>
      </c>
      <c r="Z26" s="1431">
        <v>22358.687793767411</v>
      </c>
      <c r="AA26" s="1425">
        <v>563332.34570010123</v>
      </c>
      <c r="AB26" s="98"/>
    </row>
    <row r="27" spans="1:28" s="498" customFormat="1" ht="12" x14ac:dyDescent="0.2">
      <c r="A27" s="529" t="s">
        <v>342</v>
      </c>
      <c r="B27" s="1425">
        <v>337945.78650719824</v>
      </c>
      <c r="C27" s="1426">
        <v>172519.65319871489</v>
      </c>
      <c r="D27" s="1426">
        <v>780.40681432039423</v>
      </c>
      <c r="E27" s="1426">
        <v>10548.618083525262</v>
      </c>
      <c r="F27" s="1427">
        <v>4637.4754330836113</v>
      </c>
      <c r="G27" s="1428">
        <v>1829.0736667008953</v>
      </c>
      <c r="H27" s="1428">
        <v>3321.1736526623081</v>
      </c>
      <c r="I27" s="1428">
        <v>1075.9037373621613</v>
      </c>
      <c r="J27" s="1428">
        <v>2381.5475900769043</v>
      </c>
      <c r="K27" s="1425">
        <v>13245.17407988585</v>
      </c>
      <c r="L27" s="1428">
        <v>6530.4968175878093</v>
      </c>
      <c r="M27" s="1428">
        <v>1547.4655026756786</v>
      </c>
      <c r="N27" s="1425">
        <v>8077.9623202635303</v>
      </c>
      <c r="O27" s="1432" t="s">
        <v>342</v>
      </c>
      <c r="P27" s="1427">
        <v>4421.3146511550267</v>
      </c>
      <c r="Q27" s="1428">
        <v>246.15904401652017</v>
      </c>
      <c r="R27" s="1428">
        <v>974.01955554218114</v>
      </c>
      <c r="S27" s="1428">
        <v>132.9160291892648</v>
      </c>
      <c r="T27" s="1428">
        <v>149.15789754058522</v>
      </c>
      <c r="U27" s="1430">
        <v>5923.5671774436014</v>
      </c>
      <c r="V27" s="1428">
        <v>463.64326346262766</v>
      </c>
      <c r="W27" s="1428">
        <v>1437.2586344232766</v>
      </c>
      <c r="X27" s="1428">
        <v>1638.0442517739621</v>
      </c>
      <c r="Y27" s="1425">
        <v>3538.9461496598979</v>
      </c>
      <c r="Z27" s="1431">
        <v>23682.485616057264</v>
      </c>
      <c r="AA27" s="1425">
        <v>576262.59994706907</v>
      </c>
      <c r="AB27" s="98"/>
    </row>
    <row r="28" spans="1:28" s="498" customFormat="1" ht="12" x14ac:dyDescent="0.2">
      <c r="A28" s="529" t="s">
        <v>343</v>
      </c>
      <c r="B28" s="1425">
        <v>305517.92194790451</v>
      </c>
      <c r="C28" s="1426">
        <v>137481.287091203</v>
      </c>
      <c r="D28" s="1426">
        <v>1097.8220556080341</v>
      </c>
      <c r="E28" s="1426">
        <v>12066.50298423489</v>
      </c>
      <c r="F28" s="1427">
        <v>5526.893952345803</v>
      </c>
      <c r="G28" s="1428">
        <v>2269.1155545805946</v>
      </c>
      <c r="H28" s="1428">
        <v>4982.7194863262321</v>
      </c>
      <c r="I28" s="1428">
        <v>2812.4418570913358</v>
      </c>
      <c r="J28" s="1428">
        <v>1270.2550199053885</v>
      </c>
      <c r="K28" s="1425">
        <v>16861.425870249081</v>
      </c>
      <c r="L28" s="1428">
        <v>4715.590951668536</v>
      </c>
      <c r="M28" s="1428">
        <v>1004.351187246917</v>
      </c>
      <c r="N28" s="1425">
        <v>5719.9421389155295</v>
      </c>
      <c r="O28" s="1432" t="s">
        <v>343</v>
      </c>
      <c r="P28" s="1427">
        <v>4692.0021828465988</v>
      </c>
      <c r="Q28" s="1428">
        <v>261.25440460340536</v>
      </c>
      <c r="R28" s="1428">
        <v>734.92329209297293</v>
      </c>
      <c r="S28" s="1428">
        <v>129.96986221157553</v>
      </c>
      <c r="T28" s="1428">
        <v>141.16987567666325</v>
      </c>
      <c r="U28" s="1430">
        <v>5959.3196174312761</v>
      </c>
      <c r="V28" s="1428">
        <v>272.63634389480274</v>
      </c>
      <c r="W28" s="1428">
        <v>868.04011267854469</v>
      </c>
      <c r="X28" s="1428">
        <v>729.44961407839276</v>
      </c>
      <c r="Y28" s="1425">
        <v>1870.126070651746</v>
      </c>
      <c r="Z28" s="1431">
        <v>19764.683492422122</v>
      </c>
      <c r="AA28" s="1425">
        <v>506339.03126862022</v>
      </c>
      <c r="AB28" s="98"/>
    </row>
    <row r="29" spans="1:28" s="498" customFormat="1" ht="12" x14ac:dyDescent="0.2">
      <c r="A29" s="529" t="s">
        <v>344</v>
      </c>
      <c r="B29" s="1425">
        <v>241614.65441922582</v>
      </c>
      <c r="C29" s="1426">
        <v>106195.11482146387</v>
      </c>
      <c r="D29" s="1426">
        <v>877.21735708636515</v>
      </c>
      <c r="E29" s="1426">
        <v>7370.8027947483279</v>
      </c>
      <c r="F29" s="1427">
        <v>4909.288526538292</v>
      </c>
      <c r="G29" s="1428">
        <v>1019.9849933662724</v>
      </c>
      <c r="H29" s="1428">
        <v>4090.5057040471156</v>
      </c>
      <c r="I29" s="1428">
        <v>1093.7882464947286</v>
      </c>
      <c r="J29" s="1428">
        <v>1575.346463295994</v>
      </c>
      <c r="K29" s="1425">
        <v>12688.913933742022</v>
      </c>
      <c r="L29" s="1428">
        <v>8663.1178701859644</v>
      </c>
      <c r="M29" s="1428">
        <v>1394.6841590932013</v>
      </c>
      <c r="N29" s="1425">
        <v>10057.802029279264</v>
      </c>
      <c r="O29" s="1432" t="s">
        <v>344</v>
      </c>
      <c r="P29" s="1427">
        <v>3695.9326661250248</v>
      </c>
      <c r="Q29" s="1428">
        <v>153.22206220701736</v>
      </c>
      <c r="R29" s="1428">
        <v>610.57203880412862</v>
      </c>
      <c r="S29" s="1428">
        <v>72.559358438038103</v>
      </c>
      <c r="T29" s="1428">
        <v>192.06956670268505</v>
      </c>
      <c r="U29" s="1430">
        <v>4724.3556922769103</v>
      </c>
      <c r="V29" s="1428">
        <v>425.49158086190607</v>
      </c>
      <c r="W29" s="1428">
        <v>759.65328571436953</v>
      </c>
      <c r="X29" s="1428">
        <v>598.34087509230119</v>
      </c>
      <c r="Y29" s="1425">
        <v>1783.4857416685593</v>
      </c>
      <c r="Z29" s="1431">
        <v>15722.43444676028</v>
      </c>
      <c r="AA29" s="1425">
        <v>401034.78123625141</v>
      </c>
      <c r="AB29" s="98"/>
    </row>
    <row r="30" spans="1:28" s="498" customFormat="1" ht="12" x14ac:dyDescent="0.2">
      <c r="A30" s="529" t="s">
        <v>345</v>
      </c>
      <c r="B30" s="1425">
        <v>264742.75414241577</v>
      </c>
      <c r="C30" s="1426">
        <v>124623.23742940676</v>
      </c>
      <c r="D30" s="1426">
        <v>762.30564171981678</v>
      </c>
      <c r="E30" s="1426">
        <v>11375.262162812114</v>
      </c>
      <c r="F30" s="1427">
        <v>4043.1543774678325</v>
      </c>
      <c r="G30" s="1428">
        <v>1109.688891255968</v>
      </c>
      <c r="H30" s="1428">
        <v>3971.701092916599</v>
      </c>
      <c r="I30" s="1428">
        <v>844.13145553981542</v>
      </c>
      <c r="J30" s="1428">
        <v>1546.2106270887607</v>
      </c>
      <c r="K30" s="1425">
        <v>11514.886444269465</v>
      </c>
      <c r="L30" s="1428">
        <v>6759.5551145917152</v>
      </c>
      <c r="M30" s="1428">
        <v>1432.5300763159746</v>
      </c>
      <c r="N30" s="1425">
        <v>8192.0851909076137</v>
      </c>
      <c r="O30" s="1432" t="s">
        <v>345</v>
      </c>
      <c r="P30" s="1427">
        <v>5230.407573736943</v>
      </c>
      <c r="Q30" s="1428">
        <v>216.10654826574574</v>
      </c>
      <c r="R30" s="1428">
        <v>699.27482785692405</v>
      </c>
      <c r="S30" s="1428">
        <v>117.82432552037824</v>
      </c>
      <c r="T30" s="1428">
        <v>116.02541047636589</v>
      </c>
      <c r="U30" s="1430">
        <v>6379.6386858563128</v>
      </c>
      <c r="V30" s="1428">
        <v>343.79560854542103</v>
      </c>
      <c r="W30" s="1428">
        <v>888.13003422191935</v>
      </c>
      <c r="X30" s="1428">
        <v>567.21604092912162</v>
      </c>
      <c r="Y30" s="1425">
        <v>1799.1416836964495</v>
      </c>
      <c r="Z30" s="1431">
        <v>18400.870331006656</v>
      </c>
      <c r="AA30" s="1425">
        <v>447790.18171209097</v>
      </c>
      <c r="AB30" s="98"/>
    </row>
    <row r="31" spans="1:28" s="498" customFormat="1" ht="12" x14ac:dyDescent="0.2">
      <c r="A31" s="529" t="s">
        <v>346</v>
      </c>
      <c r="B31" s="1425">
        <v>276788.88197221328</v>
      </c>
      <c r="C31" s="1426">
        <v>113338.48709758947</v>
      </c>
      <c r="D31" s="1426">
        <v>696.76708267883691</v>
      </c>
      <c r="E31" s="1426">
        <v>13125.233324992729</v>
      </c>
      <c r="F31" s="1427">
        <v>2223.102610816175</v>
      </c>
      <c r="G31" s="1428">
        <v>531.47757264291579</v>
      </c>
      <c r="H31" s="1428">
        <v>2599.9048047424094</v>
      </c>
      <c r="I31" s="1428">
        <v>341.70569743043768</v>
      </c>
      <c r="J31" s="1428">
        <v>847.41665023643077</v>
      </c>
      <c r="K31" s="1425">
        <v>6543.6073358683652</v>
      </c>
      <c r="L31" s="1428">
        <v>3596.1644684434928</v>
      </c>
      <c r="M31" s="1428">
        <v>625.69017194662615</v>
      </c>
      <c r="N31" s="1425">
        <v>4221.8546403901109</v>
      </c>
      <c r="O31" s="1432" t="s">
        <v>346</v>
      </c>
      <c r="P31" s="1427">
        <v>2777.3576590115458</v>
      </c>
      <c r="Q31" s="1428">
        <v>176.54390157543116</v>
      </c>
      <c r="R31" s="1428">
        <v>642.78432064648769</v>
      </c>
      <c r="S31" s="1428">
        <v>70.595585078010103</v>
      </c>
      <c r="T31" s="1428">
        <v>100.68797543584049</v>
      </c>
      <c r="U31" s="1430">
        <v>3767.9694417472965</v>
      </c>
      <c r="V31" s="1428">
        <v>264.2786875087599</v>
      </c>
      <c r="W31" s="1428">
        <v>498.19047859535834</v>
      </c>
      <c r="X31" s="1428">
        <v>531.40033135931594</v>
      </c>
      <c r="Y31" s="1425">
        <v>1293.8694974634448</v>
      </c>
      <c r="Z31" s="1431">
        <v>14599.905699991266</v>
      </c>
      <c r="AA31" s="1425">
        <v>434376.57609293476</v>
      </c>
      <c r="AB31" s="98"/>
    </row>
    <row r="32" spans="1:28" s="498" customFormat="1" ht="12" x14ac:dyDescent="0.2">
      <c r="A32" s="529" t="s">
        <v>347</v>
      </c>
      <c r="B32" s="1425">
        <v>310154.4799442637</v>
      </c>
      <c r="C32" s="1426">
        <v>163818.99815695535</v>
      </c>
      <c r="D32" s="1426">
        <v>1020.2099394230501</v>
      </c>
      <c r="E32" s="1426">
        <v>16355.758872903607</v>
      </c>
      <c r="F32" s="1427">
        <v>2793.0471674546757</v>
      </c>
      <c r="G32" s="1428">
        <v>897.06276863841254</v>
      </c>
      <c r="H32" s="1428">
        <v>2757.915879867383</v>
      </c>
      <c r="I32" s="1428">
        <v>773.93380973494948</v>
      </c>
      <c r="J32" s="1428">
        <v>1055.4609651737162</v>
      </c>
      <c r="K32" s="1425">
        <v>8277.4205908694021</v>
      </c>
      <c r="L32" s="1428">
        <v>3630.7544103307664</v>
      </c>
      <c r="M32" s="1428">
        <v>682.5454292951863</v>
      </c>
      <c r="N32" s="1425">
        <v>4313.2998396259791</v>
      </c>
      <c r="O32" s="1432" t="s">
        <v>347</v>
      </c>
      <c r="P32" s="1427">
        <v>3652.014589307184</v>
      </c>
      <c r="Q32" s="1428">
        <v>268.94199008303013</v>
      </c>
      <c r="R32" s="1428">
        <v>756.48852767857966</v>
      </c>
      <c r="S32" s="1428">
        <v>210.72093644846029</v>
      </c>
      <c r="T32" s="1428">
        <v>144.52150055516773</v>
      </c>
      <c r="U32" s="1430">
        <v>5032.6875440724925</v>
      </c>
      <c r="V32" s="1428">
        <v>432.62414519382031</v>
      </c>
      <c r="W32" s="1428">
        <v>1524.3741988306458</v>
      </c>
      <c r="X32" s="1428">
        <v>1075.5780275685743</v>
      </c>
      <c r="Y32" s="1425">
        <v>3032.5763715930707</v>
      </c>
      <c r="Z32" s="1433">
        <v>18951.765361816579</v>
      </c>
      <c r="AA32" s="1425">
        <v>530957.19662152324</v>
      </c>
      <c r="AB32" s="98"/>
    </row>
    <row r="33" spans="1:28" s="498" customFormat="1" ht="12" x14ac:dyDescent="0.2">
      <c r="A33" s="530" t="s">
        <v>264</v>
      </c>
      <c r="B33" s="1434">
        <v>3410437.0487610716</v>
      </c>
      <c r="C33" s="1435">
        <v>1706780.5327120139</v>
      </c>
      <c r="D33" s="1435">
        <v>9617.7894314526948</v>
      </c>
      <c r="E33" s="1435">
        <v>163277.39010262967</v>
      </c>
      <c r="F33" s="1436">
        <v>41495.161551299541</v>
      </c>
      <c r="G33" s="1437">
        <v>12689.054835645107</v>
      </c>
      <c r="H33" s="1437">
        <v>37623.494199089073</v>
      </c>
      <c r="I33" s="1437">
        <v>9859.3166646244063</v>
      </c>
      <c r="J33" s="1437">
        <v>14430.838624898799</v>
      </c>
      <c r="K33" s="1434">
        <v>116097.86587555753</v>
      </c>
      <c r="L33" s="1438">
        <v>61490.684279850626</v>
      </c>
      <c r="M33" s="1439">
        <v>12147.147010318509</v>
      </c>
      <c r="N33" s="1434">
        <v>73637.831290169386</v>
      </c>
      <c r="O33" s="1449" t="s">
        <v>264</v>
      </c>
      <c r="P33" s="1440">
        <v>50682.139664679315</v>
      </c>
      <c r="Q33" s="1441">
        <v>2680.7660282046404</v>
      </c>
      <c r="R33" s="1441">
        <v>9446.7962384886632</v>
      </c>
      <c r="S33" s="1441">
        <v>1517.8271861439293</v>
      </c>
      <c r="T33" s="1441">
        <v>1883.3740870262641</v>
      </c>
      <c r="U33" s="1442">
        <v>66210.903204542876</v>
      </c>
      <c r="V33" s="1440">
        <v>4716.9192722289499</v>
      </c>
      <c r="W33" s="1441">
        <v>12121.917656848906</v>
      </c>
      <c r="X33" s="1441">
        <v>9140.8922847133217</v>
      </c>
      <c r="Y33" s="1442">
        <v>25979.729213791226</v>
      </c>
      <c r="Z33" s="1443">
        <v>210100.68579833867</v>
      </c>
      <c r="AA33" s="1443">
        <v>5782139.7763895681</v>
      </c>
      <c r="AB33" s="98"/>
    </row>
    <row r="34" spans="1:28" s="46" customFormat="1" ht="12" x14ac:dyDescent="0.2">
      <c r="A34" s="513" t="s">
        <v>251</v>
      </c>
      <c r="B34" s="1444"/>
      <c r="C34" s="1445"/>
      <c r="D34" s="1445"/>
      <c r="E34" s="1445"/>
      <c r="F34" s="1446"/>
      <c r="G34" s="1447"/>
      <c r="H34" s="1447"/>
      <c r="I34" s="1447"/>
      <c r="J34" s="1447"/>
      <c r="K34" s="1444"/>
      <c r="L34" s="1446"/>
      <c r="M34" s="1447"/>
      <c r="N34" s="1444"/>
      <c r="O34" s="1481" t="s">
        <v>251</v>
      </c>
      <c r="P34" s="1447"/>
      <c r="Q34" s="1447"/>
      <c r="R34" s="1447"/>
      <c r="S34" s="1447"/>
      <c r="T34" s="1447"/>
      <c r="U34" s="1444"/>
      <c r="V34" s="1447"/>
      <c r="W34" s="1447"/>
      <c r="X34" s="1447"/>
      <c r="Y34" s="1444"/>
      <c r="Z34" s="1445"/>
      <c r="AA34" s="1444"/>
      <c r="AB34" s="4"/>
    </row>
    <row r="35" spans="1:28" s="498" customFormat="1" ht="12" x14ac:dyDescent="0.2">
      <c r="A35" s="529" t="s">
        <v>336</v>
      </c>
      <c r="B35" s="1425">
        <v>9261</v>
      </c>
      <c r="C35" s="1426">
        <v>15177</v>
      </c>
      <c r="D35" s="1426">
        <v>111026.00000000303</v>
      </c>
      <c r="E35" s="1426">
        <v>50964.999999999047</v>
      </c>
      <c r="F35" s="1427">
        <v>485</v>
      </c>
      <c r="G35" s="1428">
        <v>542</v>
      </c>
      <c r="H35" s="1428">
        <v>374</v>
      </c>
      <c r="I35" s="1428">
        <v>76</v>
      </c>
      <c r="J35" s="1428">
        <v>164</v>
      </c>
      <c r="K35" s="1425">
        <v>1641</v>
      </c>
      <c r="L35" s="1428">
        <v>19567.000000000033</v>
      </c>
      <c r="M35" s="1428">
        <v>2805</v>
      </c>
      <c r="N35" s="1425">
        <v>22372.000000000033</v>
      </c>
      <c r="O35" s="1432" t="s">
        <v>336</v>
      </c>
      <c r="P35" s="1427">
        <v>8314.9999999999909</v>
      </c>
      <c r="Q35" s="1428">
        <v>144</v>
      </c>
      <c r="R35" s="1428">
        <v>17200.999999999935</v>
      </c>
      <c r="S35" s="1428">
        <v>235</v>
      </c>
      <c r="T35" s="1428">
        <v>1048</v>
      </c>
      <c r="U35" s="1430">
        <v>26943.00000000012</v>
      </c>
      <c r="V35" s="1428">
        <v>20</v>
      </c>
      <c r="W35" s="1428">
        <v>96</v>
      </c>
      <c r="X35" s="1428">
        <v>87</v>
      </c>
      <c r="Y35" s="1425">
        <v>203</v>
      </c>
      <c r="Z35" s="1431">
        <v>5342</v>
      </c>
      <c r="AA35" s="1425">
        <v>242930.00000000221</v>
      </c>
      <c r="AB35" s="98"/>
    </row>
    <row r="36" spans="1:28" s="498" customFormat="1" ht="12" x14ac:dyDescent="0.2">
      <c r="A36" s="529" t="s">
        <v>337</v>
      </c>
      <c r="B36" s="1425">
        <v>6947</v>
      </c>
      <c r="C36" s="1426">
        <v>9298.9999999999945</v>
      </c>
      <c r="D36" s="1426">
        <v>114103.0000000033</v>
      </c>
      <c r="E36" s="1426">
        <v>44692.999999997082</v>
      </c>
      <c r="F36" s="1427">
        <v>658</v>
      </c>
      <c r="G36" s="1428">
        <v>739</v>
      </c>
      <c r="H36" s="1428">
        <v>417</v>
      </c>
      <c r="I36" s="1428">
        <v>70</v>
      </c>
      <c r="J36" s="1428">
        <v>150</v>
      </c>
      <c r="K36" s="1425">
        <v>2034.0000000000002</v>
      </c>
      <c r="L36" s="1428">
        <v>15584.999999999951</v>
      </c>
      <c r="M36" s="1428">
        <v>1772.0000000000002</v>
      </c>
      <c r="N36" s="1425">
        <v>17356.999999999953</v>
      </c>
      <c r="O36" s="1432" t="s">
        <v>337</v>
      </c>
      <c r="P36" s="1427">
        <v>18174.000000000033</v>
      </c>
      <c r="Q36" s="1428">
        <v>196</v>
      </c>
      <c r="R36" s="1428">
        <v>13147.999999999916</v>
      </c>
      <c r="S36" s="1428">
        <v>216</v>
      </c>
      <c r="T36" s="1428">
        <v>1566</v>
      </c>
      <c r="U36" s="1430">
        <v>33300.000000000124</v>
      </c>
      <c r="V36" s="1428">
        <v>6</v>
      </c>
      <c r="W36" s="1428">
        <v>66</v>
      </c>
      <c r="X36" s="1428">
        <v>37</v>
      </c>
      <c r="Y36" s="1425">
        <v>109.00000000000001</v>
      </c>
      <c r="Z36" s="1431">
        <v>5325.0000000000009</v>
      </c>
      <c r="AA36" s="1425">
        <v>233167.00000000044</v>
      </c>
      <c r="AB36" s="98"/>
    </row>
    <row r="37" spans="1:28" s="498" customFormat="1" ht="12" x14ac:dyDescent="0.2">
      <c r="A37" s="529" t="s">
        <v>338</v>
      </c>
      <c r="B37" s="1425">
        <v>12938.000000000007</v>
      </c>
      <c r="C37" s="1426">
        <v>6920.9999999999991</v>
      </c>
      <c r="D37" s="1426">
        <v>126887.99999999537</v>
      </c>
      <c r="E37" s="1426">
        <v>51229.999999994761</v>
      </c>
      <c r="F37" s="1427">
        <v>2251</v>
      </c>
      <c r="G37" s="1428">
        <v>567.00000000000011</v>
      </c>
      <c r="H37" s="1428">
        <v>593</v>
      </c>
      <c r="I37" s="1428">
        <v>90</v>
      </c>
      <c r="J37" s="1428">
        <v>194</v>
      </c>
      <c r="K37" s="1425">
        <v>3695.0000000000005</v>
      </c>
      <c r="L37" s="1428">
        <v>19348.999999999851</v>
      </c>
      <c r="M37" s="1428">
        <v>2680.9999999999977</v>
      </c>
      <c r="N37" s="1425">
        <v>22029.999999999851</v>
      </c>
      <c r="O37" s="1432" t="s">
        <v>338</v>
      </c>
      <c r="P37" s="1427">
        <v>6522.9999999999991</v>
      </c>
      <c r="Q37" s="1428">
        <v>92</v>
      </c>
      <c r="R37" s="1428">
        <v>12060.999999999996</v>
      </c>
      <c r="S37" s="1428">
        <v>191</v>
      </c>
      <c r="T37" s="1428">
        <v>1025</v>
      </c>
      <c r="U37" s="1430">
        <v>19892.000000000076</v>
      </c>
      <c r="V37" s="1428">
        <v>9</v>
      </c>
      <c r="W37" s="1428">
        <v>66</v>
      </c>
      <c r="X37" s="1428">
        <v>68</v>
      </c>
      <c r="Y37" s="1425">
        <v>143</v>
      </c>
      <c r="Z37" s="1431">
        <v>6048.0000000000009</v>
      </c>
      <c r="AA37" s="1425">
        <v>249784.99999999008</v>
      </c>
      <c r="AB37" s="98"/>
    </row>
    <row r="38" spans="1:28" s="498" customFormat="1" ht="12" x14ac:dyDescent="0.2">
      <c r="A38" s="529" t="s">
        <v>339</v>
      </c>
      <c r="B38" s="1425">
        <v>9670</v>
      </c>
      <c r="C38" s="1426">
        <v>9179.0000000000018</v>
      </c>
      <c r="D38" s="1426">
        <v>95533.000000003653</v>
      </c>
      <c r="E38" s="1426">
        <v>35226.000000000546</v>
      </c>
      <c r="F38" s="1427">
        <v>863</v>
      </c>
      <c r="G38" s="1428">
        <v>935</v>
      </c>
      <c r="H38" s="1428">
        <v>536</v>
      </c>
      <c r="I38" s="1428">
        <v>75</v>
      </c>
      <c r="J38" s="1428">
        <v>261</v>
      </c>
      <c r="K38" s="1425">
        <v>2670</v>
      </c>
      <c r="L38" s="1428">
        <v>19572.999999999949</v>
      </c>
      <c r="M38" s="1428">
        <v>4111.9999999999955</v>
      </c>
      <c r="N38" s="1425">
        <v>23684.999999999931</v>
      </c>
      <c r="O38" s="1432" t="s">
        <v>339</v>
      </c>
      <c r="P38" s="1427">
        <v>9571.9999999999854</v>
      </c>
      <c r="Q38" s="1428">
        <v>154.00000000000003</v>
      </c>
      <c r="R38" s="1428">
        <v>14030.000000000013</v>
      </c>
      <c r="S38" s="1428">
        <v>280</v>
      </c>
      <c r="T38" s="1428">
        <v>936.00000000000011</v>
      </c>
      <c r="U38" s="1430">
        <v>24971.99999999996</v>
      </c>
      <c r="V38" s="1428">
        <v>22</v>
      </c>
      <c r="W38" s="1428">
        <v>81</v>
      </c>
      <c r="X38" s="1428">
        <v>61.000000000000007</v>
      </c>
      <c r="Y38" s="1425">
        <v>164</v>
      </c>
      <c r="Z38" s="1431">
        <v>6655.9999999999991</v>
      </c>
      <c r="AA38" s="1425">
        <v>207755.0000000041</v>
      </c>
      <c r="AB38" s="98"/>
    </row>
    <row r="39" spans="1:28" s="498" customFormat="1" ht="12" x14ac:dyDescent="0.2">
      <c r="A39" s="529" t="s">
        <v>340</v>
      </c>
      <c r="B39" s="1425">
        <v>5576</v>
      </c>
      <c r="C39" s="1426">
        <v>6184.0000000000027</v>
      </c>
      <c r="D39" s="1426">
        <v>114757.00000000215</v>
      </c>
      <c r="E39" s="1426">
        <v>14726.000000001224</v>
      </c>
      <c r="F39" s="1427">
        <v>731.00000000000011</v>
      </c>
      <c r="G39" s="1428">
        <v>781.00000000000023</v>
      </c>
      <c r="H39" s="1428">
        <v>726</v>
      </c>
      <c r="I39" s="1428">
        <v>78</v>
      </c>
      <c r="J39" s="1428">
        <v>220</v>
      </c>
      <c r="K39" s="1425">
        <v>2536.0000000000005</v>
      </c>
      <c r="L39" s="1428">
        <v>27103.0000000002</v>
      </c>
      <c r="M39" s="1428">
        <v>5030.0000000000027</v>
      </c>
      <c r="N39" s="1425">
        <v>32133.000000000215</v>
      </c>
      <c r="O39" s="1432" t="s">
        <v>340</v>
      </c>
      <c r="P39" s="1427">
        <v>11616.00000000006</v>
      </c>
      <c r="Q39" s="1428">
        <v>139</v>
      </c>
      <c r="R39" s="1428">
        <v>14284.000000000029</v>
      </c>
      <c r="S39" s="1428">
        <v>262</v>
      </c>
      <c r="T39" s="1428">
        <v>1285.0000000000002</v>
      </c>
      <c r="U39" s="1430">
        <v>27586.000000000036</v>
      </c>
      <c r="V39" s="1428">
        <v>23</v>
      </c>
      <c r="W39" s="1428">
        <v>88</v>
      </c>
      <c r="X39" s="1428">
        <v>154</v>
      </c>
      <c r="Y39" s="1425">
        <v>265</v>
      </c>
      <c r="Z39" s="1431">
        <v>7248.9999999999991</v>
      </c>
      <c r="AA39" s="1425">
        <v>211012.00000000361</v>
      </c>
      <c r="AB39" s="98"/>
    </row>
    <row r="40" spans="1:28" s="498" customFormat="1" ht="12" x14ac:dyDescent="0.2">
      <c r="A40" s="529" t="s">
        <v>341</v>
      </c>
      <c r="B40" s="1425">
        <v>9978.0000000000018</v>
      </c>
      <c r="C40" s="1426">
        <v>8531.0000000000036</v>
      </c>
      <c r="D40" s="1426">
        <v>115234.99999999964</v>
      </c>
      <c r="E40" s="1426">
        <v>12624.000000000426</v>
      </c>
      <c r="F40" s="1427">
        <v>625</v>
      </c>
      <c r="G40" s="1428">
        <v>743</v>
      </c>
      <c r="H40" s="1428">
        <v>467.99999999999994</v>
      </c>
      <c r="I40" s="1428">
        <v>149</v>
      </c>
      <c r="J40" s="1428">
        <v>233</v>
      </c>
      <c r="K40" s="1425">
        <v>2218</v>
      </c>
      <c r="L40" s="1428">
        <v>24409.999999999971</v>
      </c>
      <c r="M40" s="1428">
        <v>6071.9999999999973</v>
      </c>
      <c r="N40" s="1425">
        <v>30481.999999999985</v>
      </c>
      <c r="O40" s="1432" t="s">
        <v>341</v>
      </c>
      <c r="P40" s="1427">
        <v>11114.000000000047</v>
      </c>
      <c r="Q40" s="1428">
        <v>183.00000000000003</v>
      </c>
      <c r="R40" s="1428">
        <v>12852.000000000064</v>
      </c>
      <c r="S40" s="1428">
        <v>290</v>
      </c>
      <c r="T40" s="1428">
        <v>1834.9999999999998</v>
      </c>
      <c r="U40" s="1430">
        <v>26273.999999999818</v>
      </c>
      <c r="V40" s="1428">
        <v>13</v>
      </c>
      <c r="W40" s="1428">
        <v>61</v>
      </c>
      <c r="X40" s="1428">
        <v>52</v>
      </c>
      <c r="Y40" s="1425">
        <v>126</v>
      </c>
      <c r="Z40" s="1431">
        <v>8172.0000000000045</v>
      </c>
      <c r="AA40" s="1425">
        <v>213639.99999999988</v>
      </c>
      <c r="AB40" s="98"/>
    </row>
    <row r="41" spans="1:28" s="498" customFormat="1" ht="12" x14ac:dyDescent="0.2">
      <c r="A41" s="529" t="s">
        <v>342</v>
      </c>
      <c r="B41" s="1425">
        <v>9195.9999999999982</v>
      </c>
      <c r="C41" s="1426">
        <v>14943</v>
      </c>
      <c r="D41" s="1426">
        <v>131280.9999999986</v>
      </c>
      <c r="E41" s="1426">
        <v>16089.999999999318</v>
      </c>
      <c r="F41" s="1427">
        <v>809</v>
      </c>
      <c r="G41" s="1428">
        <v>960</v>
      </c>
      <c r="H41" s="1428">
        <v>525</v>
      </c>
      <c r="I41" s="1428">
        <v>193</v>
      </c>
      <c r="J41" s="1428">
        <v>454</v>
      </c>
      <c r="K41" s="1425">
        <v>2940.9999999999991</v>
      </c>
      <c r="L41" s="1428">
        <v>22569.000000000131</v>
      </c>
      <c r="M41" s="1428">
        <v>5760.0000000000018</v>
      </c>
      <c r="N41" s="1425">
        <v>28329.000000000095</v>
      </c>
      <c r="O41" s="1432" t="s">
        <v>342</v>
      </c>
      <c r="P41" s="1427">
        <v>11440.000000000018</v>
      </c>
      <c r="Q41" s="1428">
        <v>217.00000000000003</v>
      </c>
      <c r="R41" s="1428">
        <v>14682.999999999987</v>
      </c>
      <c r="S41" s="1428">
        <v>209</v>
      </c>
      <c r="T41" s="1428">
        <v>1642.0000000000002</v>
      </c>
      <c r="U41" s="1430">
        <v>28191.000000000055</v>
      </c>
      <c r="V41" s="1428">
        <v>22</v>
      </c>
      <c r="W41" s="1428">
        <v>82</v>
      </c>
      <c r="X41" s="1428">
        <v>86</v>
      </c>
      <c r="Y41" s="1425">
        <v>190.00000000000003</v>
      </c>
      <c r="Z41" s="1431">
        <v>8175.9999999999973</v>
      </c>
      <c r="AA41" s="1425">
        <v>239336.99999999808</v>
      </c>
      <c r="AB41" s="98"/>
    </row>
    <row r="42" spans="1:28" s="498" customFormat="1" ht="12" x14ac:dyDescent="0.2">
      <c r="A42" s="529" t="s">
        <v>343</v>
      </c>
      <c r="B42" s="1425">
        <v>9359.0000000000018</v>
      </c>
      <c r="C42" s="1426">
        <v>8146</v>
      </c>
      <c r="D42" s="1426">
        <v>151983.00000000195</v>
      </c>
      <c r="E42" s="1426">
        <v>15929.000000000329</v>
      </c>
      <c r="F42" s="1427">
        <v>857</v>
      </c>
      <c r="G42" s="1428">
        <v>702.99999999999989</v>
      </c>
      <c r="H42" s="1428">
        <v>529</v>
      </c>
      <c r="I42" s="1428">
        <v>457.99999999999994</v>
      </c>
      <c r="J42" s="1428">
        <v>186</v>
      </c>
      <c r="K42" s="1425">
        <v>2732.9999999999995</v>
      </c>
      <c r="L42" s="1428">
        <v>22584.999999999945</v>
      </c>
      <c r="M42" s="1428">
        <v>5568.0000000000055</v>
      </c>
      <c r="N42" s="1425">
        <v>28152.999999999953</v>
      </c>
      <c r="O42" s="1432" t="s">
        <v>343</v>
      </c>
      <c r="P42" s="1427">
        <v>11819.999999999918</v>
      </c>
      <c r="Q42" s="1428">
        <v>132</v>
      </c>
      <c r="R42" s="1428">
        <v>14317.000000000078</v>
      </c>
      <c r="S42" s="1428">
        <v>193.00000000000006</v>
      </c>
      <c r="T42" s="1428">
        <v>1506</v>
      </c>
      <c r="U42" s="1430">
        <v>27968.000000000338</v>
      </c>
      <c r="V42" s="1428">
        <v>6</v>
      </c>
      <c r="W42" s="1428">
        <v>48</v>
      </c>
      <c r="X42" s="1428">
        <v>109.00000000000001</v>
      </c>
      <c r="Y42" s="1425">
        <v>163</v>
      </c>
      <c r="Z42" s="1431">
        <v>6766.0000000000009</v>
      </c>
      <c r="AA42" s="1425">
        <v>251200.00000000256</v>
      </c>
      <c r="AB42" s="98"/>
    </row>
    <row r="43" spans="1:28" s="498" customFormat="1" ht="12" x14ac:dyDescent="0.2">
      <c r="A43" s="529" t="s">
        <v>344</v>
      </c>
      <c r="B43" s="1425">
        <v>554.99999999999989</v>
      </c>
      <c r="C43" s="1426">
        <v>606.99999999999977</v>
      </c>
      <c r="D43" s="1426">
        <v>134918.99999999334</v>
      </c>
      <c r="E43" s="1426">
        <v>12953.0000000002</v>
      </c>
      <c r="F43" s="1427">
        <v>598</v>
      </c>
      <c r="G43" s="1428">
        <v>627</v>
      </c>
      <c r="H43" s="1428">
        <v>495</v>
      </c>
      <c r="I43" s="1428">
        <v>116</v>
      </c>
      <c r="J43" s="1428">
        <v>271</v>
      </c>
      <c r="K43" s="1425">
        <v>2107</v>
      </c>
      <c r="L43" s="1428">
        <v>31771.999999999935</v>
      </c>
      <c r="M43" s="1428">
        <v>6179.0000000000036</v>
      </c>
      <c r="N43" s="1425">
        <v>37950.999999999993</v>
      </c>
      <c r="O43" s="1432" t="s">
        <v>344</v>
      </c>
      <c r="P43" s="1427">
        <v>12197.000000000009</v>
      </c>
      <c r="Q43" s="1428">
        <v>160.00000000000003</v>
      </c>
      <c r="R43" s="1428">
        <v>13745.000000000056</v>
      </c>
      <c r="S43" s="1428">
        <v>216</v>
      </c>
      <c r="T43" s="1428">
        <v>1118</v>
      </c>
      <c r="U43" s="1430">
        <v>27436.00000000008</v>
      </c>
      <c r="V43" s="1428">
        <v>21</v>
      </c>
      <c r="W43" s="1428">
        <v>48</v>
      </c>
      <c r="X43" s="1428">
        <v>33</v>
      </c>
      <c r="Y43" s="1425">
        <v>102</v>
      </c>
      <c r="Z43" s="1431">
        <v>6233.9999999999964</v>
      </c>
      <c r="AA43" s="1425">
        <v>222863.99999999363</v>
      </c>
      <c r="AB43" s="98"/>
    </row>
    <row r="44" spans="1:28" s="498" customFormat="1" ht="12" x14ac:dyDescent="0.2">
      <c r="A44" s="529" t="s">
        <v>345</v>
      </c>
      <c r="B44" s="1425">
        <v>4682.9999999999973</v>
      </c>
      <c r="C44" s="1426">
        <v>4178.9999999999982</v>
      </c>
      <c r="D44" s="1426">
        <v>131078.99999999919</v>
      </c>
      <c r="E44" s="1426">
        <v>17810.000000000695</v>
      </c>
      <c r="F44" s="1427">
        <v>557</v>
      </c>
      <c r="G44" s="1428">
        <v>577</v>
      </c>
      <c r="H44" s="1428">
        <v>503.00000000000006</v>
      </c>
      <c r="I44" s="1428">
        <v>83</v>
      </c>
      <c r="J44" s="1428">
        <v>177</v>
      </c>
      <c r="K44" s="1425">
        <v>1897</v>
      </c>
      <c r="L44" s="1428">
        <v>24637.000000000131</v>
      </c>
      <c r="M44" s="1428">
        <v>4471</v>
      </c>
      <c r="N44" s="1425">
        <v>29108.000000000175</v>
      </c>
      <c r="O44" s="1432" t="s">
        <v>345</v>
      </c>
      <c r="P44" s="1427">
        <v>8210.00000000002</v>
      </c>
      <c r="Q44" s="1428">
        <v>117</v>
      </c>
      <c r="R44" s="1428">
        <v>17513.999999999894</v>
      </c>
      <c r="S44" s="1428">
        <v>218.00000000000003</v>
      </c>
      <c r="T44" s="1428">
        <v>1165</v>
      </c>
      <c r="U44" s="1430">
        <v>27223.999999999891</v>
      </c>
      <c r="V44" s="1428">
        <v>24</v>
      </c>
      <c r="W44" s="1428">
        <v>57</v>
      </c>
      <c r="X44" s="1428">
        <v>31</v>
      </c>
      <c r="Y44" s="1425">
        <v>112.00000000000001</v>
      </c>
      <c r="Z44" s="1431">
        <v>6157</v>
      </c>
      <c r="AA44" s="1425">
        <v>222248.99999999994</v>
      </c>
      <c r="AB44" s="98"/>
    </row>
    <row r="45" spans="1:28" s="498" customFormat="1" ht="12" x14ac:dyDescent="0.2">
      <c r="A45" s="529" t="s">
        <v>346</v>
      </c>
      <c r="B45" s="1425">
        <v>10325.000000000004</v>
      </c>
      <c r="C45" s="1426">
        <v>5608.9999999999982</v>
      </c>
      <c r="D45" s="1426">
        <v>119757.000000001</v>
      </c>
      <c r="E45" s="1426">
        <v>29915.999999998923</v>
      </c>
      <c r="F45" s="1427">
        <v>499</v>
      </c>
      <c r="G45" s="1428">
        <v>752</v>
      </c>
      <c r="H45" s="1428">
        <v>433</v>
      </c>
      <c r="I45" s="1428">
        <v>83</v>
      </c>
      <c r="J45" s="1428">
        <v>164</v>
      </c>
      <c r="K45" s="1425">
        <v>1930.9999999999993</v>
      </c>
      <c r="L45" s="1428">
        <v>21330.999999999996</v>
      </c>
      <c r="M45" s="1428">
        <v>3122.0000000000018</v>
      </c>
      <c r="N45" s="1425">
        <v>24453.000000000055</v>
      </c>
      <c r="O45" s="1432" t="s">
        <v>346</v>
      </c>
      <c r="P45" s="1427">
        <v>5896.0000000000045</v>
      </c>
      <c r="Q45" s="1428">
        <v>94</v>
      </c>
      <c r="R45" s="1428">
        <v>19613.000000000018</v>
      </c>
      <c r="S45" s="1428">
        <v>268</v>
      </c>
      <c r="T45" s="1428">
        <v>1085</v>
      </c>
      <c r="U45" s="1430">
        <v>26956.000000000247</v>
      </c>
      <c r="V45" s="1428">
        <v>7</v>
      </c>
      <c r="W45" s="1428">
        <v>50</v>
      </c>
      <c r="X45" s="1428">
        <v>55.000000000000007</v>
      </c>
      <c r="Y45" s="1425">
        <v>112.00000000000001</v>
      </c>
      <c r="Z45" s="1431">
        <v>6095.0000000000009</v>
      </c>
      <c r="AA45" s="1425">
        <v>225154.00000000023</v>
      </c>
      <c r="AB45" s="98"/>
    </row>
    <row r="46" spans="1:28" s="498" customFormat="1" ht="12" x14ac:dyDescent="0.2">
      <c r="A46" s="529" t="s">
        <v>347</v>
      </c>
      <c r="B46" s="1425">
        <v>8727</v>
      </c>
      <c r="C46" s="1426">
        <v>8113.9999999999964</v>
      </c>
      <c r="D46" s="1426">
        <v>126125.0000000046</v>
      </c>
      <c r="E46" s="1426">
        <v>46884.000000001724</v>
      </c>
      <c r="F46" s="1427">
        <v>645</v>
      </c>
      <c r="G46" s="1428">
        <v>1005</v>
      </c>
      <c r="H46" s="1428">
        <v>566</v>
      </c>
      <c r="I46" s="1428">
        <v>118.00000000000001</v>
      </c>
      <c r="J46" s="1428">
        <v>184</v>
      </c>
      <c r="K46" s="1425">
        <v>2518.0000000000014</v>
      </c>
      <c r="L46" s="1428">
        <v>25869.999999999956</v>
      </c>
      <c r="M46" s="1428">
        <v>4058.0000000000014</v>
      </c>
      <c r="N46" s="1425">
        <v>29927.999999999942</v>
      </c>
      <c r="O46" s="1432" t="s">
        <v>347</v>
      </c>
      <c r="P46" s="1427">
        <v>7961.0000000000009</v>
      </c>
      <c r="Q46" s="1428">
        <v>128</v>
      </c>
      <c r="R46" s="1428">
        <v>20763.00000000004</v>
      </c>
      <c r="S46" s="1428">
        <v>596.99999999999989</v>
      </c>
      <c r="T46" s="1428">
        <v>1430.9999999999995</v>
      </c>
      <c r="U46" s="1430">
        <v>30880.000000000298</v>
      </c>
      <c r="V46" s="1428">
        <v>152</v>
      </c>
      <c r="W46" s="1428">
        <v>94</v>
      </c>
      <c r="X46" s="1428">
        <v>63</v>
      </c>
      <c r="Y46" s="1425">
        <v>309</v>
      </c>
      <c r="Z46" s="1433">
        <v>8300.0000000000055</v>
      </c>
      <c r="AA46" s="1425">
        <v>261785.00000000655</v>
      </c>
      <c r="AB46" s="98"/>
    </row>
    <row r="47" spans="1:28" s="498" customFormat="1" ht="12" x14ac:dyDescent="0.2">
      <c r="A47" s="532" t="s">
        <v>264</v>
      </c>
      <c r="B47" s="1434">
        <v>97215.000000000015</v>
      </c>
      <c r="C47" s="1435">
        <v>96889</v>
      </c>
      <c r="D47" s="1435">
        <v>1472686.0000000061</v>
      </c>
      <c r="E47" s="1435">
        <v>349045.9999999943</v>
      </c>
      <c r="F47" s="1436">
        <v>9578</v>
      </c>
      <c r="G47" s="1437">
        <v>8931</v>
      </c>
      <c r="H47" s="1437">
        <v>6165</v>
      </c>
      <c r="I47" s="1437">
        <v>1589</v>
      </c>
      <c r="J47" s="1437">
        <v>2658</v>
      </c>
      <c r="K47" s="1434">
        <v>28921</v>
      </c>
      <c r="L47" s="1438">
        <v>274351.00000000006</v>
      </c>
      <c r="M47" s="1439">
        <v>51630</v>
      </c>
      <c r="N47" s="1434">
        <v>325981.00000000017</v>
      </c>
      <c r="O47" s="1450" t="s">
        <v>264</v>
      </c>
      <c r="P47" s="1436">
        <v>122838.00000000007</v>
      </c>
      <c r="Q47" s="1437">
        <v>1756</v>
      </c>
      <c r="R47" s="1437">
        <v>184211</v>
      </c>
      <c r="S47" s="1437">
        <v>3175</v>
      </c>
      <c r="T47" s="1437">
        <v>15642</v>
      </c>
      <c r="U47" s="1434">
        <v>327622.00000000105</v>
      </c>
      <c r="V47" s="1436">
        <v>325</v>
      </c>
      <c r="W47" s="1437">
        <v>837</v>
      </c>
      <c r="X47" s="1437">
        <v>836</v>
      </c>
      <c r="Y47" s="1434">
        <v>1998</v>
      </c>
      <c r="Z47" s="1435">
        <v>80520</v>
      </c>
      <c r="AA47" s="1435">
        <v>2780878.0000000014</v>
      </c>
      <c r="AB47" s="98"/>
    </row>
    <row r="48" spans="1:28" s="358" customFormat="1" ht="12" x14ac:dyDescent="0.2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</row>
    <row r="49" spans="1:29" s="358" customFormat="1" ht="12" x14ac:dyDescent="0.2">
      <c r="A49" s="1159" t="s">
        <v>675</v>
      </c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1159" t="s">
        <v>675</v>
      </c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</row>
    <row r="50" spans="1:29" s="358" customFormat="1" ht="12" x14ac:dyDescent="0.2">
      <c r="A50" s="98" t="s">
        <v>677</v>
      </c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 t="s">
        <v>677</v>
      </c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</row>
    <row r="51" spans="1:29" s="43" customFormat="1" ht="12" x14ac:dyDescent="0.2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</row>
    <row r="52" spans="1:29" s="43" customFormat="1" ht="12" x14ac:dyDescent="0.2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</row>
    <row r="53" spans="1:29" s="96" customFormat="1" ht="15.75" x14ac:dyDescent="0.25">
      <c r="A53" s="1924" t="s">
        <v>1055</v>
      </c>
      <c r="B53" s="1924"/>
      <c r="C53" s="1924"/>
      <c r="D53" s="1924"/>
      <c r="E53" s="1924"/>
      <c r="F53" s="1924"/>
      <c r="G53" s="1924"/>
      <c r="H53" s="1924"/>
      <c r="I53" s="1924"/>
      <c r="J53" s="1924"/>
      <c r="K53" s="1924"/>
      <c r="L53" s="1924"/>
      <c r="M53" s="1924"/>
      <c r="N53" s="1924"/>
      <c r="O53" s="495" t="str">
        <f>+A53</f>
        <v>TABLE 11:  2014R Visitor Arrivals by Month and MMA</v>
      </c>
      <c r="P53" s="495"/>
      <c r="Q53" s="495"/>
      <c r="R53" s="495"/>
      <c r="S53" s="495"/>
      <c r="T53" s="495"/>
      <c r="U53" s="495"/>
      <c r="V53" s="495"/>
      <c r="W53" s="495"/>
      <c r="X53" s="495"/>
      <c r="Y53" s="495"/>
      <c r="Z53" s="495"/>
      <c r="AA53" s="495"/>
      <c r="AC53" s="1353"/>
    </row>
    <row r="54" spans="1:29" s="439" customFormat="1" ht="15.75" x14ac:dyDescent="0.2">
      <c r="A54" s="535"/>
      <c r="B54" s="496"/>
      <c r="C54" s="496"/>
      <c r="D54" s="536"/>
      <c r="E54" s="536"/>
      <c r="F54" s="536"/>
      <c r="G54" s="534" t="s">
        <v>650</v>
      </c>
      <c r="H54" s="536"/>
      <c r="I54" s="536"/>
      <c r="J54" s="536"/>
      <c r="K54" s="537"/>
      <c r="L54" s="536"/>
      <c r="M54" s="536"/>
      <c r="N54" s="536"/>
      <c r="O54" s="496"/>
      <c r="P54" s="536"/>
      <c r="Q54" s="536"/>
      <c r="R54" s="536"/>
      <c r="S54" s="536"/>
      <c r="T54" s="534" t="s">
        <v>888</v>
      </c>
      <c r="U54" s="536"/>
      <c r="V54" s="536"/>
      <c r="W54" s="536"/>
      <c r="X54" s="536"/>
      <c r="Y54" s="536"/>
      <c r="Z54" s="536"/>
      <c r="AA54" s="538"/>
    </row>
    <row r="55" spans="1:29" s="28" customFormat="1" ht="8.1" customHeight="1" x14ac:dyDescent="0.2">
      <c r="A55" s="497"/>
      <c r="B55" s="497"/>
      <c r="C55" s="497"/>
      <c r="D55" s="498"/>
      <c r="E55" s="498"/>
      <c r="F55" s="380"/>
      <c r="G55" s="498"/>
      <c r="H55" s="498"/>
      <c r="I55" s="498"/>
      <c r="J55" s="498"/>
      <c r="K55" s="498"/>
      <c r="L55" s="498"/>
      <c r="M55" s="498"/>
      <c r="N55" s="498"/>
      <c r="O55" s="497"/>
      <c r="P55" s="498"/>
      <c r="Q55" s="498"/>
      <c r="R55" s="498"/>
      <c r="S55" s="380"/>
      <c r="T55" s="498"/>
      <c r="U55" s="498"/>
      <c r="V55" s="498"/>
      <c r="W55" s="498"/>
      <c r="X55" s="498"/>
      <c r="Y55" s="498"/>
      <c r="Z55" s="498"/>
      <c r="AA55" s="445"/>
      <c r="AB55" s="374"/>
    </row>
    <row r="56" spans="1:29" s="54" customFormat="1" ht="24" x14ac:dyDescent="0.2">
      <c r="A56" s="499" t="s">
        <v>984</v>
      </c>
      <c r="B56" s="500" t="s">
        <v>372</v>
      </c>
      <c r="C56" s="500" t="s">
        <v>373</v>
      </c>
      <c r="D56" s="501" t="s">
        <v>365</v>
      </c>
      <c r="E56" s="501" t="s">
        <v>370</v>
      </c>
      <c r="F56" s="502" t="s">
        <v>367</v>
      </c>
      <c r="G56" s="503"/>
      <c r="H56" s="503"/>
      <c r="I56" s="503"/>
      <c r="J56" s="503"/>
      <c r="K56" s="504"/>
      <c r="L56" s="502" t="s">
        <v>368</v>
      </c>
      <c r="M56" s="503"/>
      <c r="N56" s="504"/>
      <c r="O56" s="499" t="s">
        <v>984</v>
      </c>
      <c r="P56" s="355" t="s">
        <v>366</v>
      </c>
      <c r="Q56" s="505"/>
      <c r="R56" s="356"/>
      <c r="S56" s="356"/>
      <c r="T56" s="356"/>
      <c r="U56" s="357"/>
      <c r="V56" s="356" t="s">
        <v>369</v>
      </c>
      <c r="W56" s="505"/>
      <c r="X56" s="356"/>
      <c r="Y56" s="357"/>
      <c r="Z56" s="501" t="s">
        <v>371</v>
      </c>
      <c r="AA56" s="506" t="s">
        <v>380</v>
      </c>
      <c r="AB56" s="4"/>
    </row>
    <row r="57" spans="1:29" s="10" customFormat="1" ht="12.75" customHeight="1" x14ac:dyDescent="0.2">
      <c r="A57" s="1921" t="s">
        <v>264</v>
      </c>
      <c r="B57" s="1917" t="s">
        <v>381</v>
      </c>
      <c r="C57" s="1913" t="s">
        <v>375</v>
      </c>
      <c r="D57" s="1913" t="s">
        <v>324</v>
      </c>
      <c r="E57" s="1913" t="s">
        <v>334</v>
      </c>
      <c r="F57" s="1919" t="s">
        <v>209</v>
      </c>
      <c r="G57" s="1915" t="s">
        <v>331</v>
      </c>
      <c r="H57" s="1915" t="s">
        <v>330</v>
      </c>
      <c r="I57" s="1915" t="s">
        <v>332</v>
      </c>
      <c r="J57" s="1909" t="s">
        <v>376</v>
      </c>
      <c r="K57" s="1917" t="s">
        <v>950</v>
      </c>
      <c r="L57" s="1919" t="s">
        <v>604</v>
      </c>
      <c r="M57" s="1909" t="s">
        <v>210</v>
      </c>
      <c r="N57" s="1917" t="s">
        <v>951</v>
      </c>
      <c r="O57" s="1921" t="s">
        <v>264</v>
      </c>
      <c r="P57" s="1922" t="s">
        <v>322</v>
      </c>
      <c r="Q57" s="1909" t="s">
        <v>211</v>
      </c>
      <c r="R57" s="1915" t="s">
        <v>325</v>
      </c>
      <c r="S57" s="1909" t="s">
        <v>378</v>
      </c>
      <c r="T57" s="1915" t="s">
        <v>327</v>
      </c>
      <c r="U57" s="1917" t="s">
        <v>952</v>
      </c>
      <c r="V57" s="1919" t="s">
        <v>377</v>
      </c>
      <c r="W57" s="1909" t="s">
        <v>254</v>
      </c>
      <c r="X57" s="1909" t="s">
        <v>256</v>
      </c>
      <c r="Y57" s="1909" t="s">
        <v>953</v>
      </c>
      <c r="Z57" s="1911" t="s">
        <v>321</v>
      </c>
      <c r="AA57" s="1913" t="s">
        <v>379</v>
      </c>
      <c r="AB57" s="4"/>
    </row>
    <row r="58" spans="1:29" s="10" customFormat="1" ht="12" x14ac:dyDescent="0.2">
      <c r="A58" s="1912"/>
      <c r="B58" s="1918" t="s">
        <v>258</v>
      </c>
      <c r="C58" s="1914" t="s">
        <v>257</v>
      </c>
      <c r="D58" s="1914"/>
      <c r="E58" s="1914"/>
      <c r="F58" s="1920" t="s">
        <v>329</v>
      </c>
      <c r="G58" s="1916"/>
      <c r="H58" s="1916"/>
      <c r="I58" s="1916"/>
      <c r="J58" s="1910" t="s">
        <v>328</v>
      </c>
      <c r="K58" s="1917"/>
      <c r="L58" s="1920"/>
      <c r="M58" s="1910" t="s">
        <v>333</v>
      </c>
      <c r="N58" s="1918" t="s">
        <v>368</v>
      </c>
      <c r="O58" s="1912"/>
      <c r="P58" s="1923" t="s">
        <v>322</v>
      </c>
      <c r="Q58" s="1910" t="s">
        <v>323</v>
      </c>
      <c r="R58" s="1916" t="s">
        <v>325</v>
      </c>
      <c r="S58" s="1910" t="s">
        <v>326</v>
      </c>
      <c r="T58" s="1916" t="s">
        <v>327</v>
      </c>
      <c r="U58" s="1918"/>
      <c r="V58" s="1920"/>
      <c r="W58" s="1910" t="s">
        <v>254</v>
      </c>
      <c r="X58" s="1910" t="s">
        <v>256</v>
      </c>
      <c r="Y58" s="1910" t="s">
        <v>374</v>
      </c>
      <c r="Z58" s="1912"/>
      <c r="AA58" s="1914" t="s">
        <v>335</v>
      </c>
      <c r="AB58" s="4"/>
    </row>
    <row r="59" spans="1:29" s="358" customFormat="1" ht="12" customHeight="1" x14ac:dyDescent="0.2">
      <c r="A59" s="507" t="s">
        <v>336</v>
      </c>
      <c r="B59" s="514">
        <v>230363.02749923748</v>
      </c>
      <c r="C59" s="515">
        <v>152501.60937311652</v>
      </c>
      <c r="D59" s="515">
        <v>116631.98071889047</v>
      </c>
      <c r="E59" s="515">
        <v>70919.821071877377</v>
      </c>
      <c r="F59" s="516">
        <v>2808.0636509418887</v>
      </c>
      <c r="G59" s="517">
        <v>1264.0044827759757</v>
      </c>
      <c r="H59" s="517">
        <v>2326.7847232375343</v>
      </c>
      <c r="I59" s="517">
        <v>429.22993354912421</v>
      </c>
      <c r="J59" s="517">
        <v>1021.0509668325965</v>
      </c>
      <c r="K59" s="514">
        <v>7849.1337573375367</v>
      </c>
      <c r="L59" s="517">
        <v>26562.618396118713</v>
      </c>
      <c r="M59" s="517">
        <v>3206.7096863144261</v>
      </c>
      <c r="N59" s="514">
        <v>29769.328082433316</v>
      </c>
      <c r="O59" s="507" t="s">
        <v>336</v>
      </c>
      <c r="P59" s="516">
        <v>15526.882838302732</v>
      </c>
      <c r="Q59" s="517">
        <v>463.11843643748551</v>
      </c>
      <c r="R59" s="517">
        <v>18434.731186459743</v>
      </c>
      <c r="S59" s="517">
        <v>383.74237514635047</v>
      </c>
      <c r="T59" s="517">
        <v>3404.2067371214143</v>
      </c>
      <c r="U59" s="518">
        <v>38212.681573467882</v>
      </c>
      <c r="V59" s="517">
        <v>910.50832516861078</v>
      </c>
      <c r="W59" s="517">
        <v>1503.5359862318599</v>
      </c>
      <c r="X59" s="517">
        <v>555.34132077993581</v>
      </c>
      <c r="Y59" s="514">
        <v>2969.3856321803892</v>
      </c>
      <c r="Z59" s="101">
        <v>21942.79857314664</v>
      </c>
      <c r="AA59" s="514">
        <v>671159.76628168765</v>
      </c>
      <c r="AB59" s="98"/>
    </row>
    <row r="60" spans="1:29" s="358" customFormat="1" ht="12" x14ac:dyDescent="0.2">
      <c r="A60" s="508" t="s">
        <v>337</v>
      </c>
      <c r="B60" s="514">
        <v>221594.66924741626</v>
      </c>
      <c r="C60" s="515">
        <v>142677.89557824752</v>
      </c>
      <c r="D60" s="515">
        <v>124899.49870644635</v>
      </c>
      <c r="E60" s="515">
        <v>66808.72466972773</v>
      </c>
      <c r="F60" s="516">
        <v>3103.0111182108794</v>
      </c>
      <c r="G60" s="517">
        <v>1771.4610473779778</v>
      </c>
      <c r="H60" s="517">
        <v>3377.5987672034912</v>
      </c>
      <c r="I60" s="517">
        <v>447.07616678884386</v>
      </c>
      <c r="J60" s="517">
        <v>889.44888405421409</v>
      </c>
      <c r="K60" s="514">
        <v>9588.5959836354741</v>
      </c>
      <c r="L60" s="517">
        <v>14926.545919917073</v>
      </c>
      <c r="M60" s="517">
        <v>1991.5096762579462</v>
      </c>
      <c r="N60" s="514">
        <v>16918.055596175087</v>
      </c>
      <c r="O60" s="508" t="s">
        <v>337</v>
      </c>
      <c r="P60" s="516">
        <v>13007.584088424901</v>
      </c>
      <c r="Q60" s="517">
        <v>221.30506832162996</v>
      </c>
      <c r="R60" s="517">
        <v>14479.653555121462</v>
      </c>
      <c r="S60" s="517">
        <v>253.92632767995778</v>
      </c>
      <c r="T60" s="517">
        <v>1741.4958160547599</v>
      </c>
      <c r="U60" s="518">
        <v>29703.964855603008</v>
      </c>
      <c r="V60" s="517">
        <v>535.15373803554075</v>
      </c>
      <c r="W60" s="517">
        <v>1205.9202681258491</v>
      </c>
      <c r="X60" s="517">
        <v>511.06574628896323</v>
      </c>
      <c r="Y60" s="514">
        <v>2252.1397524503482</v>
      </c>
      <c r="Z60" s="101">
        <v>21114.217809303915</v>
      </c>
      <c r="AA60" s="514">
        <v>635557.76219900593</v>
      </c>
      <c r="AB60" s="98"/>
    </row>
    <row r="61" spans="1:29" s="358" customFormat="1" ht="12" x14ac:dyDescent="0.2">
      <c r="A61" s="508" t="s">
        <v>338</v>
      </c>
      <c r="B61" s="514">
        <v>267278.42850818235</v>
      </c>
      <c r="C61" s="515">
        <v>167582.55142103528</v>
      </c>
      <c r="D61" s="515">
        <v>135120.10606643494</v>
      </c>
      <c r="E61" s="515">
        <v>74822.194854648129</v>
      </c>
      <c r="F61" s="516">
        <v>4632.2760559655808</v>
      </c>
      <c r="G61" s="517">
        <v>1332.5789705518778</v>
      </c>
      <c r="H61" s="517">
        <v>2908.1619189055859</v>
      </c>
      <c r="I61" s="517">
        <v>388.933802987489</v>
      </c>
      <c r="J61" s="517">
        <v>986.64806571713882</v>
      </c>
      <c r="K61" s="514">
        <v>10248.598814127945</v>
      </c>
      <c r="L61" s="517">
        <v>17173.030196706939</v>
      </c>
      <c r="M61" s="517">
        <v>2279.8344491369494</v>
      </c>
      <c r="N61" s="514">
        <v>19452.86464584299</v>
      </c>
      <c r="O61" s="508" t="s">
        <v>338</v>
      </c>
      <c r="P61" s="516">
        <v>7891.9924587613677</v>
      </c>
      <c r="Q61" s="517">
        <v>308.00561580627362</v>
      </c>
      <c r="R61" s="517">
        <v>12386.211816735107</v>
      </c>
      <c r="S61" s="517">
        <v>225.60988568714279</v>
      </c>
      <c r="T61" s="517">
        <v>1851.6612524415953</v>
      </c>
      <c r="U61" s="518">
        <v>22663.48102943</v>
      </c>
      <c r="V61" s="517">
        <v>367.11799063493277</v>
      </c>
      <c r="W61" s="517">
        <v>1035.7673891149404</v>
      </c>
      <c r="X61" s="517">
        <v>678.68478271711479</v>
      </c>
      <c r="Y61" s="514">
        <v>2081.5701624669891</v>
      </c>
      <c r="Z61" s="101">
        <v>22665.304000852124</v>
      </c>
      <c r="AA61" s="514">
        <v>721915.09950302076</v>
      </c>
      <c r="AB61" s="98"/>
    </row>
    <row r="62" spans="1:29" s="358" customFormat="1" ht="12" x14ac:dyDescent="0.2">
      <c r="A62" s="508" t="s">
        <v>339</v>
      </c>
      <c r="B62" s="514">
        <v>274592.37775027979</v>
      </c>
      <c r="C62" s="515">
        <v>127228.41596296798</v>
      </c>
      <c r="D62" s="515">
        <v>96395.958611502138</v>
      </c>
      <c r="E62" s="515">
        <v>49164.784925490385</v>
      </c>
      <c r="F62" s="516">
        <v>4310.7013535363621</v>
      </c>
      <c r="G62" s="517">
        <v>1469.6829212073455</v>
      </c>
      <c r="H62" s="517">
        <v>3699.3253739924994</v>
      </c>
      <c r="I62" s="517">
        <v>499.80239349244607</v>
      </c>
      <c r="J62" s="517">
        <v>1434.2853624217955</v>
      </c>
      <c r="K62" s="514">
        <v>11413.797404650299</v>
      </c>
      <c r="L62" s="517">
        <v>26678.090744147725</v>
      </c>
      <c r="M62" s="517">
        <v>4890.7616026998612</v>
      </c>
      <c r="N62" s="514">
        <v>31568.852346847641</v>
      </c>
      <c r="O62" s="508" t="s">
        <v>339</v>
      </c>
      <c r="P62" s="516">
        <v>11584.524720206211</v>
      </c>
      <c r="Q62" s="517">
        <v>371.27516892965502</v>
      </c>
      <c r="R62" s="517">
        <v>14097.975997525496</v>
      </c>
      <c r="S62" s="517">
        <v>272.004771264162</v>
      </c>
      <c r="T62" s="517">
        <v>1187.5700458684355</v>
      </c>
      <c r="U62" s="518">
        <v>27513.350703794167</v>
      </c>
      <c r="V62" s="517">
        <v>331.34484449098557</v>
      </c>
      <c r="W62" s="517">
        <v>978.57247134696138</v>
      </c>
      <c r="X62" s="517">
        <v>1310.6838258546036</v>
      </c>
      <c r="Y62" s="514">
        <v>2620.6011416925576</v>
      </c>
      <c r="Z62" s="101">
        <v>23461.958867843874</v>
      </c>
      <c r="AA62" s="514">
        <v>643960.09771506884</v>
      </c>
      <c r="AB62" s="98"/>
    </row>
    <row r="63" spans="1:29" s="358" customFormat="1" ht="12" x14ac:dyDescent="0.2">
      <c r="A63" s="508" t="s">
        <v>340</v>
      </c>
      <c r="B63" s="514">
        <v>261268.52310353587</v>
      </c>
      <c r="C63" s="515">
        <v>143329.14182857765</v>
      </c>
      <c r="D63" s="515">
        <v>108547.12109404625</v>
      </c>
      <c r="E63" s="515">
        <v>29449.128613915029</v>
      </c>
      <c r="F63" s="516">
        <v>4004.4486561848648</v>
      </c>
      <c r="G63" s="517">
        <v>1484.9061621926596</v>
      </c>
      <c r="H63" s="517">
        <v>3570.2125016137647</v>
      </c>
      <c r="I63" s="517">
        <v>553.13724357813669</v>
      </c>
      <c r="J63" s="517">
        <v>1361.7585676594915</v>
      </c>
      <c r="K63" s="514">
        <v>10974.463131228647</v>
      </c>
      <c r="L63" s="517">
        <v>27284.618638722186</v>
      </c>
      <c r="M63" s="517">
        <v>5651.7687672569427</v>
      </c>
      <c r="N63" s="514">
        <v>32936.387405979032</v>
      </c>
      <c r="O63" s="508" t="s">
        <v>340</v>
      </c>
      <c r="P63" s="516">
        <v>15885.219077165752</v>
      </c>
      <c r="Q63" s="517">
        <v>747.05393016855555</v>
      </c>
      <c r="R63" s="517">
        <v>14471.573252951004</v>
      </c>
      <c r="S63" s="517">
        <v>577.04693819707313</v>
      </c>
      <c r="T63" s="517">
        <v>1301.5309886280031</v>
      </c>
      <c r="U63" s="518">
        <v>32982.424187108263</v>
      </c>
      <c r="V63" s="517">
        <v>310.75223643807556</v>
      </c>
      <c r="W63" s="517">
        <v>1078.1035178337947</v>
      </c>
      <c r="X63" s="517">
        <v>675.0953880878277</v>
      </c>
      <c r="Y63" s="514">
        <v>2063.9511423597037</v>
      </c>
      <c r="Z63" s="101">
        <v>22235.178316340232</v>
      </c>
      <c r="AA63" s="514">
        <v>643786.31882309075</v>
      </c>
      <c r="AB63" s="98"/>
    </row>
    <row r="64" spans="1:29" s="358" customFormat="1" ht="12" x14ac:dyDescent="0.2">
      <c r="A64" s="508" t="s">
        <v>341</v>
      </c>
      <c r="B64" s="514">
        <v>316299.96204420767</v>
      </c>
      <c r="C64" s="515">
        <v>170721.98451141189</v>
      </c>
      <c r="D64" s="515">
        <v>121770.09722809045</v>
      </c>
      <c r="E64" s="515">
        <v>17093.007434332467</v>
      </c>
      <c r="F64" s="516">
        <v>3334.7597363305636</v>
      </c>
      <c r="G64" s="517">
        <v>1631.5583753263143</v>
      </c>
      <c r="H64" s="517">
        <v>2579.7190486833506</v>
      </c>
      <c r="I64" s="517">
        <v>815.39446233462183</v>
      </c>
      <c r="J64" s="517">
        <v>1215.3851623342962</v>
      </c>
      <c r="K64" s="514">
        <v>9576.8167850097598</v>
      </c>
      <c r="L64" s="517">
        <v>27678.642046375135</v>
      </c>
      <c r="M64" s="517">
        <v>5954.0032357875789</v>
      </c>
      <c r="N64" s="514">
        <v>33632.64528216247</v>
      </c>
      <c r="O64" s="508" t="s">
        <v>341</v>
      </c>
      <c r="P64" s="516">
        <v>13387.34008605553</v>
      </c>
      <c r="Q64" s="517">
        <v>467.61825308556848</v>
      </c>
      <c r="R64" s="517">
        <v>14201.431757566594</v>
      </c>
      <c r="S64" s="517">
        <v>480.85472856900424</v>
      </c>
      <c r="T64" s="517">
        <v>1816.4522864263756</v>
      </c>
      <c r="U64" s="518">
        <v>30353.697111703106</v>
      </c>
      <c r="V64" s="517">
        <v>217.59111316415448</v>
      </c>
      <c r="W64" s="517">
        <v>799.06264846078295</v>
      </c>
      <c r="X64" s="517">
        <v>524.05948238204826</v>
      </c>
      <c r="Y64" s="514">
        <v>1540.7132440069829</v>
      </c>
      <c r="Z64" s="101">
        <v>23023.310002528466</v>
      </c>
      <c r="AA64" s="514">
        <v>724012.23364345345</v>
      </c>
      <c r="AB64" s="98"/>
    </row>
    <row r="65" spans="1:28" s="358" customFormat="1" ht="12" x14ac:dyDescent="0.2">
      <c r="A65" s="508" t="s">
        <v>342</v>
      </c>
      <c r="B65" s="514">
        <v>326902.86966838862</v>
      </c>
      <c r="C65" s="515">
        <v>174833.12430980473</v>
      </c>
      <c r="D65" s="515">
        <v>130684.6335148543</v>
      </c>
      <c r="E65" s="515">
        <v>24500.355484638429</v>
      </c>
      <c r="F65" s="516">
        <v>4945.7932460171724</v>
      </c>
      <c r="G65" s="517">
        <v>2616.9360164161144</v>
      </c>
      <c r="H65" s="517">
        <v>3561.1187479148616</v>
      </c>
      <c r="I65" s="517">
        <v>1373.7545607890811</v>
      </c>
      <c r="J65" s="517">
        <v>2555.3395528773863</v>
      </c>
      <c r="K65" s="514">
        <v>15052.942124014799</v>
      </c>
      <c r="L65" s="517">
        <v>26477.881867902641</v>
      </c>
      <c r="M65" s="517">
        <v>7745.4427161928497</v>
      </c>
      <c r="N65" s="514">
        <v>34223.324584094858</v>
      </c>
      <c r="O65" s="508" t="s">
        <v>342</v>
      </c>
      <c r="P65" s="516">
        <v>17219.76658337982</v>
      </c>
      <c r="Q65" s="517">
        <v>692.28067383720861</v>
      </c>
      <c r="R65" s="517">
        <v>14562.732907637859</v>
      </c>
      <c r="S65" s="517">
        <v>326.8232596462401</v>
      </c>
      <c r="T65" s="517">
        <v>2140.1613566089495</v>
      </c>
      <c r="U65" s="518">
        <v>34941.764781108723</v>
      </c>
      <c r="V65" s="517">
        <v>430.19027045637785</v>
      </c>
      <c r="W65" s="517">
        <v>1239.961955803549</v>
      </c>
      <c r="X65" s="517">
        <v>1753.0166004075759</v>
      </c>
      <c r="Y65" s="514">
        <v>3423.1688266675078</v>
      </c>
      <c r="Z65" s="101">
        <v>29063.673632304526</v>
      </c>
      <c r="AA65" s="514">
        <v>773625.85692587646</v>
      </c>
      <c r="AB65" s="98"/>
    </row>
    <row r="66" spans="1:28" s="358" customFormat="1" ht="12" x14ac:dyDescent="0.2">
      <c r="A66" s="508" t="s">
        <v>343</v>
      </c>
      <c r="B66" s="514">
        <v>301532.83728931949</v>
      </c>
      <c r="C66" s="515">
        <v>140620.74100342055</v>
      </c>
      <c r="D66" s="515">
        <v>156692.35150591319</v>
      </c>
      <c r="E66" s="515">
        <v>25783.218129114211</v>
      </c>
      <c r="F66" s="516">
        <v>5476.1716822169856</v>
      </c>
      <c r="G66" s="517">
        <v>3108.5561518297777</v>
      </c>
      <c r="H66" s="517">
        <v>5357.7898705854113</v>
      </c>
      <c r="I66" s="517">
        <v>3346.8128344458078</v>
      </c>
      <c r="J66" s="517">
        <v>1228.411982761585</v>
      </c>
      <c r="K66" s="514">
        <v>18517.742521840453</v>
      </c>
      <c r="L66" s="517">
        <v>26806.306252821527</v>
      </c>
      <c r="M66" s="517">
        <v>7307.9646807084082</v>
      </c>
      <c r="N66" s="514">
        <v>34114.27093352993</v>
      </c>
      <c r="O66" s="508" t="s">
        <v>343</v>
      </c>
      <c r="P66" s="516">
        <v>15440.968516104327</v>
      </c>
      <c r="Q66" s="517">
        <v>453.23726641971643</v>
      </c>
      <c r="R66" s="517">
        <v>13355.670748188444</v>
      </c>
      <c r="S66" s="517">
        <v>301.14959848731132</v>
      </c>
      <c r="T66" s="517">
        <v>1746.8777836789368</v>
      </c>
      <c r="U66" s="518">
        <v>31297.903912878504</v>
      </c>
      <c r="V66" s="517">
        <v>324.6304477056658</v>
      </c>
      <c r="W66" s="517">
        <v>958.68825218922973</v>
      </c>
      <c r="X66" s="517">
        <v>790.73112768092415</v>
      </c>
      <c r="Y66" s="514">
        <v>2074.0498275758059</v>
      </c>
      <c r="Z66" s="101">
        <v>25124.688368893752</v>
      </c>
      <c r="AA66" s="514">
        <v>735757.80349248601</v>
      </c>
      <c r="AB66" s="98"/>
    </row>
    <row r="67" spans="1:28" s="358" customFormat="1" ht="12" x14ac:dyDescent="0.2">
      <c r="A67" s="508" t="s">
        <v>344</v>
      </c>
      <c r="B67" s="514">
        <v>231268.38633825228</v>
      </c>
      <c r="C67" s="515">
        <v>108799.35968784401</v>
      </c>
      <c r="D67" s="515">
        <v>138068.91543707685</v>
      </c>
      <c r="E67" s="515">
        <v>19576.509313454746</v>
      </c>
      <c r="F67" s="516">
        <v>5380.4062324881043</v>
      </c>
      <c r="G67" s="517">
        <v>1585.4908504936061</v>
      </c>
      <c r="H67" s="517">
        <v>4839.5105882077387</v>
      </c>
      <c r="I67" s="517">
        <v>1352.1369162140461</v>
      </c>
      <c r="J67" s="517">
        <v>1643.173811568392</v>
      </c>
      <c r="K67" s="514">
        <v>14800.718398971327</v>
      </c>
      <c r="L67" s="517">
        <v>35497.101171331276</v>
      </c>
      <c r="M67" s="517">
        <v>7482.1667057389041</v>
      </c>
      <c r="N67" s="514">
        <v>42979.267877068247</v>
      </c>
      <c r="O67" s="508" t="s">
        <v>344</v>
      </c>
      <c r="P67" s="516">
        <v>16149.611491378357</v>
      </c>
      <c r="Q67" s="517">
        <v>413.03438869192479</v>
      </c>
      <c r="R67" s="517">
        <v>14616.183349482182</v>
      </c>
      <c r="S67" s="517">
        <v>272.59909779885641</v>
      </c>
      <c r="T67" s="517">
        <v>1296.1621048062523</v>
      </c>
      <c r="U67" s="518">
        <v>32747.590432155717</v>
      </c>
      <c r="V67" s="517">
        <v>420.70868216283822</v>
      </c>
      <c r="W67" s="517">
        <v>1345.973545007432</v>
      </c>
      <c r="X67" s="517">
        <v>668.81427253309755</v>
      </c>
      <c r="Y67" s="514">
        <v>2435.4964997033894</v>
      </c>
      <c r="Z67" s="101">
        <v>20579.513840205625</v>
      </c>
      <c r="AA67" s="514">
        <v>611255.75782473211</v>
      </c>
      <c r="AB67" s="98"/>
    </row>
    <row r="68" spans="1:28" s="358" customFormat="1" ht="12" x14ac:dyDescent="0.2">
      <c r="A68" s="508" t="s">
        <v>345</v>
      </c>
      <c r="B68" s="514">
        <v>257637.17346186889</v>
      </c>
      <c r="C68" s="515">
        <v>121930.94076748283</v>
      </c>
      <c r="D68" s="515">
        <v>134786.93288627305</v>
      </c>
      <c r="E68" s="515">
        <v>29810.144105225074</v>
      </c>
      <c r="F68" s="516">
        <v>4655.6029277647449</v>
      </c>
      <c r="G68" s="517">
        <v>2087.3435965727094</v>
      </c>
      <c r="H68" s="517">
        <v>4716.2585927954733</v>
      </c>
      <c r="I68" s="517">
        <v>1087.3668772006577</v>
      </c>
      <c r="J68" s="517">
        <v>1781.8961413512432</v>
      </c>
      <c r="K68" s="514">
        <v>14328.468135684117</v>
      </c>
      <c r="L68" s="517">
        <v>28397.142335864497</v>
      </c>
      <c r="M68" s="517">
        <v>5711.3889984904363</v>
      </c>
      <c r="N68" s="514">
        <v>34108.531334355204</v>
      </c>
      <c r="O68" s="508" t="s">
        <v>345</v>
      </c>
      <c r="P68" s="516">
        <v>12060.836039836257</v>
      </c>
      <c r="Q68" s="517">
        <v>372.89144404523881</v>
      </c>
      <c r="R68" s="517">
        <v>16626.267081821839</v>
      </c>
      <c r="S68" s="517">
        <v>306.67971748319633</v>
      </c>
      <c r="T68" s="517">
        <v>1353.8766835189037</v>
      </c>
      <c r="U68" s="518">
        <v>30720.550966704905</v>
      </c>
      <c r="V68" s="517">
        <v>651.48187033646911</v>
      </c>
      <c r="W68" s="517">
        <v>1418.3575248867378</v>
      </c>
      <c r="X68" s="517">
        <v>758.24325495057371</v>
      </c>
      <c r="Y68" s="514">
        <v>2828.0826501738065</v>
      </c>
      <c r="Z68" s="101">
        <v>24487.506820693761</v>
      </c>
      <c r="AA68" s="514">
        <v>650638.33112846175</v>
      </c>
      <c r="AB68" s="98"/>
    </row>
    <row r="69" spans="1:28" s="358" customFormat="1" ht="12" x14ac:dyDescent="0.2">
      <c r="A69" s="508" t="s">
        <v>346</v>
      </c>
      <c r="B69" s="514">
        <v>269508.59673146158</v>
      </c>
      <c r="C69" s="515">
        <v>107469.54144909617</v>
      </c>
      <c r="D69" s="515">
        <v>122439.93647008426</v>
      </c>
      <c r="E69" s="515">
        <v>45218.45358443079</v>
      </c>
      <c r="F69" s="516">
        <v>2725.3952973857727</v>
      </c>
      <c r="G69" s="517">
        <v>1554.6655404894011</v>
      </c>
      <c r="H69" s="517">
        <v>3666.2398000363123</v>
      </c>
      <c r="I69" s="517">
        <v>513.90553373829255</v>
      </c>
      <c r="J69" s="517">
        <v>1169.1748386664069</v>
      </c>
      <c r="K69" s="514">
        <v>9629.3810103159067</v>
      </c>
      <c r="L69" s="517">
        <v>23476.394020484364</v>
      </c>
      <c r="M69" s="517">
        <v>4353.9596890095081</v>
      </c>
      <c r="N69" s="514">
        <v>27830.353709493607</v>
      </c>
      <c r="O69" s="508" t="s">
        <v>346</v>
      </c>
      <c r="P69" s="516">
        <v>9871.4125710053268</v>
      </c>
      <c r="Q69" s="517">
        <v>261.73518045197414</v>
      </c>
      <c r="R69" s="517">
        <v>13830.930292850959</v>
      </c>
      <c r="S69" s="517">
        <v>407.95750653209967</v>
      </c>
      <c r="T69" s="517">
        <v>1206.7320171102001</v>
      </c>
      <c r="U69" s="518">
        <v>25578.767567949722</v>
      </c>
      <c r="V69" s="517">
        <v>311.70451264303955</v>
      </c>
      <c r="W69" s="517">
        <v>763.93457190534809</v>
      </c>
      <c r="X69" s="517">
        <v>609.47947247100672</v>
      </c>
      <c r="Y69" s="514">
        <v>1685.1185570194159</v>
      </c>
      <c r="Z69" s="101">
        <v>21031.134959917188</v>
      </c>
      <c r="AA69" s="514">
        <v>630391.28403976862</v>
      </c>
      <c r="AB69" s="98"/>
    </row>
    <row r="70" spans="1:28" s="358" customFormat="1" ht="12" x14ac:dyDescent="0.2">
      <c r="A70" s="508" t="s">
        <v>347</v>
      </c>
      <c r="B70" s="514">
        <v>297227.77134394058</v>
      </c>
      <c r="C70" s="515">
        <v>155389.21068849997</v>
      </c>
      <c r="D70" s="515">
        <v>125701.71126845531</v>
      </c>
      <c r="E70" s="515">
        <v>69614.961101536683</v>
      </c>
      <c r="F70" s="516">
        <v>3123.2151290414436</v>
      </c>
      <c r="G70" s="517">
        <v>2025.3003298184285</v>
      </c>
      <c r="H70" s="517">
        <v>3149.576147594852</v>
      </c>
      <c r="I70" s="517">
        <v>804.98544873600088</v>
      </c>
      <c r="J70" s="517">
        <v>1282.2200736530233</v>
      </c>
      <c r="K70" s="514">
        <v>10385.297128844164</v>
      </c>
      <c r="L70" s="517">
        <v>29136.442035051274</v>
      </c>
      <c r="M70" s="517">
        <v>4696.7084557490798</v>
      </c>
      <c r="N70" s="514">
        <v>33833.150490800639</v>
      </c>
      <c r="O70" s="508" t="s">
        <v>347</v>
      </c>
      <c r="P70" s="516">
        <v>11691.375797007744</v>
      </c>
      <c r="Q70" s="517">
        <v>496.11649828378836</v>
      </c>
      <c r="R70" s="517">
        <v>17054.693550068929</v>
      </c>
      <c r="S70" s="517">
        <v>758.76619907043357</v>
      </c>
      <c r="T70" s="517">
        <v>1393.2055860659375</v>
      </c>
      <c r="U70" s="518">
        <v>31394.157630498907</v>
      </c>
      <c r="V70" s="517">
        <v>404.32105655805969</v>
      </c>
      <c r="W70" s="517">
        <v>2210.0168819139653</v>
      </c>
      <c r="X70" s="517">
        <v>1211.3227464901197</v>
      </c>
      <c r="Y70" s="514">
        <v>3825.6606849621371</v>
      </c>
      <c r="Z70" s="147">
        <v>26909.702340490072</v>
      </c>
      <c r="AA70" s="514">
        <v>754281.62267802842</v>
      </c>
      <c r="AB70" s="98"/>
    </row>
    <row r="71" spans="1:28" s="359" customFormat="1" ht="12" x14ac:dyDescent="0.2">
      <c r="A71" s="507" t="s">
        <v>264</v>
      </c>
      <c r="B71" s="519">
        <v>3255474.6229827004</v>
      </c>
      <c r="C71" s="520">
        <v>1713084.5165792941</v>
      </c>
      <c r="D71" s="520">
        <v>1511739.2435079995</v>
      </c>
      <c r="E71" s="520">
        <v>522761.30328853341</v>
      </c>
      <c r="F71" s="521">
        <v>48499.845086082729</v>
      </c>
      <c r="G71" s="522">
        <v>21932.484445052618</v>
      </c>
      <c r="H71" s="522">
        <v>43752.296080769323</v>
      </c>
      <c r="I71" s="522">
        <v>11612.536173854223</v>
      </c>
      <c r="J71" s="522">
        <v>16568.793409897586</v>
      </c>
      <c r="K71" s="519">
        <v>142365.95519562703</v>
      </c>
      <c r="L71" s="523">
        <v>310094.81362546573</v>
      </c>
      <c r="M71" s="524">
        <v>61272.21866334002</v>
      </c>
      <c r="N71" s="519">
        <v>371367.03228881524</v>
      </c>
      <c r="O71" s="507" t="s">
        <v>264</v>
      </c>
      <c r="P71" s="525">
        <v>159717.51426761464</v>
      </c>
      <c r="Q71" s="526">
        <v>5267.671924478992</v>
      </c>
      <c r="R71" s="526">
        <v>178118.05549640328</v>
      </c>
      <c r="S71" s="526">
        <v>4567.1604055618282</v>
      </c>
      <c r="T71" s="526">
        <v>20439.932658329628</v>
      </c>
      <c r="U71" s="527">
        <v>368110.33475240838</v>
      </c>
      <c r="V71" s="525">
        <v>5215.5050877947178</v>
      </c>
      <c r="W71" s="526">
        <v>14537.895012820269</v>
      </c>
      <c r="X71" s="526">
        <v>10046.538020643757</v>
      </c>
      <c r="Y71" s="527">
        <v>29799.938121259707</v>
      </c>
      <c r="Z71" s="528">
        <v>281638.98753251875</v>
      </c>
      <c r="AA71" s="528">
        <v>8196341.9342491571</v>
      </c>
      <c r="AB71" s="98"/>
    </row>
    <row r="72" spans="1:28" s="46" customFormat="1" ht="12" x14ac:dyDescent="0.2">
      <c r="A72" s="1260" t="s">
        <v>250</v>
      </c>
      <c r="B72" s="509"/>
      <c r="C72" s="510"/>
      <c r="D72" s="510"/>
      <c r="E72" s="510"/>
      <c r="F72" s="511"/>
      <c r="G72" s="512"/>
      <c r="H72" s="512"/>
      <c r="I72" s="512"/>
      <c r="J72" s="512"/>
      <c r="K72" s="509"/>
      <c r="L72" s="511"/>
      <c r="M72" s="512"/>
      <c r="N72" s="509"/>
      <c r="O72" s="1260" t="s">
        <v>250</v>
      </c>
      <c r="P72" s="512"/>
      <c r="Q72" s="512"/>
      <c r="R72" s="512"/>
      <c r="S72" s="512"/>
      <c r="T72" s="512"/>
      <c r="U72" s="509"/>
      <c r="V72" s="512"/>
      <c r="W72" s="512"/>
      <c r="X72" s="512"/>
      <c r="Y72" s="509"/>
      <c r="Z72" s="510"/>
      <c r="AA72" s="509"/>
      <c r="AB72" s="4"/>
    </row>
    <row r="73" spans="1:28" s="354" customFormat="1" ht="12" x14ac:dyDescent="0.2">
      <c r="A73" s="529" t="s">
        <v>336</v>
      </c>
      <c r="B73" s="514">
        <v>224663.02749924149</v>
      </c>
      <c r="C73" s="515">
        <v>140957.6093731343</v>
      </c>
      <c r="D73" s="515">
        <v>714.98071889603773</v>
      </c>
      <c r="E73" s="515">
        <v>24117.821071882903</v>
      </c>
      <c r="F73" s="516">
        <v>2213.0636509419064</v>
      </c>
      <c r="G73" s="517">
        <v>566.0044827759782</v>
      </c>
      <c r="H73" s="517">
        <v>2057.7847232375443</v>
      </c>
      <c r="I73" s="517">
        <v>364.22993354912484</v>
      </c>
      <c r="J73" s="517">
        <v>888.05096683259819</v>
      </c>
      <c r="K73" s="514">
        <v>6089.1337573372539</v>
      </c>
      <c r="L73" s="517">
        <v>8551.6183961174502</v>
      </c>
      <c r="M73" s="517">
        <v>1131.709686314392</v>
      </c>
      <c r="N73" s="514">
        <v>9683.32808243199</v>
      </c>
      <c r="O73" s="529" t="s">
        <v>336</v>
      </c>
      <c r="P73" s="516">
        <v>2599.8828383025252</v>
      </c>
      <c r="Q73" s="517">
        <v>209.118436437486</v>
      </c>
      <c r="R73" s="517">
        <v>1095.731186459521</v>
      </c>
      <c r="S73" s="517">
        <v>104.74237514635054</v>
      </c>
      <c r="T73" s="517">
        <v>230.20673712140146</v>
      </c>
      <c r="U73" s="518">
        <v>4239.6815734673419</v>
      </c>
      <c r="V73" s="517">
        <v>899.50832516861078</v>
      </c>
      <c r="W73" s="517">
        <v>1451.535986231861</v>
      </c>
      <c r="X73" s="517">
        <v>517.34132077993581</v>
      </c>
      <c r="Y73" s="514">
        <v>2868.3856321803869</v>
      </c>
      <c r="Z73" s="101">
        <v>14228.798573146787</v>
      </c>
      <c r="AA73" s="514">
        <v>427562.76628171845</v>
      </c>
      <c r="AB73" s="98"/>
    </row>
    <row r="74" spans="1:28" s="353" customFormat="1" ht="12" x14ac:dyDescent="0.2">
      <c r="A74" s="529" t="s">
        <v>337</v>
      </c>
      <c r="B74" s="514">
        <v>215656.66924741678</v>
      </c>
      <c r="C74" s="515">
        <v>137906.89557825043</v>
      </c>
      <c r="D74" s="515">
        <v>651.49870644702708</v>
      </c>
      <c r="E74" s="515">
        <v>24522.724669725496</v>
      </c>
      <c r="F74" s="516">
        <v>2623.0111182108712</v>
      </c>
      <c r="G74" s="517">
        <v>1187.4610473779821</v>
      </c>
      <c r="H74" s="517">
        <v>3040.5987672034862</v>
      </c>
      <c r="I74" s="517">
        <v>404.07616678884364</v>
      </c>
      <c r="J74" s="517">
        <v>767.44888405421477</v>
      </c>
      <c r="K74" s="514">
        <v>8022.5959836353113</v>
      </c>
      <c r="L74" s="517">
        <v>2368.5459199168913</v>
      </c>
      <c r="M74" s="517">
        <v>460.50967625795494</v>
      </c>
      <c r="N74" s="514">
        <v>2829.055596174835</v>
      </c>
      <c r="O74" s="529" t="s">
        <v>337</v>
      </c>
      <c r="P74" s="516">
        <v>3538.5840884246099</v>
      </c>
      <c r="Q74" s="517">
        <v>122.30506832163013</v>
      </c>
      <c r="R74" s="517">
        <v>922.65355512136807</v>
      </c>
      <c r="S74" s="517">
        <v>54.926327679957922</v>
      </c>
      <c r="T74" s="517">
        <v>194.49581605476158</v>
      </c>
      <c r="U74" s="518">
        <v>4832.9648556023303</v>
      </c>
      <c r="V74" s="517">
        <v>520.15373803554075</v>
      </c>
      <c r="W74" s="517">
        <v>1172.9202681258485</v>
      </c>
      <c r="X74" s="517">
        <v>492.06574628896288</v>
      </c>
      <c r="Y74" s="514">
        <v>2185.1397524503473</v>
      </c>
      <c r="Z74" s="101">
        <v>14516.217809303971</v>
      </c>
      <c r="AA74" s="514">
        <v>411123.76219900645</v>
      </c>
      <c r="AB74" s="98"/>
    </row>
    <row r="75" spans="1:28" s="353" customFormat="1" ht="12" x14ac:dyDescent="0.2">
      <c r="A75" s="529" t="s">
        <v>338</v>
      </c>
      <c r="B75" s="514">
        <v>261121.42850817274</v>
      </c>
      <c r="C75" s="515">
        <v>160152.55142101779</v>
      </c>
      <c r="D75" s="515">
        <v>832.10606643696462</v>
      </c>
      <c r="E75" s="515">
        <v>28097.194854652582</v>
      </c>
      <c r="F75" s="516">
        <v>2548.2760559656012</v>
      </c>
      <c r="G75" s="517">
        <v>644.57897055188062</v>
      </c>
      <c r="H75" s="517">
        <v>2555.1619189055787</v>
      </c>
      <c r="I75" s="517">
        <v>306.93380298748866</v>
      </c>
      <c r="J75" s="517">
        <v>794.6480657171345</v>
      </c>
      <c r="K75" s="514">
        <v>6849.5988141277548</v>
      </c>
      <c r="L75" s="517">
        <v>2568.0301967067921</v>
      </c>
      <c r="M75" s="517">
        <v>400.8344491369532</v>
      </c>
      <c r="N75" s="514">
        <v>2968.8646458437379</v>
      </c>
      <c r="O75" s="529" t="s">
        <v>338</v>
      </c>
      <c r="P75" s="516">
        <v>2379.992458761209</v>
      </c>
      <c r="Q75" s="517">
        <v>197.00561580627394</v>
      </c>
      <c r="R75" s="517">
        <v>700.21181673511546</v>
      </c>
      <c r="S75" s="517">
        <v>73.609885687142949</v>
      </c>
      <c r="T75" s="517">
        <v>211.66125244159582</v>
      </c>
      <c r="U75" s="518">
        <v>3562.4810294313488</v>
      </c>
      <c r="V75" s="517">
        <v>360.11799063493277</v>
      </c>
      <c r="W75" s="517">
        <v>981.76738911493931</v>
      </c>
      <c r="X75" s="517">
        <v>640.68478271711422</v>
      </c>
      <c r="Y75" s="514">
        <v>1982.57016246699</v>
      </c>
      <c r="Z75" s="101">
        <v>14628.304000854081</v>
      </c>
      <c r="AA75" s="514">
        <v>480195.09950300399</v>
      </c>
      <c r="AB75" s="98"/>
    </row>
    <row r="76" spans="1:28" s="353" customFormat="1" ht="12" x14ac:dyDescent="0.2">
      <c r="A76" s="529" t="s">
        <v>339</v>
      </c>
      <c r="B76" s="514">
        <v>267592.37775030435</v>
      </c>
      <c r="C76" s="515">
        <v>122561.41596296425</v>
      </c>
      <c r="D76" s="515">
        <v>506.95861150100853</v>
      </c>
      <c r="E76" s="515">
        <v>12040.784925492966</v>
      </c>
      <c r="F76" s="516">
        <v>3623.7013535363603</v>
      </c>
      <c r="G76" s="517">
        <v>779.68292120733793</v>
      </c>
      <c r="H76" s="517">
        <v>2847.3253739925321</v>
      </c>
      <c r="I76" s="517">
        <v>399.80239349244533</v>
      </c>
      <c r="J76" s="517">
        <v>1078.2853624217898</v>
      </c>
      <c r="K76" s="514">
        <v>8728.797404650184</v>
      </c>
      <c r="L76" s="517">
        <v>4861.09074414716</v>
      </c>
      <c r="M76" s="517">
        <v>893.76160269989759</v>
      </c>
      <c r="N76" s="514">
        <v>5754.8523468470194</v>
      </c>
      <c r="O76" s="529" t="s">
        <v>339</v>
      </c>
      <c r="P76" s="516">
        <v>2738.5247202060923</v>
      </c>
      <c r="Q76" s="517">
        <v>211.27516892965474</v>
      </c>
      <c r="R76" s="517">
        <v>869.97599752541976</v>
      </c>
      <c r="S76" s="517">
        <v>59.004771264161924</v>
      </c>
      <c r="T76" s="517">
        <v>124.57004586843193</v>
      </c>
      <c r="U76" s="518">
        <v>4003.3507037937406</v>
      </c>
      <c r="V76" s="517">
        <v>321.34484449098562</v>
      </c>
      <c r="W76" s="517">
        <v>932.57247134696115</v>
      </c>
      <c r="X76" s="517">
        <v>1223.683825854602</v>
      </c>
      <c r="Y76" s="514">
        <v>2477.6011416925653</v>
      </c>
      <c r="Z76" s="101">
        <v>14817.958867842995</v>
      </c>
      <c r="AA76" s="514">
        <v>438484.09771508904</v>
      </c>
      <c r="AB76" s="98"/>
    </row>
    <row r="77" spans="1:28" s="353" customFormat="1" ht="12" x14ac:dyDescent="0.2">
      <c r="A77" s="529" t="s">
        <v>340</v>
      </c>
      <c r="B77" s="514">
        <v>257341.52310354379</v>
      </c>
      <c r="C77" s="515">
        <v>138128.14182858734</v>
      </c>
      <c r="D77" s="515">
        <v>748.12109405025797</v>
      </c>
      <c r="E77" s="515">
        <v>13826.128613915334</v>
      </c>
      <c r="F77" s="516">
        <v>3424.4486561848921</v>
      </c>
      <c r="G77" s="517">
        <v>779.90616219265735</v>
      </c>
      <c r="H77" s="517">
        <v>3122.2125016137916</v>
      </c>
      <c r="I77" s="517">
        <v>483.13724357813669</v>
      </c>
      <c r="J77" s="517">
        <v>1187.7585676594933</v>
      </c>
      <c r="K77" s="514">
        <v>8997.4631312286328</v>
      </c>
      <c r="L77" s="517">
        <v>5463.6186387227763</v>
      </c>
      <c r="M77" s="517">
        <v>988.76876725701686</v>
      </c>
      <c r="N77" s="514">
        <v>6452.3874059797008</v>
      </c>
      <c r="O77" s="529" t="s">
        <v>340</v>
      </c>
      <c r="P77" s="516">
        <v>6233.2190771650112</v>
      </c>
      <c r="Q77" s="517">
        <v>313.05393016855487</v>
      </c>
      <c r="R77" s="517">
        <v>1240.5732529508589</v>
      </c>
      <c r="S77" s="517">
        <v>149.04693819707302</v>
      </c>
      <c r="T77" s="517">
        <v>171.53098862800252</v>
      </c>
      <c r="U77" s="518">
        <v>8107.4241871094282</v>
      </c>
      <c r="V77" s="517">
        <v>304.75223643807556</v>
      </c>
      <c r="W77" s="517">
        <v>1016.1035178337946</v>
      </c>
      <c r="X77" s="517">
        <v>638.09538808782736</v>
      </c>
      <c r="Y77" s="514">
        <v>1958.9511423597046</v>
      </c>
      <c r="Z77" s="101">
        <v>14830.178316340642</v>
      </c>
      <c r="AA77" s="514">
        <v>450390.31882311485</v>
      </c>
      <c r="AB77" s="98"/>
    </row>
    <row r="78" spans="1:28" s="353" customFormat="1" ht="12" x14ac:dyDescent="0.2">
      <c r="A78" s="529" t="s">
        <v>341</v>
      </c>
      <c r="B78" s="514">
        <v>304797.96204422164</v>
      </c>
      <c r="C78" s="515">
        <v>162332.98451142025</v>
      </c>
      <c r="D78" s="515">
        <v>836.09722809248865</v>
      </c>
      <c r="E78" s="515">
        <v>6314.007434331611</v>
      </c>
      <c r="F78" s="516">
        <v>2802.7597363305536</v>
      </c>
      <c r="G78" s="517">
        <v>731.55837532631563</v>
      </c>
      <c r="H78" s="517">
        <v>2245.7190486833688</v>
      </c>
      <c r="I78" s="517">
        <v>750.39446233462195</v>
      </c>
      <c r="J78" s="517">
        <v>1050.3851623342975</v>
      </c>
      <c r="K78" s="514">
        <v>7580.8167850094778</v>
      </c>
      <c r="L78" s="517">
        <v>5401.6420463742861</v>
      </c>
      <c r="M78" s="517">
        <v>1098.003235787435</v>
      </c>
      <c r="N78" s="514">
        <v>6499.6452821618677</v>
      </c>
      <c r="O78" s="529" t="s">
        <v>341</v>
      </c>
      <c r="P78" s="516">
        <v>4575.3400860550291</v>
      </c>
      <c r="Q78" s="517">
        <v>292.61825308556837</v>
      </c>
      <c r="R78" s="517">
        <v>866.43175756646451</v>
      </c>
      <c r="S78" s="517">
        <v>148.85472856900421</v>
      </c>
      <c r="T78" s="517">
        <v>155.45228642637591</v>
      </c>
      <c r="U78" s="518">
        <v>6038.6971117025414</v>
      </c>
      <c r="V78" s="517">
        <v>210.59111316415448</v>
      </c>
      <c r="W78" s="517">
        <v>737.06264846078307</v>
      </c>
      <c r="X78" s="517">
        <v>501.05948238204849</v>
      </c>
      <c r="Y78" s="514">
        <v>1448.7132440069831</v>
      </c>
      <c r="Z78" s="101">
        <v>17302.310002527556</v>
      </c>
      <c r="AA78" s="514">
        <v>513151.23364347441</v>
      </c>
      <c r="AB78" s="98"/>
    </row>
    <row r="79" spans="1:28" s="353" customFormat="1" ht="12" x14ac:dyDescent="0.2">
      <c r="A79" s="529" t="s">
        <v>342</v>
      </c>
      <c r="B79" s="514">
        <v>315403.86966837058</v>
      </c>
      <c r="C79" s="515">
        <v>162811.12430981753</v>
      </c>
      <c r="D79" s="515">
        <v>955.6335148565239</v>
      </c>
      <c r="E79" s="515">
        <v>12798.355484639582</v>
      </c>
      <c r="F79" s="516">
        <v>4308.7932460171414</v>
      </c>
      <c r="G79" s="517">
        <v>1655.9360164160973</v>
      </c>
      <c r="H79" s="517">
        <v>3183.1187479148562</v>
      </c>
      <c r="I79" s="517">
        <v>1255.7545607890831</v>
      </c>
      <c r="J79" s="517">
        <v>2275.339552877379</v>
      </c>
      <c r="K79" s="514">
        <v>12678.942124014671</v>
      </c>
      <c r="L79" s="517">
        <v>7221.8818679036658</v>
      </c>
      <c r="M79" s="517">
        <v>1691.4427161929009</v>
      </c>
      <c r="N79" s="514">
        <v>8913.3245840965646</v>
      </c>
      <c r="O79" s="529" t="s">
        <v>342</v>
      </c>
      <c r="P79" s="516">
        <v>4304.7665833796173</v>
      </c>
      <c r="Q79" s="517">
        <v>427.28067383720725</v>
      </c>
      <c r="R79" s="517">
        <v>1003.7329076378206</v>
      </c>
      <c r="S79" s="517">
        <v>108.82325964624016</v>
      </c>
      <c r="T79" s="517">
        <v>280.16135660894815</v>
      </c>
      <c r="U79" s="518">
        <v>6124.764781109825</v>
      </c>
      <c r="V79" s="517">
        <v>425.19027045637785</v>
      </c>
      <c r="W79" s="517">
        <v>1174.961955803549</v>
      </c>
      <c r="X79" s="517">
        <v>1692.016600407575</v>
      </c>
      <c r="Y79" s="514">
        <v>3292.1688266675133</v>
      </c>
      <c r="Z79" s="101">
        <v>22290.673632305687</v>
      </c>
      <c r="AA79" s="514">
        <v>545268.85692587844</v>
      </c>
      <c r="AB79" s="98"/>
    </row>
    <row r="80" spans="1:28" s="353" customFormat="1" ht="12" x14ac:dyDescent="0.2">
      <c r="A80" s="529" t="s">
        <v>343</v>
      </c>
      <c r="B80" s="514">
        <v>294015.8372893334</v>
      </c>
      <c r="C80" s="515">
        <v>132134.7410034154</v>
      </c>
      <c r="D80" s="515">
        <v>1130.3515059171191</v>
      </c>
      <c r="E80" s="515">
        <v>14088.218129112527</v>
      </c>
      <c r="F80" s="516">
        <v>4883.1716822169783</v>
      </c>
      <c r="G80" s="517">
        <v>2493.5561518297732</v>
      </c>
      <c r="H80" s="517">
        <v>4942.7898705854177</v>
      </c>
      <c r="I80" s="517">
        <v>3165.8128344458087</v>
      </c>
      <c r="J80" s="517">
        <v>1104.411982761588</v>
      </c>
      <c r="K80" s="514">
        <v>16589.742521839908</v>
      </c>
      <c r="L80" s="517">
        <v>5526.3062528205974</v>
      </c>
      <c r="M80" s="517">
        <v>1320.9646807085257</v>
      </c>
      <c r="N80" s="514">
        <v>6847.2709335290083</v>
      </c>
      <c r="O80" s="529" t="s">
        <v>343</v>
      </c>
      <c r="P80" s="516">
        <v>4388.9685161040716</v>
      </c>
      <c r="Q80" s="517">
        <v>295.23726641971621</v>
      </c>
      <c r="R80" s="517">
        <v>900.67074818841706</v>
      </c>
      <c r="S80" s="517">
        <v>119.14959848731128</v>
      </c>
      <c r="T80" s="517">
        <v>205.87778367893759</v>
      </c>
      <c r="U80" s="518">
        <v>5909.9039128783961</v>
      </c>
      <c r="V80" s="517">
        <v>321.6304477056658</v>
      </c>
      <c r="W80" s="517">
        <v>903.68825218922996</v>
      </c>
      <c r="X80" s="517">
        <v>753.73112768092471</v>
      </c>
      <c r="Y80" s="514">
        <v>1979.0498275758066</v>
      </c>
      <c r="Z80" s="101">
        <v>19167.688368893138</v>
      </c>
      <c r="AA80" s="514">
        <v>491862.80349249468</v>
      </c>
      <c r="AB80" s="98"/>
    </row>
    <row r="81" spans="1:28" s="353" customFormat="1" ht="12" x14ac:dyDescent="0.2">
      <c r="A81" s="529" t="s">
        <v>344</v>
      </c>
      <c r="B81" s="514">
        <v>224427.38633824966</v>
      </c>
      <c r="C81" s="515">
        <v>105260.35968784099</v>
      </c>
      <c r="D81" s="515">
        <v>931.91543707119718</v>
      </c>
      <c r="E81" s="515">
        <v>9310.5093134551662</v>
      </c>
      <c r="F81" s="516">
        <v>4950.4062324881279</v>
      </c>
      <c r="G81" s="517">
        <v>901.49085049360292</v>
      </c>
      <c r="H81" s="517">
        <v>4555.5105882077432</v>
      </c>
      <c r="I81" s="517">
        <v>1271.13691621405</v>
      </c>
      <c r="J81" s="517">
        <v>1537.1738115683918</v>
      </c>
      <c r="K81" s="514">
        <v>13215.718398971325</v>
      </c>
      <c r="L81" s="517">
        <v>9661.1011713342141</v>
      </c>
      <c r="M81" s="517">
        <v>1637.1667057389081</v>
      </c>
      <c r="N81" s="514">
        <v>11298.267877073109</v>
      </c>
      <c r="O81" s="529" t="s">
        <v>344</v>
      </c>
      <c r="P81" s="516">
        <v>4163.6114913784058</v>
      </c>
      <c r="Q81" s="517">
        <v>230.03438869192453</v>
      </c>
      <c r="R81" s="517">
        <v>723.18334948214635</v>
      </c>
      <c r="S81" s="517">
        <v>95.599097798856192</v>
      </c>
      <c r="T81" s="517">
        <v>168.16210480625259</v>
      </c>
      <c r="U81" s="518">
        <v>5380.5904321575745</v>
      </c>
      <c r="V81" s="517">
        <v>411.70868216283822</v>
      </c>
      <c r="W81" s="517">
        <v>1298.9735450074318</v>
      </c>
      <c r="X81" s="517">
        <v>646.81427253309778</v>
      </c>
      <c r="Y81" s="514">
        <v>2357.4964997033844</v>
      </c>
      <c r="Z81" s="101">
        <v>15046.513840207037</v>
      </c>
      <c r="AA81" s="514">
        <v>387228.75782472931</v>
      </c>
      <c r="AB81" s="98"/>
    </row>
    <row r="82" spans="1:28" s="353" customFormat="1" ht="12" x14ac:dyDescent="0.2">
      <c r="A82" s="529" t="s">
        <v>345</v>
      </c>
      <c r="B82" s="514">
        <v>248638.17346185996</v>
      </c>
      <c r="C82" s="515">
        <v>115670.9407674964</v>
      </c>
      <c r="D82" s="515">
        <v>952.93288626865285</v>
      </c>
      <c r="E82" s="515">
        <v>15319.144105222751</v>
      </c>
      <c r="F82" s="516">
        <v>4179.6029277647403</v>
      </c>
      <c r="G82" s="517">
        <v>1453.3435965727122</v>
      </c>
      <c r="H82" s="517">
        <v>4439.2585927954615</v>
      </c>
      <c r="I82" s="517">
        <v>1016.3668772006591</v>
      </c>
      <c r="J82" s="517">
        <v>1660.8961413512416</v>
      </c>
      <c r="K82" s="514">
        <v>12749.468135684263</v>
      </c>
      <c r="L82" s="517">
        <v>7645.1423358646025</v>
      </c>
      <c r="M82" s="517">
        <v>1391.3889984903917</v>
      </c>
      <c r="N82" s="514">
        <v>9036.5313343549678</v>
      </c>
      <c r="O82" s="529" t="s">
        <v>345</v>
      </c>
      <c r="P82" s="516">
        <v>4194.8360398361801</v>
      </c>
      <c r="Q82" s="517">
        <v>245.89144404523893</v>
      </c>
      <c r="R82" s="517">
        <v>735.26708182196523</v>
      </c>
      <c r="S82" s="517">
        <v>98.679717483196228</v>
      </c>
      <c r="T82" s="517">
        <v>214.87668351890045</v>
      </c>
      <c r="U82" s="518">
        <v>5489.5509667055039</v>
      </c>
      <c r="V82" s="517">
        <v>637.48187033646968</v>
      </c>
      <c r="W82" s="517">
        <v>1360.3575248867376</v>
      </c>
      <c r="X82" s="517">
        <v>710.2432549505744</v>
      </c>
      <c r="Y82" s="514">
        <v>2708.0826501738006</v>
      </c>
      <c r="Z82" s="101">
        <v>17945.506820693387</v>
      </c>
      <c r="AA82" s="514">
        <v>428510.33112845966</v>
      </c>
      <c r="AB82" s="98"/>
    </row>
    <row r="83" spans="1:28" s="353" customFormat="1" ht="12" x14ac:dyDescent="0.2">
      <c r="A83" s="529" t="s">
        <v>346</v>
      </c>
      <c r="B83" s="514">
        <v>258179.59673146438</v>
      </c>
      <c r="C83" s="515">
        <v>101666.54144909576</v>
      </c>
      <c r="D83" s="515">
        <v>786.93647008425626</v>
      </c>
      <c r="E83" s="515">
        <v>19359.453584430594</v>
      </c>
      <c r="F83" s="516">
        <v>2331.3952973857613</v>
      </c>
      <c r="G83" s="517">
        <v>813.66554048938019</v>
      </c>
      <c r="H83" s="517">
        <v>3249.2398000363232</v>
      </c>
      <c r="I83" s="517">
        <v>441.90553373829323</v>
      </c>
      <c r="J83" s="517">
        <v>1061.1748386664019</v>
      </c>
      <c r="K83" s="514">
        <v>7897.3810103158694</v>
      </c>
      <c r="L83" s="517">
        <v>3973.3940204854193</v>
      </c>
      <c r="M83" s="517">
        <v>795.95968900951652</v>
      </c>
      <c r="N83" s="514">
        <v>4769.3537094949024</v>
      </c>
      <c r="O83" s="529" t="s">
        <v>346</v>
      </c>
      <c r="P83" s="516">
        <v>2876.4125710053722</v>
      </c>
      <c r="Q83" s="517">
        <v>161.73518045197443</v>
      </c>
      <c r="R83" s="517">
        <v>648.93029285090597</v>
      </c>
      <c r="S83" s="517">
        <v>115.95750653210025</v>
      </c>
      <c r="T83" s="517">
        <v>213.73201711019669</v>
      </c>
      <c r="U83" s="518">
        <v>4016.7675679505451</v>
      </c>
      <c r="V83" s="517">
        <v>304.70451264303955</v>
      </c>
      <c r="W83" s="517">
        <v>712.93457190534787</v>
      </c>
      <c r="X83" s="517">
        <v>575.47947247100683</v>
      </c>
      <c r="Y83" s="514">
        <v>1593.1185570194141</v>
      </c>
      <c r="Z83" s="101">
        <v>14311.134959917292</v>
      </c>
      <c r="AA83" s="514">
        <v>412580.28403977293</v>
      </c>
      <c r="AB83" s="98"/>
    </row>
    <row r="84" spans="1:28" s="353" customFormat="1" ht="12" x14ac:dyDescent="0.2">
      <c r="A84" s="529" t="s">
        <v>347</v>
      </c>
      <c r="B84" s="514">
        <v>284719.77134397352</v>
      </c>
      <c r="C84" s="515">
        <v>151717.21068850267</v>
      </c>
      <c r="D84" s="515">
        <v>996.71126845003096</v>
      </c>
      <c r="E84" s="515">
        <v>21934.961101536079</v>
      </c>
      <c r="F84" s="516">
        <v>2565.215129041464</v>
      </c>
      <c r="G84" s="517">
        <v>823.30032981843635</v>
      </c>
      <c r="H84" s="517">
        <v>2668.5761475948793</v>
      </c>
      <c r="I84" s="517">
        <v>689.98544873600167</v>
      </c>
      <c r="J84" s="517">
        <v>1162.2200736530231</v>
      </c>
      <c r="K84" s="514">
        <v>7909.2971288438212</v>
      </c>
      <c r="L84" s="517">
        <v>3888.4420350508194</v>
      </c>
      <c r="M84" s="517">
        <v>752.70845574907264</v>
      </c>
      <c r="N84" s="514">
        <v>4641.1504907998979</v>
      </c>
      <c r="O84" s="529" t="s">
        <v>347</v>
      </c>
      <c r="P84" s="516">
        <v>4581.3757970081761</v>
      </c>
      <c r="Q84" s="517">
        <v>274.1164982837895</v>
      </c>
      <c r="R84" s="517">
        <v>836.69355006873877</v>
      </c>
      <c r="S84" s="517">
        <v>217.76619907043425</v>
      </c>
      <c r="T84" s="517">
        <v>227.20558606594065</v>
      </c>
      <c r="U84" s="518">
        <v>6137.1576304971077</v>
      </c>
      <c r="V84" s="517">
        <v>399.32105655805969</v>
      </c>
      <c r="W84" s="517">
        <v>2105.0168819139699</v>
      </c>
      <c r="X84" s="517">
        <v>1169.3227464901195</v>
      </c>
      <c r="Y84" s="514">
        <v>3673.6606849621362</v>
      </c>
      <c r="Z84" s="147">
        <v>17970.702340488384</v>
      </c>
      <c r="AA84" s="514">
        <v>499700.62267805368</v>
      </c>
      <c r="AB84" s="98"/>
    </row>
    <row r="85" spans="1:28" s="354" customFormat="1" ht="12" x14ac:dyDescent="0.2">
      <c r="A85" s="530" t="s">
        <v>264</v>
      </c>
      <c r="B85" s="519">
        <v>3156557.6229828699</v>
      </c>
      <c r="C85" s="520">
        <v>1631300.5165797372</v>
      </c>
      <c r="D85" s="520">
        <v>10044.243508071329</v>
      </c>
      <c r="E85" s="520">
        <v>201729.30328840623</v>
      </c>
      <c r="F85" s="521">
        <v>40453.845086084744</v>
      </c>
      <c r="G85" s="522">
        <v>12830.484445051854</v>
      </c>
      <c r="H85" s="522">
        <v>38907.296080770204</v>
      </c>
      <c r="I85" s="522">
        <v>10549.536173854383</v>
      </c>
      <c r="J85" s="522">
        <v>14567.793409897362</v>
      </c>
      <c r="K85" s="519">
        <v>117308.95519565608</v>
      </c>
      <c r="L85" s="523">
        <v>67130.813625439972</v>
      </c>
      <c r="M85" s="524">
        <v>12563.218663342761</v>
      </c>
      <c r="N85" s="519">
        <v>79694.032288780509</v>
      </c>
      <c r="O85" s="531" t="s">
        <v>264</v>
      </c>
      <c r="P85" s="525">
        <v>46575.514267627761</v>
      </c>
      <c r="Q85" s="526">
        <v>2979.6719244790302</v>
      </c>
      <c r="R85" s="526">
        <v>10544.055496408659</v>
      </c>
      <c r="S85" s="526">
        <v>1346.1604055618247</v>
      </c>
      <c r="T85" s="526">
        <v>2397.9326583297675</v>
      </c>
      <c r="U85" s="527">
        <v>63843.334752406088</v>
      </c>
      <c r="V85" s="525">
        <v>5116.5050877947106</v>
      </c>
      <c r="W85" s="526">
        <v>13847.895012820165</v>
      </c>
      <c r="X85" s="526">
        <v>9560.5380206437294</v>
      </c>
      <c r="Y85" s="527">
        <v>28524.93812125954</v>
      </c>
      <c r="Z85" s="528">
        <v>197055.98753249925</v>
      </c>
      <c r="AA85" s="528">
        <v>5486058.9342496861</v>
      </c>
      <c r="AB85" s="98"/>
    </row>
    <row r="86" spans="1:28" s="46" customFormat="1" ht="12" x14ac:dyDescent="0.2">
      <c r="A86" s="513" t="s">
        <v>251</v>
      </c>
      <c r="B86" s="509"/>
      <c r="C86" s="510"/>
      <c r="D86" s="510"/>
      <c r="E86" s="510"/>
      <c r="F86" s="511"/>
      <c r="G86" s="512"/>
      <c r="H86" s="512"/>
      <c r="I86" s="512"/>
      <c r="J86" s="512"/>
      <c r="K86" s="509"/>
      <c r="L86" s="511"/>
      <c r="M86" s="512"/>
      <c r="N86" s="509"/>
      <c r="O86" s="1260" t="s">
        <v>251</v>
      </c>
      <c r="P86" s="512"/>
      <c r="Q86" s="512"/>
      <c r="R86" s="512"/>
      <c r="S86" s="512"/>
      <c r="T86" s="512"/>
      <c r="U86" s="509"/>
      <c r="V86" s="512"/>
      <c r="W86" s="512"/>
      <c r="X86" s="512"/>
      <c r="Y86" s="509"/>
      <c r="Z86" s="510"/>
      <c r="AA86" s="509"/>
      <c r="AB86" s="4"/>
    </row>
    <row r="87" spans="1:28" s="354" customFormat="1" ht="12" x14ac:dyDescent="0.2">
      <c r="A87" s="529" t="s">
        <v>336</v>
      </c>
      <c r="B87" s="514">
        <v>5700</v>
      </c>
      <c r="C87" s="515">
        <v>11543.999999999993</v>
      </c>
      <c r="D87" s="515">
        <v>115916.99999999617</v>
      </c>
      <c r="E87" s="515">
        <v>46801.999999996689</v>
      </c>
      <c r="F87" s="516">
        <v>595.00000000000011</v>
      </c>
      <c r="G87" s="517">
        <v>698</v>
      </c>
      <c r="H87" s="517">
        <v>269</v>
      </c>
      <c r="I87" s="517">
        <v>65</v>
      </c>
      <c r="J87" s="517">
        <v>133</v>
      </c>
      <c r="K87" s="514">
        <v>1760.0000000000011</v>
      </c>
      <c r="L87" s="517">
        <v>18011.000000000007</v>
      </c>
      <c r="M87" s="517">
        <v>2075</v>
      </c>
      <c r="N87" s="514">
        <v>20086.000000000015</v>
      </c>
      <c r="O87" s="529" t="s">
        <v>336</v>
      </c>
      <c r="P87" s="516">
        <v>12927</v>
      </c>
      <c r="Q87" s="517">
        <v>254</v>
      </c>
      <c r="R87" s="517">
        <v>17339.000000000047</v>
      </c>
      <c r="S87" s="517">
        <v>279</v>
      </c>
      <c r="T87" s="517">
        <v>3174.0000000000018</v>
      </c>
      <c r="U87" s="518">
        <v>33973.000000000313</v>
      </c>
      <c r="V87" s="517">
        <v>11</v>
      </c>
      <c r="W87" s="517">
        <v>52</v>
      </c>
      <c r="X87" s="517">
        <v>38</v>
      </c>
      <c r="Y87" s="514">
        <v>101</v>
      </c>
      <c r="Z87" s="101">
        <v>7714</v>
      </c>
      <c r="AA87" s="514">
        <v>243596.99999999316</v>
      </c>
      <c r="AB87" s="98"/>
    </row>
    <row r="88" spans="1:28" s="353" customFormat="1" ht="12" x14ac:dyDescent="0.2">
      <c r="A88" s="529" t="s">
        <v>337</v>
      </c>
      <c r="B88" s="514">
        <v>5937.9999999999991</v>
      </c>
      <c r="C88" s="515">
        <v>4770.9999999999991</v>
      </c>
      <c r="D88" s="515">
        <v>124248.00000000031</v>
      </c>
      <c r="E88" s="515">
        <v>42285.999999997854</v>
      </c>
      <c r="F88" s="516">
        <v>480</v>
      </c>
      <c r="G88" s="517">
        <v>584</v>
      </c>
      <c r="H88" s="517">
        <v>337</v>
      </c>
      <c r="I88" s="517">
        <v>43</v>
      </c>
      <c r="J88" s="517">
        <v>122</v>
      </c>
      <c r="K88" s="514">
        <v>1566.0000000000007</v>
      </c>
      <c r="L88" s="517">
        <v>12558.000000000025</v>
      </c>
      <c r="M88" s="517">
        <v>1530.9999999999995</v>
      </c>
      <c r="N88" s="514">
        <v>14089.000000000038</v>
      </c>
      <c r="O88" s="529" t="s">
        <v>337</v>
      </c>
      <c r="P88" s="516">
        <v>9469.0000000000455</v>
      </c>
      <c r="Q88" s="517">
        <v>99</v>
      </c>
      <c r="R88" s="517">
        <v>13557.000000000056</v>
      </c>
      <c r="S88" s="517">
        <v>199</v>
      </c>
      <c r="T88" s="517">
        <v>1547.0000000000005</v>
      </c>
      <c r="U88" s="518">
        <v>24871.000000000247</v>
      </c>
      <c r="V88" s="517">
        <v>15</v>
      </c>
      <c r="W88" s="517">
        <v>33</v>
      </c>
      <c r="X88" s="517">
        <v>19</v>
      </c>
      <c r="Y88" s="514">
        <v>67.000000000000014</v>
      </c>
      <c r="Z88" s="101">
        <v>6598.0000000000027</v>
      </c>
      <c r="AA88" s="514">
        <v>224433.99999999843</v>
      </c>
      <c r="AB88" s="98"/>
    </row>
    <row r="89" spans="1:28" s="353" customFormat="1" ht="12" x14ac:dyDescent="0.2">
      <c r="A89" s="529" t="s">
        <v>338</v>
      </c>
      <c r="B89" s="514">
        <v>6157.0000000000009</v>
      </c>
      <c r="C89" s="515">
        <v>7430.0000000000018</v>
      </c>
      <c r="D89" s="515">
        <v>134287.99999999555</v>
      </c>
      <c r="E89" s="515">
        <v>46725.000000001019</v>
      </c>
      <c r="F89" s="516">
        <v>2084</v>
      </c>
      <c r="G89" s="517">
        <v>688</v>
      </c>
      <c r="H89" s="517">
        <v>353</v>
      </c>
      <c r="I89" s="517">
        <v>82</v>
      </c>
      <c r="J89" s="517">
        <v>192.00000000000003</v>
      </c>
      <c r="K89" s="514">
        <v>3399</v>
      </c>
      <c r="L89" s="517">
        <v>14605.000000000096</v>
      </c>
      <c r="M89" s="517">
        <v>1878.9999999999993</v>
      </c>
      <c r="N89" s="514">
        <v>16484.000000000084</v>
      </c>
      <c r="O89" s="529" t="s">
        <v>338</v>
      </c>
      <c r="P89" s="516">
        <v>5511.9999999999845</v>
      </c>
      <c r="Q89" s="517">
        <v>111</v>
      </c>
      <c r="R89" s="517">
        <v>11685.999999999933</v>
      </c>
      <c r="S89" s="517">
        <v>152</v>
      </c>
      <c r="T89" s="517">
        <v>1640.0000000000007</v>
      </c>
      <c r="U89" s="518">
        <v>19100.999999999949</v>
      </c>
      <c r="V89" s="517">
        <v>7</v>
      </c>
      <c r="W89" s="517">
        <v>54</v>
      </c>
      <c r="X89" s="517">
        <v>38</v>
      </c>
      <c r="Y89" s="514">
        <v>99</v>
      </c>
      <c r="Z89" s="101">
        <v>8037.0000000000036</v>
      </c>
      <c r="AA89" s="514">
        <v>241719.99999999659</v>
      </c>
      <c r="AB89" s="98"/>
    </row>
    <row r="90" spans="1:28" s="353" customFormat="1" ht="12" x14ac:dyDescent="0.2">
      <c r="A90" s="529" t="s">
        <v>339</v>
      </c>
      <c r="B90" s="514">
        <v>7000.0000000000018</v>
      </c>
      <c r="C90" s="515">
        <v>4667</v>
      </c>
      <c r="D90" s="515">
        <v>95889.000000000306</v>
      </c>
      <c r="E90" s="515">
        <v>37123.999999999556</v>
      </c>
      <c r="F90" s="516">
        <v>687</v>
      </c>
      <c r="G90" s="517">
        <v>690</v>
      </c>
      <c r="H90" s="517">
        <v>852</v>
      </c>
      <c r="I90" s="517">
        <v>100.00000000000001</v>
      </c>
      <c r="J90" s="517">
        <v>356</v>
      </c>
      <c r="K90" s="514">
        <v>2685</v>
      </c>
      <c r="L90" s="517">
        <v>21816.999999999993</v>
      </c>
      <c r="M90" s="517">
        <v>3997.0000000000023</v>
      </c>
      <c r="N90" s="514">
        <v>25813.99999999992</v>
      </c>
      <c r="O90" s="529" t="s">
        <v>339</v>
      </c>
      <c r="P90" s="516">
        <v>8845.9999999999891</v>
      </c>
      <c r="Q90" s="517">
        <v>160</v>
      </c>
      <c r="R90" s="517">
        <v>13228.000000000044</v>
      </c>
      <c r="S90" s="517">
        <v>213</v>
      </c>
      <c r="T90" s="517">
        <v>1063</v>
      </c>
      <c r="U90" s="518">
        <v>23510.000000000266</v>
      </c>
      <c r="V90" s="517">
        <v>10</v>
      </c>
      <c r="W90" s="517">
        <v>46</v>
      </c>
      <c r="X90" s="517">
        <v>87</v>
      </c>
      <c r="Y90" s="514">
        <v>143.00000000000003</v>
      </c>
      <c r="Z90" s="101">
        <v>8644.0000000000036</v>
      </c>
      <c r="AA90" s="514">
        <v>205476.00000000003</v>
      </c>
      <c r="AB90" s="98"/>
    </row>
    <row r="91" spans="1:28" s="353" customFormat="1" ht="12" x14ac:dyDescent="0.2">
      <c r="A91" s="529" t="s">
        <v>340</v>
      </c>
      <c r="B91" s="514">
        <v>3927.0000000000005</v>
      </c>
      <c r="C91" s="515">
        <v>5200.9999999999991</v>
      </c>
      <c r="D91" s="515">
        <v>107798.99999999684</v>
      </c>
      <c r="E91" s="515">
        <v>15623.00000000032</v>
      </c>
      <c r="F91" s="516">
        <v>580</v>
      </c>
      <c r="G91" s="517">
        <v>705</v>
      </c>
      <c r="H91" s="517">
        <v>448</v>
      </c>
      <c r="I91" s="517">
        <v>70</v>
      </c>
      <c r="J91" s="517">
        <v>174</v>
      </c>
      <c r="K91" s="514">
        <v>1976.9999999999998</v>
      </c>
      <c r="L91" s="517">
        <v>21820.999999999902</v>
      </c>
      <c r="M91" s="517">
        <v>4662.9999999999891</v>
      </c>
      <c r="N91" s="514">
        <v>26483.999999999953</v>
      </c>
      <c r="O91" s="529" t="s">
        <v>340</v>
      </c>
      <c r="P91" s="516">
        <v>9652.0000000000182</v>
      </c>
      <c r="Q91" s="517">
        <v>434</v>
      </c>
      <c r="R91" s="517">
        <v>13231.000000000011</v>
      </c>
      <c r="S91" s="517">
        <v>428</v>
      </c>
      <c r="T91" s="517">
        <v>1130</v>
      </c>
      <c r="U91" s="518">
        <v>24874.999999999971</v>
      </c>
      <c r="V91" s="517">
        <v>6</v>
      </c>
      <c r="W91" s="517">
        <v>62</v>
      </c>
      <c r="X91" s="517">
        <v>37</v>
      </c>
      <c r="Y91" s="514">
        <v>105</v>
      </c>
      <c r="Z91" s="101">
        <v>7405</v>
      </c>
      <c r="AA91" s="514">
        <v>193395.99999999706</v>
      </c>
      <c r="AB91" s="98"/>
    </row>
    <row r="92" spans="1:28" s="353" customFormat="1" ht="12" x14ac:dyDescent="0.2">
      <c r="A92" s="529" t="s">
        <v>341</v>
      </c>
      <c r="B92" s="514">
        <v>11502.000000000002</v>
      </c>
      <c r="C92" s="515">
        <v>8389.0000000000018</v>
      </c>
      <c r="D92" s="515">
        <v>120933.99999999792</v>
      </c>
      <c r="E92" s="515">
        <v>10779.000000000058</v>
      </c>
      <c r="F92" s="516">
        <v>532</v>
      </c>
      <c r="G92" s="517">
        <v>900</v>
      </c>
      <c r="H92" s="517">
        <v>334</v>
      </c>
      <c r="I92" s="517">
        <v>65</v>
      </c>
      <c r="J92" s="517">
        <v>165</v>
      </c>
      <c r="K92" s="514">
        <v>1996</v>
      </c>
      <c r="L92" s="517">
        <v>22277.000000000011</v>
      </c>
      <c r="M92" s="517">
        <v>4856.0000000000064</v>
      </c>
      <c r="N92" s="514">
        <v>27132.999999999884</v>
      </c>
      <c r="O92" s="529" t="s">
        <v>341</v>
      </c>
      <c r="P92" s="516">
        <v>8812.0000000000291</v>
      </c>
      <c r="Q92" s="517">
        <v>175</v>
      </c>
      <c r="R92" s="517">
        <v>13334.999999999993</v>
      </c>
      <c r="S92" s="517">
        <v>332</v>
      </c>
      <c r="T92" s="517">
        <v>1661</v>
      </c>
      <c r="U92" s="518">
        <v>24314.999999999945</v>
      </c>
      <c r="V92" s="517">
        <v>7</v>
      </c>
      <c r="W92" s="517">
        <v>62</v>
      </c>
      <c r="X92" s="517">
        <v>23</v>
      </c>
      <c r="Y92" s="514">
        <v>92</v>
      </c>
      <c r="Z92" s="101">
        <v>5720.9999999999991</v>
      </c>
      <c r="AA92" s="514">
        <v>210860.99999999782</v>
      </c>
      <c r="AB92" s="98"/>
    </row>
    <row r="93" spans="1:28" s="353" customFormat="1" ht="12" x14ac:dyDescent="0.2">
      <c r="A93" s="529" t="s">
        <v>342</v>
      </c>
      <c r="B93" s="514">
        <v>11499</v>
      </c>
      <c r="C93" s="515">
        <v>12021.999999999996</v>
      </c>
      <c r="D93" s="515">
        <v>129728.99999999875</v>
      </c>
      <c r="E93" s="515">
        <v>11701.999999999898</v>
      </c>
      <c r="F93" s="516">
        <v>637</v>
      </c>
      <c r="G93" s="517">
        <v>960.99999999999989</v>
      </c>
      <c r="H93" s="517">
        <v>378</v>
      </c>
      <c r="I93" s="517">
        <v>118</v>
      </c>
      <c r="J93" s="517">
        <v>280</v>
      </c>
      <c r="K93" s="514">
        <v>2373.9999999999991</v>
      </c>
      <c r="L93" s="517">
        <v>19256.000000000135</v>
      </c>
      <c r="M93" s="517">
        <v>6054.0000000000027</v>
      </c>
      <c r="N93" s="514">
        <v>25310.000000000156</v>
      </c>
      <c r="O93" s="529" t="s">
        <v>342</v>
      </c>
      <c r="P93" s="516">
        <v>12914.999999999958</v>
      </c>
      <c r="Q93" s="517">
        <v>265</v>
      </c>
      <c r="R93" s="517">
        <v>13558.999999999936</v>
      </c>
      <c r="S93" s="517">
        <v>218</v>
      </c>
      <c r="T93" s="517">
        <v>1859.9999999999998</v>
      </c>
      <c r="U93" s="518">
        <v>28817.000000000007</v>
      </c>
      <c r="V93" s="517">
        <v>5</v>
      </c>
      <c r="W93" s="517">
        <v>65</v>
      </c>
      <c r="X93" s="517">
        <v>61.000000000000007</v>
      </c>
      <c r="Y93" s="514">
        <v>131</v>
      </c>
      <c r="Z93" s="101">
        <v>6772.9999999999973</v>
      </c>
      <c r="AA93" s="514">
        <v>228356.99999999881</v>
      </c>
      <c r="AB93" s="98"/>
    </row>
    <row r="94" spans="1:28" s="353" customFormat="1" ht="12" x14ac:dyDescent="0.2">
      <c r="A94" s="529" t="s">
        <v>343</v>
      </c>
      <c r="B94" s="514">
        <v>7516.9999999999982</v>
      </c>
      <c r="C94" s="515">
        <v>8486.0000000000018</v>
      </c>
      <c r="D94" s="515">
        <v>155561.99999999427</v>
      </c>
      <c r="E94" s="515">
        <v>11695.000000000122</v>
      </c>
      <c r="F94" s="516">
        <v>592.99999999999989</v>
      </c>
      <c r="G94" s="517">
        <v>615</v>
      </c>
      <c r="H94" s="517">
        <v>415.00000000000006</v>
      </c>
      <c r="I94" s="517">
        <v>181</v>
      </c>
      <c r="J94" s="517">
        <v>124</v>
      </c>
      <c r="K94" s="514">
        <v>1928.0000000000002</v>
      </c>
      <c r="L94" s="517">
        <v>21280.000000000011</v>
      </c>
      <c r="M94" s="517">
        <v>5987.0000000000018</v>
      </c>
      <c r="N94" s="514">
        <v>27266.99999999996</v>
      </c>
      <c r="O94" s="529" t="s">
        <v>343</v>
      </c>
      <c r="P94" s="516">
        <v>11052.000000000029</v>
      </c>
      <c r="Q94" s="517">
        <v>158</v>
      </c>
      <c r="R94" s="517">
        <v>12454.99999999994</v>
      </c>
      <c r="S94" s="517">
        <v>182</v>
      </c>
      <c r="T94" s="517">
        <v>1541</v>
      </c>
      <c r="U94" s="518">
        <v>25387.999999999804</v>
      </c>
      <c r="V94" s="517">
        <v>3</v>
      </c>
      <c r="W94" s="517">
        <v>55</v>
      </c>
      <c r="X94" s="517">
        <v>37.000000000000007</v>
      </c>
      <c r="Y94" s="514">
        <v>95</v>
      </c>
      <c r="Z94" s="101">
        <v>5957.0000000000009</v>
      </c>
      <c r="AA94" s="514">
        <v>243894.99999999415</v>
      </c>
      <c r="AB94" s="98"/>
    </row>
    <row r="95" spans="1:28" s="353" customFormat="1" ht="12" x14ac:dyDescent="0.2">
      <c r="A95" s="529" t="s">
        <v>344</v>
      </c>
      <c r="B95" s="514">
        <v>6840.9999999999982</v>
      </c>
      <c r="C95" s="515">
        <v>3539.0000000000005</v>
      </c>
      <c r="D95" s="515">
        <v>137137.00000000431</v>
      </c>
      <c r="E95" s="515">
        <v>10266.000000000191</v>
      </c>
      <c r="F95" s="516">
        <v>430</v>
      </c>
      <c r="G95" s="517">
        <v>684</v>
      </c>
      <c r="H95" s="517">
        <v>284.00000000000006</v>
      </c>
      <c r="I95" s="517">
        <v>81</v>
      </c>
      <c r="J95" s="517">
        <v>106</v>
      </c>
      <c r="K95" s="514">
        <v>1585.0000000000002</v>
      </c>
      <c r="L95" s="517">
        <v>25836.000000000295</v>
      </c>
      <c r="M95" s="517">
        <v>5844.9999999999927</v>
      </c>
      <c r="N95" s="514">
        <v>31681.000000000371</v>
      </c>
      <c r="O95" s="529" t="s">
        <v>344</v>
      </c>
      <c r="P95" s="516">
        <v>11985.999999999976</v>
      </c>
      <c r="Q95" s="517">
        <v>183</v>
      </c>
      <c r="R95" s="517">
        <v>13893.000000000044</v>
      </c>
      <c r="S95" s="517">
        <v>177</v>
      </c>
      <c r="T95" s="517">
        <v>1128</v>
      </c>
      <c r="U95" s="518">
        <v>27366.999999999913</v>
      </c>
      <c r="V95" s="517">
        <v>9</v>
      </c>
      <c r="W95" s="517">
        <v>47</v>
      </c>
      <c r="X95" s="517">
        <v>22</v>
      </c>
      <c r="Y95" s="514">
        <v>78</v>
      </c>
      <c r="Z95" s="101">
        <v>5533</v>
      </c>
      <c r="AA95" s="514">
        <v>224027.0000000048</v>
      </c>
      <c r="AB95" s="98"/>
    </row>
    <row r="96" spans="1:28" s="353" customFormat="1" ht="12" x14ac:dyDescent="0.2">
      <c r="A96" s="529" t="s">
        <v>345</v>
      </c>
      <c r="B96" s="514">
        <v>8998.9999999999982</v>
      </c>
      <c r="C96" s="515">
        <v>6260</v>
      </c>
      <c r="D96" s="515">
        <v>133834.00000000169</v>
      </c>
      <c r="E96" s="515">
        <v>14491.000000001686</v>
      </c>
      <c r="F96" s="516">
        <v>476</v>
      </c>
      <c r="G96" s="517">
        <v>634</v>
      </c>
      <c r="H96" s="517">
        <v>277</v>
      </c>
      <c r="I96" s="517">
        <v>71</v>
      </c>
      <c r="J96" s="517">
        <v>121</v>
      </c>
      <c r="K96" s="514">
        <v>1579</v>
      </c>
      <c r="L96" s="517">
        <v>20752.000000000153</v>
      </c>
      <c r="M96" s="517">
        <v>4320.0000000000055</v>
      </c>
      <c r="N96" s="514">
        <v>25072.000000000178</v>
      </c>
      <c r="O96" s="529" t="s">
        <v>345</v>
      </c>
      <c r="P96" s="516">
        <v>7865.9999999999945</v>
      </c>
      <c r="Q96" s="517">
        <v>127</v>
      </c>
      <c r="R96" s="517">
        <v>15890.999999999845</v>
      </c>
      <c r="S96" s="517">
        <v>208.00000000000003</v>
      </c>
      <c r="T96" s="517">
        <v>1139.0000000000002</v>
      </c>
      <c r="U96" s="518">
        <v>25230.999999999505</v>
      </c>
      <c r="V96" s="517">
        <v>14</v>
      </c>
      <c r="W96" s="517">
        <v>58</v>
      </c>
      <c r="X96" s="517">
        <v>48</v>
      </c>
      <c r="Y96" s="514">
        <v>120</v>
      </c>
      <c r="Z96" s="101">
        <v>6542.0000000000009</v>
      </c>
      <c r="AA96" s="514">
        <v>222128.00000000306</v>
      </c>
      <c r="AB96" s="98"/>
    </row>
    <row r="97" spans="1:28" s="353" customFormat="1" ht="12" x14ac:dyDescent="0.2">
      <c r="A97" s="529" t="s">
        <v>346</v>
      </c>
      <c r="B97" s="514">
        <v>11328.999999999998</v>
      </c>
      <c r="C97" s="515">
        <v>5803.0000000000027</v>
      </c>
      <c r="D97" s="515">
        <v>121652.99999999866</v>
      </c>
      <c r="E97" s="515">
        <v>25859.000000001568</v>
      </c>
      <c r="F97" s="516">
        <v>394</v>
      </c>
      <c r="G97" s="517">
        <v>741</v>
      </c>
      <c r="H97" s="517">
        <v>417</v>
      </c>
      <c r="I97" s="517">
        <v>72.000000000000014</v>
      </c>
      <c r="J97" s="517">
        <v>108</v>
      </c>
      <c r="K97" s="514">
        <v>1732.0000000000007</v>
      </c>
      <c r="L97" s="517">
        <v>19503.000000000084</v>
      </c>
      <c r="M97" s="517">
        <v>3558.0000000000059</v>
      </c>
      <c r="N97" s="514">
        <v>23061.000000000047</v>
      </c>
      <c r="O97" s="529" t="s">
        <v>346</v>
      </c>
      <c r="P97" s="516">
        <v>6995.0000000000091</v>
      </c>
      <c r="Q97" s="517">
        <v>100</v>
      </c>
      <c r="R97" s="517">
        <v>13182.000000000045</v>
      </c>
      <c r="S97" s="517">
        <v>292</v>
      </c>
      <c r="T97" s="517">
        <v>993</v>
      </c>
      <c r="U97" s="518">
        <v>21561.999999999913</v>
      </c>
      <c r="V97" s="517">
        <v>7</v>
      </c>
      <c r="W97" s="517">
        <v>51</v>
      </c>
      <c r="X97" s="517">
        <v>34</v>
      </c>
      <c r="Y97" s="514">
        <v>92</v>
      </c>
      <c r="Z97" s="101">
        <v>6720.0000000000009</v>
      </c>
      <c r="AA97" s="514">
        <v>217811.0000000002</v>
      </c>
      <c r="AB97" s="98"/>
    </row>
    <row r="98" spans="1:28" s="353" customFormat="1" ht="12" x14ac:dyDescent="0.2">
      <c r="A98" s="529" t="s">
        <v>347</v>
      </c>
      <c r="B98" s="514">
        <v>12507.999999999993</v>
      </c>
      <c r="C98" s="515">
        <v>3672.0000000000005</v>
      </c>
      <c r="D98" s="515">
        <v>124705.00000000413</v>
      </c>
      <c r="E98" s="515">
        <v>47679.999999999833</v>
      </c>
      <c r="F98" s="516">
        <v>558</v>
      </c>
      <c r="G98" s="517">
        <v>1202</v>
      </c>
      <c r="H98" s="517">
        <v>481</v>
      </c>
      <c r="I98" s="517">
        <v>115</v>
      </c>
      <c r="J98" s="517">
        <v>120</v>
      </c>
      <c r="K98" s="514">
        <v>2476</v>
      </c>
      <c r="L98" s="517">
        <v>25247.999999999913</v>
      </c>
      <c r="M98" s="517">
        <v>3944.0000000000032</v>
      </c>
      <c r="N98" s="514">
        <v>29191.99999999992</v>
      </c>
      <c r="O98" s="529" t="s">
        <v>347</v>
      </c>
      <c r="P98" s="516">
        <v>7109.9999999999754</v>
      </c>
      <c r="Q98" s="517">
        <v>222</v>
      </c>
      <c r="R98" s="517">
        <v>16218.000000000047</v>
      </c>
      <c r="S98" s="517">
        <v>541</v>
      </c>
      <c r="T98" s="517">
        <v>1166.0000000000002</v>
      </c>
      <c r="U98" s="518">
        <v>25257.000000000266</v>
      </c>
      <c r="V98" s="517">
        <v>5</v>
      </c>
      <c r="W98" s="517">
        <v>105</v>
      </c>
      <c r="X98" s="517">
        <v>42</v>
      </c>
      <c r="Y98" s="514">
        <v>152</v>
      </c>
      <c r="Z98" s="147">
        <v>8939</v>
      </c>
      <c r="AA98" s="514">
        <v>254581.00000000413</v>
      </c>
      <c r="AB98" s="98"/>
    </row>
    <row r="99" spans="1:28" s="360" customFormat="1" ht="12" x14ac:dyDescent="0.2">
      <c r="A99" s="532" t="s">
        <v>264</v>
      </c>
      <c r="B99" s="519">
        <v>98917.000000000116</v>
      </c>
      <c r="C99" s="520">
        <v>81783.999999999913</v>
      </c>
      <c r="D99" s="520">
        <v>1501695.0000000482</v>
      </c>
      <c r="E99" s="520">
        <v>321032.00000000105</v>
      </c>
      <c r="F99" s="521">
        <v>8046</v>
      </c>
      <c r="G99" s="522">
        <v>9102</v>
      </c>
      <c r="H99" s="522">
        <v>4845.0000000000009</v>
      </c>
      <c r="I99" s="522">
        <v>1063</v>
      </c>
      <c r="J99" s="522">
        <v>2001.0000000000005</v>
      </c>
      <c r="K99" s="519">
        <v>25057.000000000022</v>
      </c>
      <c r="L99" s="523">
        <v>242964.00000000349</v>
      </c>
      <c r="M99" s="524">
        <v>48708.999999999658</v>
      </c>
      <c r="N99" s="519">
        <v>291673.00000000675</v>
      </c>
      <c r="O99" s="533" t="s">
        <v>264</v>
      </c>
      <c r="P99" s="521">
        <v>113142.00000000093</v>
      </c>
      <c r="Q99" s="522">
        <v>2288</v>
      </c>
      <c r="R99" s="522">
        <v>167573.99999999852</v>
      </c>
      <c r="S99" s="522">
        <v>3221</v>
      </c>
      <c r="T99" s="522">
        <v>18041.999999999985</v>
      </c>
      <c r="U99" s="519">
        <v>304267.0000000096</v>
      </c>
      <c r="V99" s="521">
        <v>99.000000000000028</v>
      </c>
      <c r="W99" s="522">
        <v>690.00000000000023</v>
      </c>
      <c r="X99" s="522">
        <v>486.00000000000006</v>
      </c>
      <c r="Y99" s="519">
        <v>1275.0000000000009</v>
      </c>
      <c r="Z99" s="520">
        <v>84582.999999999767</v>
      </c>
      <c r="AA99" s="520">
        <v>2710283.0000000652</v>
      </c>
      <c r="AB99" s="98"/>
    </row>
    <row r="100" spans="1:28" s="358" customFormat="1" ht="12" x14ac:dyDescent="0.2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</row>
    <row r="101" spans="1:28" s="358" customFormat="1" ht="12" x14ac:dyDescent="0.2">
      <c r="A101" s="1159" t="s">
        <v>675</v>
      </c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1159" t="s">
        <v>675</v>
      </c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</row>
    <row r="102" spans="1:28" s="358" customFormat="1" ht="12" x14ac:dyDescent="0.2">
      <c r="A102" s="98" t="s">
        <v>677</v>
      </c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 t="s">
        <v>677</v>
      </c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</row>
  </sheetData>
  <sheetProtection formatCells="0" formatColumns="0" formatRows="0" insertColumns="0" insertRows="0" insertHyperlinks="0" deleteColumns="0" deleteRows="0" sort="0" autoFilter="0" pivotTables="0"/>
  <mergeCells count="56">
    <mergeCell ref="G5:G6"/>
    <mergeCell ref="E5:E6"/>
    <mergeCell ref="I5:I6"/>
    <mergeCell ref="L5:L6"/>
    <mergeCell ref="M5:M6"/>
    <mergeCell ref="K5:K6"/>
    <mergeCell ref="AA5:AA6"/>
    <mergeCell ref="Z5:Z6"/>
    <mergeCell ref="Y5:Y6"/>
    <mergeCell ref="U5:U6"/>
    <mergeCell ref="X5:X6"/>
    <mergeCell ref="W5:W6"/>
    <mergeCell ref="A1:N1"/>
    <mergeCell ref="S5:S6"/>
    <mergeCell ref="V5:V6"/>
    <mergeCell ref="P5:P6"/>
    <mergeCell ref="T5:T6"/>
    <mergeCell ref="N5:N6"/>
    <mergeCell ref="Q5:Q6"/>
    <mergeCell ref="O5:O6"/>
    <mergeCell ref="R5:R6"/>
    <mergeCell ref="A5:A6"/>
    <mergeCell ref="B5:B6"/>
    <mergeCell ref="C5:C6"/>
    <mergeCell ref="D5:D6"/>
    <mergeCell ref="J5:J6"/>
    <mergeCell ref="F5:F6"/>
    <mergeCell ref="H5:H6"/>
    <mergeCell ref="A53:N53"/>
    <mergeCell ref="A57:A58"/>
    <mergeCell ref="B57:B58"/>
    <mergeCell ref="C57:C58"/>
    <mergeCell ref="D57:D58"/>
    <mergeCell ref="E57:E58"/>
    <mergeCell ref="F57:F58"/>
    <mergeCell ref="G57:G58"/>
    <mergeCell ref="H57:H58"/>
    <mergeCell ref="I57:I58"/>
    <mergeCell ref="J57:J58"/>
    <mergeCell ref="K57:K58"/>
    <mergeCell ref="L57:L58"/>
    <mergeCell ref="M57:M58"/>
    <mergeCell ref="N57:N58"/>
    <mergeCell ref="O57:O58"/>
    <mergeCell ref="P57:P58"/>
    <mergeCell ref="Q57:Q58"/>
    <mergeCell ref="R57:R58"/>
    <mergeCell ref="S57:S58"/>
    <mergeCell ref="Y57:Y58"/>
    <mergeCell ref="Z57:Z58"/>
    <mergeCell ref="AA57:AA58"/>
    <mergeCell ref="T57:T58"/>
    <mergeCell ref="U57:U58"/>
    <mergeCell ref="V57:V58"/>
    <mergeCell ref="W57:W58"/>
    <mergeCell ref="X57:X58"/>
  </mergeCells>
  <phoneticPr fontId="51" type="noConversion"/>
  <printOptions horizontalCentered="1"/>
  <pageMargins left="0.25" right="0.25" top="0.25" bottom="0.5" header="0.3" footer="0.3"/>
  <pageSetup scale="90" fitToWidth="2" fitToHeight="2" orientation="landscape" r:id="rId1"/>
  <headerFooter alignWithMargins="0">
    <oddFooter>&amp;L&amp;"Garamond,Italic"&amp;12Hawai‘i Tourism Authority&amp;R&amp;"Garamond,Italic"&amp;12 2015 Annual Visitor Research Report</oddFooter>
  </headerFooter>
  <rowBreaks count="1" manualBreakCount="1">
    <brk id="52" max="2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N75"/>
  <sheetViews>
    <sheetView showGridLines="0" zoomScaleNormal="100" workbookViewId="0">
      <selection activeCell="E7" sqref="E7"/>
    </sheetView>
  </sheetViews>
  <sheetFormatPr defaultColWidth="9.140625" defaultRowHeight="12.75" x14ac:dyDescent="0.2"/>
  <cols>
    <col min="1" max="1" width="15.140625" style="374" customWidth="1"/>
    <col min="2" max="14" width="9.7109375" style="374" customWidth="1"/>
    <col min="15" max="15" width="15.140625" style="374" customWidth="1"/>
    <col min="16" max="20" width="9.7109375" style="374" customWidth="1"/>
    <col min="21" max="21" width="12.7109375" style="374" customWidth="1"/>
    <col min="22" max="24" width="9.7109375" style="374" customWidth="1"/>
    <col min="25" max="25" width="12.7109375" style="374" customWidth="1"/>
    <col min="26" max="26" width="9.7109375" style="374" customWidth="1"/>
    <col min="27" max="27" width="12.7109375" style="374" customWidth="1"/>
    <col min="28" max="28" width="9.140625" style="374"/>
    <col min="29" max="16384" width="9.140625" style="13"/>
  </cols>
  <sheetData>
    <row r="1" spans="1:28" s="96" customFormat="1" ht="15.75" x14ac:dyDescent="0.25">
      <c r="A1" s="1924" t="str">
        <f>CONCATENATE('List of Tables'!A17,":  ",'List of Tables'!C17)</f>
        <v>TABLE 12:  2015 Visitor Arrivals Growth by Month and MMA</v>
      </c>
      <c r="B1" s="1924"/>
      <c r="C1" s="1924"/>
      <c r="D1" s="1924"/>
      <c r="E1" s="1924"/>
      <c r="F1" s="1924"/>
      <c r="G1" s="1924"/>
      <c r="H1" s="1924"/>
      <c r="I1" s="1924"/>
      <c r="J1" s="1924"/>
      <c r="K1" s="1924"/>
      <c r="L1" s="1924"/>
      <c r="M1" s="1924"/>
      <c r="N1" s="1924"/>
      <c r="O1" s="495" t="str">
        <f>CONCATENATE('List of Tables'!A17,":  ",'List of Tables'!C17, " (continued)")</f>
        <v>TABLE 12:  2015 Visitor Arrivals Growth by Month and MMA (continued)</v>
      </c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1288"/>
    </row>
    <row r="2" spans="1:28" s="132" customFormat="1" ht="15.75" x14ac:dyDescent="0.2">
      <c r="A2" s="1924" t="s">
        <v>1054</v>
      </c>
      <c r="B2" s="1924"/>
      <c r="C2" s="1924"/>
      <c r="D2" s="1924"/>
      <c r="E2" s="1924"/>
      <c r="F2" s="1924"/>
      <c r="G2" s="1924"/>
      <c r="H2" s="1924"/>
      <c r="I2" s="1924"/>
      <c r="J2" s="1924"/>
      <c r="K2" s="1924"/>
      <c r="L2" s="1924"/>
      <c r="M2" s="1924"/>
      <c r="N2" s="1924"/>
      <c r="O2" s="1924" t="str">
        <f>+A2</f>
        <v>% change 2015 vs. 2014R</v>
      </c>
      <c r="P2" s="1924"/>
      <c r="Q2" s="1924"/>
      <c r="R2" s="1924"/>
      <c r="S2" s="1924"/>
      <c r="T2" s="1924"/>
      <c r="U2" s="1924"/>
      <c r="V2" s="1924"/>
      <c r="W2" s="1924"/>
      <c r="X2" s="1924"/>
      <c r="Y2" s="1924"/>
      <c r="Z2" s="1924"/>
      <c r="AA2" s="1924"/>
      <c r="AB2" s="439"/>
    </row>
    <row r="3" spans="1:28" s="28" customFormat="1" ht="14.25" x14ac:dyDescent="0.2">
      <c r="A3" s="539"/>
      <c r="B3" s="539"/>
      <c r="C3" s="539"/>
      <c r="D3" s="539"/>
      <c r="E3" s="540"/>
      <c r="F3" s="541"/>
      <c r="G3" s="539"/>
      <c r="H3" s="539"/>
      <c r="I3" s="539"/>
      <c r="J3" s="539"/>
      <c r="K3" s="539"/>
      <c r="L3" s="539"/>
      <c r="M3" s="539"/>
      <c r="N3" s="539"/>
      <c r="O3" s="539"/>
      <c r="P3" s="539"/>
      <c r="Q3" s="539"/>
      <c r="R3" s="539"/>
      <c r="S3" s="541"/>
      <c r="T3" s="539"/>
      <c r="U3" s="539"/>
      <c r="V3" s="539"/>
      <c r="W3" s="539"/>
      <c r="X3" s="539"/>
      <c r="Y3" s="539"/>
      <c r="Z3" s="539"/>
      <c r="AA3" s="539"/>
      <c r="AB3" s="374"/>
    </row>
    <row r="4" spans="1:28" s="1315" customFormat="1" ht="35.450000000000003" customHeight="1" x14ac:dyDescent="0.2">
      <c r="A4" s="1304" t="s">
        <v>462</v>
      </c>
      <c r="B4" s="1305" t="s">
        <v>372</v>
      </c>
      <c r="C4" s="1305" t="s">
        <v>373</v>
      </c>
      <c r="D4" s="1306" t="s">
        <v>365</v>
      </c>
      <c r="E4" s="1306" t="s">
        <v>370</v>
      </c>
      <c r="F4" s="1307" t="s">
        <v>367</v>
      </c>
      <c r="G4" s="1308"/>
      <c r="H4" s="1308"/>
      <c r="I4" s="1308"/>
      <c r="J4" s="1308"/>
      <c r="K4" s="1309"/>
      <c r="L4" s="1307" t="s">
        <v>368</v>
      </c>
      <c r="M4" s="1308"/>
      <c r="N4" s="1309"/>
      <c r="O4" s="1304" t="s">
        <v>462</v>
      </c>
      <c r="P4" s="1310" t="s">
        <v>366</v>
      </c>
      <c r="Q4" s="1311"/>
      <c r="R4" s="1312"/>
      <c r="S4" s="1312"/>
      <c r="T4" s="1312"/>
      <c r="U4" s="1313"/>
      <c r="V4" s="1312" t="s">
        <v>369</v>
      </c>
      <c r="W4" s="1311"/>
      <c r="X4" s="1312"/>
      <c r="Y4" s="1313"/>
      <c r="Z4" s="1306" t="s">
        <v>371</v>
      </c>
      <c r="AA4" s="1304" t="s">
        <v>380</v>
      </c>
      <c r="AB4" s="1314"/>
    </row>
    <row r="5" spans="1:28" s="890" customFormat="1" ht="12" x14ac:dyDescent="0.2">
      <c r="A5" s="1931" t="s">
        <v>264</v>
      </c>
      <c r="B5" s="1928" t="s">
        <v>381</v>
      </c>
      <c r="C5" s="1927" t="s">
        <v>375</v>
      </c>
      <c r="D5" s="1927" t="s">
        <v>324</v>
      </c>
      <c r="E5" s="1927" t="s">
        <v>334</v>
      </c>
      <c r="F5" s="1929" t="s">
        <v>209</v>
      </c>
      <c r="G5" s="1926" t="s">
        <v>331</v>
      </c>
      <c r="H5" s="1926" t="s">
        <v>330</v>
      </c>
      <c r="I5" s="1926" t="s">
        <v>332</v>
      </c>
      <c r="J5" s="1930" t="s">
        <v>376</v>
      </c>
      <c r="K5" s="1928" t="s">
        <v>950</v>
      </c>
      <c r="L5" s="1929" t="s">
        <v>604</v>
      </c>
      <c r="M5" s="1930" t="s">
        <v>210</v>
      </c>
      <c r="N5" s="1928" t="s">
        <v>951</v>
      </c>
      <c r="O5" s="1931" t="s">
        <v>264</v>
      </c>
      <c r="P5" s="1932" t="s">
        <v>322</v>
      </c>
      <c r="Q5" s="1930" t="s">
        <v>211</v>
      </c>
      <c r="R5" s="1926" t="s">
        <v>325</v>
      </c>
      <c r="S5" s="1930" t="s">
        <v>378</v>
      </c>
      <c r="T5" s="1926" t="s">
        <v>327</v>
      </c>
      <c r="U5" s="1928" t="s">
        <v>952</v>
      </c>
      <c r="V5" s="1929" t="s">
        <v>377</v>
      </c>
      <c r="W5" s="1930" t="s">
        <v>254</v>
      </c>
      <c r="X5" s="1930" t="s">
        <v>256</v>
      </c>
      <c r="Y5" s="1930" t="s">
        <v>953</v>
      </c>
      <c r="Z5" s="1931" t="s">
        <v>321</v>
      </c>
      <c r="AA5" s="1927" t="s">
        <v>379</v>
      </c>
      <c r="AB5" s="1314"/>
    </row>
    <row r="6" spans="1:28" s="890" customFormat="1" ht="12" x14ac:dyDescent="0.2">
      <c r="A6" s="1931"/>
      <c r="B6" s="1928" t="s">
        <v>258</v>
      </c>
      <c r="C6" s="1927" t="s">
        <v>257</v>
      </c>
      <c r="D6" s="1927"/>
      <c r="E6" s="1927"/>
      <c r="F6" s="1929" t="s">
        <v>329</v>
      </c>
      <c r="G6" s="1926"/>
      <c r="H6" s="1926"/>
      <c r="I6" s="1926"/>
      <c r="J6" s="1930" t="s">
        <v>328</v>
      </c>
      <c r="K6" s="1928"/>
      <c r="L6" s="1929"/>
      <c r="M6" s="1930" t="s">
        <v>333</v>
      </c>
      <c r="N6" s="1928" t="s">
        <v>368</v>
      </c>
      <c r="O6" s="1931"/>
      <c r="P6" s="1932" t="s">
        <v>322</v>
      </c>
      <c r="Q6" s="1930" t="s">
        <v>323</v>
      </c>
      <c r="R6" s="1926" t="s">
        <v>325</v>
      </c>
      <c r="S6" s="1930" t="s">
        <v>326</v>
      </c>
      <c r="T6" s="1926" t="s">
        <v>327</v>
      </c>
      <c r="U6" s="1928"/>
      <c r="V6" s="1929"/>
      <c r="W6" s="1930" t="s">
        <v>254</v>
      </c>
      <c r="X6" s="1930" t="s">
        <v>256</v>
      </c>
      <c r="Y6" s="1930" t="s">
        <v>374</v>
      </c>
      <c r="Z6" s="1931"/>
      <c r="AA6" s="1927" t="s">
        <v>335</v>
      </c>
      <c r="AB6" s="1314"/>
    </row>
    <row r="7" spans="1:28" s="1193" customFormat="1" ht="12" x14ac:dyDescent="0.2">
      <c r="A7" s="1316" t="s">
        <v>336</v>
      </c>
      <c r="B7" s="1451">
        <v>5.4839867207798473E-2</v>
      </c>
      <c r="C7" s="1452">
        <v>3.0615073046504064E-2</v>
      </c>
      <c r="D7" s="1452">
        <v>-4.2231634886913678E-2</v>
      </c>
      <c r="E7" s="1452">
        <v>5.0489153102829228E-3</v>
      </c>
      <c r="F7" s="1453">
        <v>-9.2041196478118703E-2</v>
      </c>
      <c r="G7" s="1454">
        <v>-5.8295242449202075E-2</v>
      </c>
      <c r="H7" s="1454">
        <v>3.1399232585091461E-2</v>
      </c>
      <c r="I7" s="1454">
        <v>1.1218441808723511E-2</v>
      </c>
      <c r="J7" s="1454">
        <v>-7.4671585046204927E-2</v>
      </c>
      <c r="K7" s="1451">
        <v>-4.2108077730870996E-2</v>
      </c>
      <c r="L7" s="1454">
        <v>3.9923481716784739E-2</v>
      </c>
      <c r="M7" s="1454">
        <v>0.24218626586029082</v>
      </c>
      <c r="N7" s="1451">
        <v>6.1710941188417121E-2</v>
      </c>
      <c r="O7" s="1316" t="s">
        <v>336</v>
      </c>
      <c r="P7" s="1453">
        <v>-0.32528597778713236</v>
      </c>
      <c r="Q7" s="1454">
        <v>-0.38264316694802414</v>
      </c>
      <c r="R7" s="1454">
        <v>-1.4702389165576066E-2</v>
      </c>
      <c r="S7" s="1454">
        <v>-0.11676286710070738</v>
      </c>
      <c r="T7" s="1454">
        <v>-0.65793622681041908</v>
      </c>
      <c r="U7" s="1456">
        <v>-0.20368836832845558</v>
      </c>
      <c r="V7" s="1454">
        <v>-0.27709844745828133</v>
      </c>
      <c r="W7" s="1454">
        <v>0.20720513975887492</v>
      </c>
      <c r="X7" s="1454">
        <v>-4.9097145727333676E-3</v>
      </c>
      <c r="Y7" s="1451">
        <v>1.9032008799970891E-2</v>
      </c>
      <c r="Z7" s="1457">
        <v>-6.6204935680082566E-2</v>
      </c>
      <c r="AA7" s="1451">
        <v>7.5411687550911675E-3</v>
      </c>
      <c r="AB7" s="1317"/>
    </row>
    <row r="8" spans="1:28" s="1193" customFormat="1" ht="12" x14ac:dyDescent="0.2">
      <c r="A8" s="1318" t="s">
        <v>337</v>
      </c>
      <c r="B8" s="1451">
        <v>9.5022754316118702E-2</v>
      </c>
      <c r="C8" s="1452">
        <v>1.4716680215597581E-3</v>
      </c>
      <c r="D8" s="1452">
        <v>-8.1145297645402889E-2</v>
      </c>
      <c r="E8" s="1452">
        <v>-3.7737138349634693E-2</v>
      </c>
      <c r="F8" s="1453">
        <v>-0.10584241315000578</v>
      </c>
      <c r="G8" s="1454">
        <v>-4.6846921960159521E-2</v>
      </c>
      <c r="H8" s="1454">
        <v>-7.427976713424006E-2</v>
      </c>
      <c r="I8" s="1454">
        <v>1.8133859024137243E-2</v>
      </c>
      <c r="J8" s="1454">
        <v>3.4643509357824454E-2</v>
      </c>
      <c r="K8" s="1451">
        <v>-6.5013072432051483E-2</v>
      </c>
      <c r="L8" s="1454">
        <v>0.19512984660454158</v>
      </c>
      <c r="M8" s="1454">
        <v>9.0179342482959196E-2</v>
      </c>
      <c r="N8" s="1451">
        <v>0.18277559328635387</v>
      </c>
      <c r="O8" s="1318" t="s">
        <v>337</v>
      </c>
      <c r="P8" s="1453">
        <v>0.6999277123085742</v>
      </c>
      <c r="Q8" s="1454">
        <v>0.74713238941406523</v>
      </c>
      <c r="R8" s="1454">
        <v>-4.3028943420308267E-2</v>
      </c>
      <c r="S8" s="1454">
        <v>0.21300093847819368</v>
      </c>
      <c r="T8" s="1454">
        <v>-2.0128539741246138E-2</v>
      </c>
      <c r="U8" s="1456">
        <v>0.29173551022805611</v>
      </c>
      <c r="V8" s="1454">
        <v>-0.24881805413293412</v>
      </c>
      <c r="W8" s="1454">
        <v>-1.1265570239519889E-2</v>
      </c>
      <c r="X8" s="1454">
        <v>-0.16965571375409327</v>
      </c>
      <c r="Y8" s="1451">
        <v>-0.10365543033096423</v>
      </c>
      <c r="Z8" s="1457">
        <v>-6.7118808276897826E-2</v>
      </c>
      <c r="AA8" s="1451">
        <v>2.8469875684557538E-2</v>
      </c>
      <c r="AB8" s="1317"/>
    </row>
    <row r="9" spans="1:28" s="1193" customFormat="1" ht="12" x14ac:dyDescent="0.2">
      <c r="A9" s="1318" t="s">
        <v>338</v>
      </c>
      <c r="B9" s="1451">
        <v>0.1528751702003415</v>
      </c>
      <c r="C9" s="1452">
        <v>1.4788999647482938E-2</v>
      </c>
      <c r="D9" s="1452">
        <v>-5.4428995440154788E-2</v>
      </c>
      <c r="E9" s="1452">
        <v>2.3900180871440652E-2</v>
      </c>
      <c r="F9" s="1453">
        <v>6.1189684156695082E-2</v>
      </c>
      <c r="G9" s="1454">
        <v>5.9954299929244319E-3</v>
      </c>
      <c r="H9" s="1454">
        <v>0.17101680505347291</v>
      </c>
      <c r="I9" s="1454">
        <v>0.15042452544516102</v>
      </c>
      <c r="J9" s="1454">
        <v>9.828240546535906E-2</v>
      </c>
      <c r="K9" s="1451">
        <v>9.2135207727813501E-2</v>
      </c>
      <c r="L9" s="1454">
        <v>0.27857791812137755</v>
      </c>
      <c r="M9" s="1454">
        <v>0.41808187867107766</v>
      </c>
      <c r="N9" s="1451">
        <v>0.29492748621038112</v>
      </c>
      <c r="O9" s="1318" t="s">
        <v>338</v>
      </c>
      <c r="P9" s="1453">
        <v>0.31596772354381331</v>
      </c>
      <c r="Q9" s="1454">
        <v>3.6972491247839044E-2</v>
      </c>
      <c r="R9" s="1454">
        <v>2.624046330139828E-2</v>
      </c>
      <c r="S9" s="1454">
        <v>0.43714102305531832</v>
      </c>
      <c r="T9" s="1454">
        <v>-0.31094440900259229</v>
      </c>
      <c r="U9" s="1456">
        <v>0.10381821673150179</v>
      </c>
      <c r="V9" s="1454">
        <v>0.20323988540603571</v>
      </c>
      <c r="W9" s="1454">
        <v>-0.21968420021568308</v>
      </c>
      <c r="X9" s="1454">
        <v>0.34340313873981126</v>
      </c>
      <c r="Y9" s="1451">
        <v>3.8496791462925575E-2</v>
      </c>
      <c r="Z9" s="1457">
        <v>-3.5876901955254982E-2</v>
      </c>
      <c r="AA9" s="1451">
        <v>6.3821524507001196E-2</v>
      </c>
      <c r="AB9" s="1317"/>
    </row>
    <row r="10" spans="1:28" s="1193" customFormat="1" ht="12" x14ac:dyDescent="0.2">
      <c r="A10" s="1318" t="s">
        <v>339</v>
      </c>
      <c r="B10" s="1451">
        <v>8.5206813695017827E-2</v>
      </c>
      <c r="C10" s="1452">
        <v>7.1547132578454395E-2</v>
      </c>
      <c r="D10" s="1452">
        <v>-2.7111805134288798E-3</v>
      </c>
      <c r="E10" s="1452">
        <v>-8.4320368137698914E-2</v>
      </c>
      <c r="F10" s="1453">
        <v>4.3127504088519225E-3</v>
      </c>
      <c r="G10" s="1454">
        <v>0.22001538997799427</v>
      </c>
      <c r="H10" s="1454">
        <v>-0.2374659149367202</v>
      </c>
      <c r="I10" s="1454">
        <v>-0.32539370108810595</v>
      </c>
      <c r="J10" s="1454">
        <v>-0.17098762952205115</v>
      </c>
      <c r="K10" s="1451">
        <v>-8.274173930319989E-2</v>
      </c>
      <c r="L10" s="1454">
        <v>-9.8314776912336324E-2</v>
      </c>
      <c r="M10" s="1454">
        <v>6.2896258615219747E-2</v>
      </c>
      <c r="N10" s="1451">
        <v>-7.3339376038494136E-2</v>
      </c>
      <c r="O10" s="1318" t="s">
        <v>339</v>
      </c>
      <c r="P10" s="1453">
        <v>0.10034785810518759</v>
      </c>
      <c r="Q10" s="1454">
        <v>-0.15850348851828841</v>
      </c>
      <c r="R10" s="1454">
        <v>6.4470439863460793E-2</v>
      </c>
      <c r="S10" s="1454">
        <v>0.36040131185250884</v>
      </c>
      <c r="T10" s="1454">
        <v>-0.13890097512597319</v>
      </c>
      <c r="U10" s="1456">
        <v>7.0715225021006092E-2</v>
      </c>
      <c r="V10" s="1454">
        <v>5.3524717329958759E-3</v>
      </c>
      <c r="W10" s="1454">
        <v>-0.14195468404008174</v>
      </c>
      <c r="X10" s="1454">
        <v>-0.28832786471163757</v>
      </c>
      <c r="Y10" s="1451">
        <v>-0.19653738704946994</v>
      </c>
      <c r="Z10" s="1457">
        <v>-0.10385209868294679</v>
      </c>
      <c r="AA10" s="1451">
        <v>3.7001339101966915E-2</v>
      </c>
      <c r="AB10" s="1317"/>
    </row>
    <row r="11" spans="1:28" s="1193" customFormat="1" ht="12" x14ac:dyDescent="0.2">
      <c r="A11" s="1318" t="s">
        <v>340</v>
      </c>
      <c r="B11" s="1451">
        <v>0.12169687689888459</v>
      </c>
      <c r="C11" s="1452">
        <v>6.7095823374508853E-2</v>
      </c>
      <c r="D11" s="1452">
        <v>6.4317757060612907E-2</v>
      </c>
      <c r="E11" s="1452">
        <v>-0.1111965216816098</v>
      </c>
      <c r="F11" s="1453">
        <v>8.6502902906060233E-2</v>
      </c>
      <c r="G11" s="1454">
        <v>7.7508067782611767E-2</v>
      </c>
      <c r="H11" s="1454">
        <v>0.18541696487218787</v>
      </c>
      <c r="I11" s="1454">
        <v>0.11722499930747118</v>
      </c>
      <c r="J11" s="1454">
        <v>3.5860755170917941E-2</v>
      </c>
      <c r="K11" s="1451">
        <v>0.11272914178724193</v>
      </c>
      <c r="L11" s="1454">
        <v>0.1773133615549306</v>
      </c>
      <c r="M11" s="1454">
        <v>7.4305606904281937E-2</v>
      </c>
      <c r="N11" s="1451">
        <v>0.15963759149115314</v>
      </c>
      <c r="O11" s="1318" t="s">
        <v>340</v>
      </c>
      <c r="P11" s="1453">
        <v>0.18089850539322583</v>
      </c>
      <c r="Q11" s="1454">
        <v>-0.34713421445124515</v>
      </c>
      <c r="R11" s="1454">
        <v>4.6448641977124859E-2</v>
      </c>
      <c r="S11" s="1454">
        <v>-0.20937319683238184</v>
      </c>
      <c r="T11" s="1454">
        <v>0.16165346890452598</v>
      </c>
      <c r="U11" s="1456">
        <v>0.10235900649537646</v>
      </c>
      <c r="V11" s="1454">
        <v>0.47283635196974971</v>
      </c>
      <c r="W11" s="1454">
        <v>2.0114721784778786E-2</v>
      </c>
      <c r="X11" s="1454">
        <v>0.23908594653044091</v>
      </c>
      <c r="Y11" s="1451">
        <v>0.15990035773919331</v>
      </c>
      <c r="Z11" s="1457">
        <v>8.724970511719761E-2</v>
      </c>
      <c r="AA11" s="1451">
        <v>8.8943069955052093E-2</v>
      </c>
      <c r="AB11" s="1317"/>
    </row>
    <row r="12" spans="1:28" s="1193" customFormat="1" ht="12" x14ac:dyDescent="0.2">
      <c r="A12" s="1318" t="s">
        <v>341</v>
      </c>
      <c r="B12" s="1451">
        <v>8.5055425659948086E-2</v>
      </c>
      <c r="C12" s="1452">
        <v>8.1866084507275269E-2</v>
      </c>
      <c r="D12" s="1452">
        <v>-4.7177793842968462E-2</v>
      </c>
      <c r="E12" s="1452">
        <v>8.4047331803446118E-2</v>
      </c>
      <c r="F12" s="1453">
        <v>0.21602507264991735</v>
      </c>
      <c r="G12" s="1454">
        <v>5.86543045262332E-2</v>
      </c>
      <c r="H12" s="1454">
        <v>0.17394932946539629</v>
      </c>
      <c r="I12" s="1454">
        <v>0.42703405775103143</v>
      </c>
      <c r="J12" s="1454">
        <v>0.17516700746700745</v>
      </c>
      <c r="K12" s="1451">
        <v>0.1906611208662545</v>
      </c>
      <c r="L12" s="1454">
        <v>6.8871441258996774E-2</v>
      </c>
      <c r="M12" s="1454">
        <v>0.22175883212464317</v>
      </c>
      <c r="N12" s="1451">
        <v>9.5937168985388926E-2</v>
      </c>
      <c r="O12" s="1318" t="s">
        <v>341</v>
      </c>
      <c r="P12" s="1453">
        <v>0.27340503933277205</v>
      </c>
      <c r="Q12" s="1454">
        <v>1.4574236800826442E-2</v>
      </c>
      <c r="R12" s="1454">
        <v>-3.3720028252731772E-2</v>
      </c>
      <c r="S12" s="1454">
        <v>-4.3796333166874118E-2</v>
      </c>
      <c r="T12" s="1454">
        <v>0.13044702111499185</v>
      </c>
      <c r="U12" s="1456">
        <v>0.11214448919302766</v>
      </c>
      <c r="V12" s="1454">
        <v>0.44632458731486291</v>
      </c>
      <c r="W12" s="1454">
        <v>6.2726684625387399E-2</v>
      </c>
      <c r="X12" s="1454">
        <v>0.53009775195223841</v>
      </c>
      <c r="Y12" s="1451">
        <v>0.2758732487603327</v>
      </c>
      <c r="Z12" s="1457">
        <v>0.32607725780587038</v>
      </c>
      <c r="AA12" s="1451">
        <v>7.3148090040048075E-2</v>
      </c>
      <c r="AB12" s="1317"/>
    </row>
    <row r="13" spans="1:28" s="1193" customFormat="1" ht="12" x14ac:dyDescent="0.2">
      <c r="A13" s="1318" t="s">
        <v>342</v>
      </c>
      <c r="B13" s="1451">
        <v>6.1911101787940986E-2</v>
      </c>
      <c r="C13" s="1452">
        <v>7.2237620523960946E-2</v>
      </c>
      <c r="D13" s="1452">
        <v>1.0535081764668244E-2</v>
      </c>
      <c r="E13" s="1452">
        <v>8.7274758124502652E-2</v>
      </c>
      <c r="F13" s="1453">
        <v>0.10123395017970804</v>
      </c>
      <c r="G13" s="1454">
        <v>6.5778318310022191E-2</v>
      </c>
      <c r="H13" s="1454">
        <v>8.0046447458219247E-2</v>
      </c>
      <c r="I13" s="1454">
        <v>-7.6324276853860798E-2</v>
      </c>
      <c r="J13" s="1454">
        <v>0.10965589167357256</v>
      </c>
      <c r="K13" s="1451">
        <v>7.5283087288506981E-2</v>
      </c>
      <c r="L13" s="1454">
        <v>9.901150563192547E-2</v>
      </c>
      <c r="M13" s="1454">
        <v>-5.6546440218519831E-2</v>
      </c>
      <c r="N13" s="1451">
        <v>6.3805540890776183E-2</v>
      </c>
      <c r="O13" s="1318" t="s">
        <v>342</v>
      </c>
      <c r="P13" s="1453">
        <v>-7.8889102569829672E-2</v>
      </c>
      <c r="Q13" s="1454">
        <v>-0.33096638181548732</v>
      </c>
      <c r="R13" s="1454">
        <v>7.514294568503542E-2</v>
      </c>
      <c r="S13" s="1454">
        <v>4.6180218505137642E-2</v>
      </c>
      <c r="T13" s="1454">
        <v>-0.16307343275338559</v>
      </c>
      <c r="U13" s="1456">
        <v>-2.3673606895559304E-2</v>
      </c>
      <c r="V13" s="1454">
        <v>0.12890341045468359</v>
      </c>
      <c r="W13" s="1454">
        <v>0.22524616768482322</v>
      </c>
      <c r="X13" s="1454">
        <v>-1.6527138777167175E-2</v>
      </c>
      <c r="Y13" s="1451">
        <v>8.9325808476138649E-2</v>
      </c>
      <c r="Z13" s="1457">
        <v>9.6161690332438765E-2</v>
      </c>
      <c r="AA13" s="1451">
        <v>5.425586883558918E-2</v>
      </c>
      <c r="AB13" s="1317"/>
    </row>
    <row r="14" spans="1:28" s="1193" customFormat="1" ht="12" x14ac:dyDescent="0.2">
      <c r="A14" s="1318" t="s">
        <v>343</v>
      </c>
      <c r="B14" s="1451">
        <v>4.4254167401945113E-2</v>
      </c>
      <c r="C14" s="1452">
        <v>3.5603183798189976E-2</v>
      </c>
      <c r="D14" s="1452">
        <v>-2.3048536929812527E-2</v>
      </c>
      <c r="E14" s="1452">
        <v>8.5803286620102448E-2</v>
      </c>
      <c r="F14" s="1453">
        <v>0.16575854863654185</v>
      </c>
      <c r="G14" s="1454">
        <v>-4.3891951949740604E-2</v>
      </c>
      <c r="H14" s="1454">
        <v>2.8730058374611438E-2</v>
      </c>
      <c r="I14" s="1454">
        <v>-2.2819016518776464E-2</v>
      </c>
      <c r="J14" s="1454">
        <v>0.18547770645446737</v>
      </c>
      <c r="K14" s="1451">
        <v>5.8143337242039655E-2</v>
      </c>
      <c r="L14" s="1454">
        <v>1.843912004082723E-2</v>
      </c>
      <c r="M14" s="1454">
        <v>-0.10065914732775882</v>
      </c>
      <c r="N14" s="1451">
        <v>-7.0741302103353226E-3</v>
      </c>
      <c r="O14" s="1318" t="s">
        <v>343</v>
      </c>
      <c r="P14" s="1453">
        <v>6.9363114472071122E-2</v>
      </c>
      <c r="Q14" s="1454">
        <v>-0.13234318150874308</v>
      </c>
      <c r="R14" s="1454">
        <v>0.12700616658543237</v>
      </c>
      <c r="S14" s="1454">
        <v>7.245655924453645E-2</v>
      </c>
      <c r="T14" s="1454">
        <v>-5.7077781247116238E-2</v>
      </c>
      <c r="U14" s="1456">
        <v>8.401251763927714E-2</v>
      </c>
      <c r="V14" s="1454">
        <v>-0.14168142309486864</v>
      </c>
      <c r="W14" s="1454">
        <v>-4.4485931076442338E-2</v>
      </c>
      <c r="X14" s="1454">
        <v>6.0347297237960736E-2</v>
      </c>
      <c r="Y14" s="1451">
        <v>-1.9731327753052353E-2</v>
      </c>
      <c r="Z14" s="1457">
        <v>5.5960699009867006E-2</v>
      </c>
      <c r="AA14" s="1451">
        <v>2.9603801241041349E-2</v>
      </c>
      <c r="AB14" s="1317"/>
    </row>
    <row r="15" spans="1:28" s="1193" customFormat="1" ht="12" x14ac:dyDescent="0.2">
      <c r="A15" s="1318" t="s">
        <v>344</v>
      </c>
      <c r="B15" s="1451">
        <v>4.7136870947114135E-2</v>
      </c>
      <c r="C15" s="1452">
        <v>-1.8357138057709516E-2</v>
      </c>
      <c r="D15" s="1452">
        <v>-1.6460606450065893E-2</v>
      </c>
      <c r="E15" s="1452">
        <v>3.8172968905144614E-2</v>
      </c>
      <c r="F15" s="1453">
        <v>2.3582288877007813E-2</v>
      </c>
      <c r="G15" s="1454">
        <v>3.8785555182183191E-2</v>
      </c>
      <c r="H15" s="1454">
        <v>-5.2485655218845399E-2</v>
      </c>
      <c r="I15" s="1454">
        <v>-0.10527681628417535</v>
      </c>
      <c r="J15" s="1454">
        <v>0.12364647628705562</v>
      </c>
      <c r="K15" s="1451">
        <v>-3.2461027227155504E-4</v>
      </c>
      <c r="L15" s="1454">
        <v>0.13911042129949316</v>
      </c>
      <c r="M15" s="1454">
        <v>1.2231410626564418E-2</v>
      </c>
      <c r="N15" s="1451">
        <v>0.11702233194378207</v>
      </c>
      <c r="O15" s="1318" t="s">
        <v>344</v>
      </c>
      <c r="P15" s="1453">
        <v>-1.5893808057881341E-2</v>
      </c>
      <c r="Q15" s="1454">
        <v>-0.24165621366543322</v>
      </c>
      <c r="R15" s="1454">
        <v>-1.7830325772920087E-2</v>
      </c>
      <c r="S15" s="1454">
        <v>5.8548471979750764E-2</v>
      </c>
      <c r="T15" s="1454">
        <v>1.072972419488505E-2</v>
      </c>
      <c r="U15" s="1456">
        <v>-1.7932151102699349E-2</v>
      </c>
      <c r="V15" s="1454">
        <v>6.1284446440514409E-2</v>
      </c>
      <c r="W15" s="1454">
        <v>-0.39994861807636051</v>
      </c>
      <c r="X15" s="1454">
        <v>-5.602960190856561E-2</v>
      </c>
      <c r="Y15" s="1451">
        <v>-0.22583106077213169</v>
      </c>
      <c r="Z15" s="1457">
        <v>6.6907343742231729E-2</v>
      </c>
      <c r="AA15" s="1451">
        <v>2.0683688046564206E-2</v>
      </c>
      <c r="AB15" s="1317"/>
    </row>
    <row r="16" spans="1:28" s="1193" customFormat="1" ht="12" x14ac:dyDescent="0.2">
      <c r="A16" s="1318" t="s">
        <v>345</v>
      </c>
      <c r="B16" s="1451">
        <v>4.5756520777432072E-2</v>
      </c>
      <c r="C16" s="1452">
        <v>5.6354003493069113E-2</v>
      </c>
      <c r="D16" s="1452">
        <v>-2.1853952616010901E-2</v>
      </c>
      <c r="E16" s="1452">
        <v>-2.0962057083874837E-2</v>
      </c>
      <c r="F16" s="1453">
        <v>-1.1910068611357034E-2</v>
      </c>
      <c r="G16" s="1454">
        <v>-0.1919447789882758</v>
      </c>
      <c r="H16" s="1454">
        <v>-5.1218035467324882E-2</v>
      </c>
      <c r="I16" s="1454">
        <v>-0.1473609551850209</v>
      </c>
      <c r="J16" s="1454">
        <v>-3.2934306832260271E-2</v>
      </c>
      <c r="K16" s="1451">
        <v>-6.396927310966101E-2</v>
      </c>
      <c r="L16" s="1454">
        <v>0.10562375408243833</v>
      </c>
      <c r="M16" s="1454">
        <v>3.3641742468657435E-2</v>
      </c>
      <c r="N16" s="1451">
        <v>9.3570544719934937E-2</v>
      </c>
      <c r="O16" s="1318" t="s">
        <v>345</v>
      </c>
      <c r="P16" s="1453">
        <v>0.1143844033153308</v>
      </c>
      <c r="Q16" s="1454">
        <v>-0.10669297033982471</v>
      </c>
      <c r="R16" s="1454">
        <v>9.5451837638895948E-2</v>
      </c>
      <c r="S16" s="1454">
        <v>9.5032721030137282E-2</v>
      </c>
      <c r="T16" s="1454">
        <v>-5.3809385987199303E-2</v>
      </c>
      <c r="U16" s="1456">
        <v>9.3848828501676446E-2</v>
      </c>
      <c r="V16" s="1454">
        <v>-0.43544766893441467</v>
      </c>
      <c r="W16" s="1454">
        <v>-0.33364471394658252</v>
      </c>
      <c r="X16" s="1454">
        <v>-0.2110499671136323</v>
      </c>
      <c r="Y16" s="1451">
        <v>-0.32422707533706779</v>
      </c>
      <c r="Z16" s="1457">
        <v>2.8734452563146246E-3</v>
      </c>
      <c r="AA16" s="1451">
        <v>2.9818179556037747E-2</v>
      </c>
      <c r="AB16" s="1317"/>
    </row>
    <row r="17" spans="1:28" s="1193" customFormat="1" ht="12" x14ac:dyDescent="0.2">
      <c r="A17" s="1318" t="s">
        <v>346</v>
      </c>
      <c r="B17" s="1451">
        <v>6.53236499846927E-2</v>
      </c>
      <c r="C17" s="1452">
        <v>0.10680184816764968</v>
      </c>
      <c r="D17" s="1452">
        <v>-1.622158132930504E-2</v>
      </c>
      <c r="E17" s="1452">
        <v>-4.8148932279912716E-2</v>
      </c>
      <c r="F17" s="1453">
        <v>-1.2081500884499369E-3</v>
      </c>
      <c r="G17" s="1454">
        <v>-0.1744349255731987</v>
      </c>
      <c r="H17" s="1454">
        <v>-0.17274783697662932</v>
      </c>
      <c r="I17" s="1454">
        <v>-0.17357243783500503</v>
      </c>
      <c r="J17" s="1454">
        <v>-0.13493122090270049</v>
      </c>
      <c r="K17" s="1451">
        <v>-0.11992190081693094</v>
      </c>
      <c r="L17" s="1454">
        <v>6.1796988357464722E-2</v>
      </c>
      <c r="M17" s="1454">
        <v>-0.1392455512606737</v>
      </c>
      <c r="N17" s="1451">
        <v>3.0344599271423443E-2</v>
      </c>
      <c r="O17" s="1318" t="s">
        <v>346</v>
      </c>
      <c r="P17" s="1453">
        <v>-0.12136610676295179</v>
      </c>
      <c r="Q17" s="1454">
        <v>3.3655090264311384E-2</v>
      </c>
      <c r="R17" s="1454">
        <v>0.46452797402330015</v>
      </c>
      <c r="S17" s="1454">
        <v>-0.17002241739270924</v>
      </c>
      <c r="T17" s="1454">
        <v>-1.7438869091046701E-2</v>
      </c>
      <c r="U17" s="1456">
        <v>0.20115128143408972</v>
      </c>
      <c r="V17" s="1454">
        <v>-0.12969278112625479</v>
      </c>
      <c r="W17" s="1454">
        <v>-0.28241174211018755</v>
      </c>
      <c r="X17" s="1454">
        <v>-3.7866970347862967E-2</v>
      </c>
      <c r="Y17" s="1451">
        <v>-0.16571478510681054</v>
      </c>
      <c r="Z17" s="1457">
        <v>-1.5987214221521207E-2</v>
      </c>
      <c r="AA17" s="1451">
        <v>4.6224135375780601E-2</v>
      </c>
      <c r="AB17" s="1317"/>
    </row>
    <row r="18" spans="1:28" s="1193" customFormat="1" ht="12" x14ac:dyDescent="0.2">
      <c r="A18" s="1318" t="s">
        <v>347</v>
      </c>
      <c r="B18" s="1451">
        <v>7.2852238882033279E-2</v>
      </c>
      <c r="C18" s="1452">
        <v>0.10646677073107595</v>
      </c>
      <c r="D18" s="1452">
        <v>1.1483524419882539E-2</v>
      </c>
      <c r="E18" s="1452">
        <v>-9.1578047703464491E-2</v>
      </c>
      <c r="F18" s="1453">
        <v>0.10080382727585541</v>
      </c>
      <c r="G18" s="1454">
        <v>-6.0849030321870543E-2</v>
      </c>
      <c r="H18" s="1454">
        <v>5.535339490225185E-2</v>
      </c>
      <c r="I18" s="1454">
        <v>0.10801233877640409</v>
      </c>
      <c r="J18" s="1454">
        <v>-3.3347714138874079E-2</v>
      </c>
      <c r="K18" s="1451">
        <v>3.9490777869625064E-2</v>
      </c>
      <c r="L18" s="1454">
        <v>1.2503667223375441E-2</v>
      </c>
      <c r="M18" s="1454">
        <v>9.3335522013183649E-3</v>
      </c>
      <c r="N18" s="1451">
        <v>1.2063592745708358E-2</v>
      </c>
      <c r="O18" s="1318" t="s">
        <v>347</v>
      </c>
      <c r="P18" s="1453">
        <v>-6.7024795936004179E-3</v>
      </c>
      <c r="Q18" s="1454">
        <v>-0.19990165322828765</v>
      </c>
      <c r="R18" s="1454">
        <v>0.26179274136483355</v>
      </c>
      <c r="S18" s="1454">
        <v>6.4518869498932846E-2</v>
      </c>
      <c r="T18" s="1454">
        <v>0.13086074037647527</v>
      </c>
      <c r="U18" s="1456">
        <v>0.14392900636977771</v>
      </c>
      <c r="V18" s="1454">
        <v>0.44594038749962928</v>
      </c>
      <c r="W18" s="1454">
        <v>-0.2677095763046537</v>
      </c>
      <c r="X18" s="1454">
        <v>-6.0053952699499466E-2</v>
      </c>
      <c r="Y18" s="1451">
        <v>-0.12653613407793834</v>
      </c>
      <c r="Z18" s="1459">
        <v>1.2711512635790992E-2</v>
      </c>
      <c r="AA18" s="1451">
        <v>5.0989673866041627E-2</v>
      </c>
      <c r="AB18" s="1317"/>
    </row>
    <row r="19" spans="1:28" s="1193" customFormat="1" ht="12" x14ac:dyDescent="0.2">
      <c r="A19" s="1316" t="s">
        <v>264</v>
      </c>
      <c r="B19" s="1460">
        <v>7.746256843720184E-2</v>
      </c>
      <c r="C19" s="1461">
        <v>5.2878311172644868E-2</v>
      </c>
      <c r="D19" s="1461">
        <v>-1.9471250880697864E-2</v>
      </c>
      <c r="E19" s="1461">
        <v>-1.9966881864146583E-2</v>
      </c>
      <c r="F19" s="1462">
        <v>5.3058240921170251E-2</v>
      </c>
      <c r="G19" s="1463">
        <v>-1.4245062395472779E-2</v>
      </c>
      <c r="H19" s="1463">
        <v>8.2734214115130365E-4</v>
      </c>
      <c r="I19" s="1463">
        <v>-1.414157138210337E-2</v>
      </c>
      <c r="J19" s="1463">
        <v>3.1387029950567046E-2</v>
      </c>
      <c r="K19" s="1460">
        <v>1.8634445828604879E-2</v>
      </c>
      <c r="L19" s="1464">
        <v>8.3029027004244485E-2</v>
      </c>
      <c r="M19" s="1465">
        <v>4.0881959256964612E-2</v>
      </c>
      <c r="N19" s="1460">
        <v>7.6075140077007844E-2</v>
      </c>
      <c r="O19" s="1316" t="s">
        <v>264</v>
      </c>
      <c r="P19" s="1466">
        <v>8.6418984545037228E-2</v>
      </c>
      <c r="Q19" s="1467">
        <v>-0.15773683482699696</v>
      </c>
      <c r="R19" s="1467">
        <v>8.7244051136630432E-2</v>
      </c>
      <c r="S19" s="1467">
        <v>2.7515298220983496E-2</v>
      </c>
      <c r="T19" s="1467">
        <v>-0.14259139792790032</v>
      </c>
      <c r="U19" s="1468">
        <v>6.9877333026894195E-2</v>
      </c>
      <c r="V19" s="1466">
        <v>-3.3282647153770786E-2</v>
      </c>
      <c r="W19" s="1467">
        <v>-0.108611140373413</v>
      </c>
      <c r="X19" s="1467">
        <v>-6.9323119852158031E-3</v>
      </c>
      <c r="Y19" s="1468">
        <v>-6.1148076887062079E-2</v>
      </c>
      <c r="Z19" s="1469">
        <v>3.1890820033511437E-2</v>
      </c>
      <c r="AA19" s="1469">
        <v>4.4736523327342376E-2</v>
      </c>
      <c r="AB19" s="1317"/>
    </row>
    <row r="20" spans="1:28" s="1320" customFormat="1" ht="12" x14ac:dyDescent="0.2">
      <c r="A20" s="1319" t="s">
        <v>250</v>
      </c>
      <c r="B20" s="1470"/>
      <c r="C20" s="1471"/>
      <c r="D20" s="1471"/>
      <c r="E20" s="1471"/>
      <c r="F20" s="1472"/>
      <c r="G20" s="1473"/>
      <c r="H20" s="1473"/>
      <c r="I20" s="1473"/>
      <c r="J20" s="1473"/>
      <c r="K20" s="1470"/>
      <c r="L20" s="1472"/>
      <c r="M20" s="1473"/>
      <c r="N20" s="1470"/>
      <c r="O20" s="1319" t="s">
        <v>250</v>
      </c>
      <c r="P20" s="1473"/>
      <c r="Q20" s="1473"/>
      <c r="R20" s="1473"/>
      <c r="S20" s="1473"/>
      <c r="T20" s="1473"/>
      <c r="U20" s="1470"/>
      <c r="V20" s="1473"/>
      <c r="W20" s="1473"/>
      <c r="X20" s="1473"/>
      <c r="Y20" s="1470"/>
      <c r="Z20" s="1471"/>
      <c r="AA20" s="1470"/>
      <c r="AB20" s="1197"/>
    </row>
    <row r="21" spans="1:28" s="1193" customFormat="1" ht="12" x14ac:dyDescent="0.2">
      <c r="A21" s="1321" t="s">
        <v>336</v>
      </c>
      <c r="B21" s="1451">
        <v>4.0380822508373007E-2</v>
      </c>
      <c r="C21" s="1452">
        <v>7.3486484004391421E-3</v>
      </c>
      <c r="D21" s="1452">
        <v>-4.8335885084706973E-2</v>
      </c>
      <c r="E21" s="1452">
        <v>-0.15776432780771096</v>
      </c>
      <c r="F21" s="1453">
        <v>-6.7082362568396142E-2</v>
      </c>
      <c r="G21" s="1454">
        <v>0.14543091923226589</v>
      </c>
      <c r="H21" s="1454">
        <v>-1.5521908068879108E-2</v>
      </c>
      <c r="I21" s="1454">
        <v>-1.6980232535125685E-2</v>
      </c>
      <c r="J21" s="1454">
        <v>-0.12076276938119432</v>
      </c>
      <c r="K21" s="1451">
        <v>-3.4735964556341543E-2</v>
      </c>
      <c r="L21" s="1454">
        <v>-5.7945498402544524E-2</v>
      </c>
      <c r="M21" s="1454">
        <v>4.1195233362700111E-2</v>
      </c>
      <c r="N21" s="1451">
        <v>-4.6358725188646727E-2</v>
      </c>
      <c r="O21" s="1321" t="s">
        <v>336</v>
      </c>
      <c r="P21" s="1453">
        <v>-0.16872962872809599</v>
      </c>
      <c r="Q21" s="1454">
        <v>-0.32139253877095947</v>
      </c>
      <c r="R21" s="1454">
        <v>-0.12141170545275738</v>
      </c>
      <c r="S21" s="1454">
        <v>-7.7032810168361386E-3</v>
      </c>
      <c r="T21" s="1454">
        <v>-0.4941251386759859</v>
      </c>
      <c r="U21" s="1456">
        <v>-0.17772060144080026</v>
      </c>
      <c r="V21" s="1454">
        <v>-0.29049252351620186</v>
      </c>
      <c r="W21" s="1454">
        <v>0.18431536434325346</v>
      </c>
      <c r="X21" s="1454">
        <v>-9.9985377733779454E-2</v>
      </c>
      <c r="Y21" s="1451">
        <v>-1.5857918826366814E-2</v>
      </c>
      <c r="Z21" s="1457">
        <v>6.4606890532456787E-2</v>
      </c>
      <c r="AA21" s="1451">
        <v>1.3397633074883633E-2</v>
      </c>
      <c r="AB21" s="1200"/>
    </row>
    <row r="22" spans="1:28" s="1193" customFormat="1" ht="12" x14ac:dyDescent="0.2">
      <c r="A22" s="1321" t="s">
        <v>337</v>
      </c>
      <c r="B22" s="1451">
        <v>9.2960425864030777E-2</v>
      </c>
      <c r="C22" s="1452">
        <v>-3.1311164576588189E-2</v>
      </c>
      <c r="D22" s="1452">
        <v>1.5338482795014959E-2</v>
      </c>
      <c r="E22" s="1452">
        <v>-0.2009633983251089</v>
      </c>
      <c r="F22" s="1453">
        <v>-0.19307206944977037</v>
      </c>
      <c r="G22" s="1454">
        <v>-0.20041709828501753</v>
      </c>
      <c r="H22" s="1454">
        <v>-0.10882305599468876</v>
      </c>
      <c r="I22" s="1454">
        <v>-4.6755501490074097E-2</v>
      </c>
      <c r="J22" s="1454">
        <v>3.6662125602090752E-3</v>
      </c>
      <c r="K22" s="1451">
        <v>-0.13603876942473986</v>
      </c>
      <c r="L22" s="1454">
        <v>-4.8293505035663355E-2</v>
      </c>
      <c r="M22" s="1454">
        <v>-0.1333456602814552</v>
      </c>
      <c r="N22" s="1451">
        <v>-6.2138174801149353E-2</v>
      </c>
      <c r="O22" s="1321" t="s">
        <v>337</v>
      </c>
      <c r="P22" s="1453">
        <v>0.11286112289356613</v>
      </c>
      <c r="Q22" s="1454">
        <v>0.55880091824857925</v>
      </c>
      <c r="R22" s="1454">
        <v>-0.23198761049661171</v>
      </c>
      <c r="S22" s="1454">
        <v>0.67520527343911141</v>
      </c>
      <c r="T22" s="1454">
        <v>-0.2779173806363765</v>
      </c>
      <c r="U22" s="1456">
        <v>4.8976425448607121E-2</v>
      </c>
      <c r="V22" s="1454">
        <v>-0.23869079981789149</v>
      </c>
      <c r="W22" s="1454">
        <v>-3.9717430715276336E-2</v>
      </c>
      <c r="X22" s="1454">
        <v>-0.21278706098033187</v>
      </c>
      <c r="Y22" s="1451">
        <v>-0.12605441592320771</v>
      </c>
      <c r="Z22" s="1457">
        <v>-9.9310398172030075E-3</v>
      </c>
      <c r="AA22" s="1451">
        <v>2.2769908579570234E-2</v>
      </c>
      <c r="AB22" s="1200"/>
    </row>
    <row r="23" spans="1:28" s="1193" customFormat="1" ht="12" x14ac:dyDescent="0.2">
      <c r="A23" s="1321" t="s">
        <v>338</v>
      </c>
      <c r="B23" s="1451">
        <v>0.13051106316236757</v>
      </c>
      <c r="C23" s="1452">
        <v>1.8653329387516845E-2</v>
      </c>
      <c r="D23" s="1452">
        <v>5.4738650367511327E-2</v>
      </c>
      <c r="E23" s="1452">
        <v>-9.6690649149449859E-2</v>
      </c>
      <c r="F23" s="1453">
        <v>4.5696583193381671E-2</v>
      </c>
      <c r="G23" s="1454">
        <v>0.20011416726416781</v>
      </c>
      <c r="H23" s="1454">
        <v>0.10071555858958746</v>
      </c>
      <c r="I23" s="1454">
        <v>0.16454747653204504</v>
      </c>
      <c r="J23" s="1454">
        <v>0.11951220841483086</v>
      </c>
      <c r="K23" s="1451">
        <v>9.4641569272906539E-2</v>
      </c>
      <c r="L23" s="1454">
        <v>1.5586654738637802E-2</v>
      </c>
      <c r="M23" s="1454">
        <v>0.37710698239554197</v>
      </c>
      <c r="N23" s="1451">
        <v>6.4396492395272703E-2</v>
      </c>
      <c r="O23" s="1321" t="s">
        <v>338</v>
      </c>
      <c r="P23" s="1453">
        <v>0.62294940723956549</v>
      </c>
      <c r="Q23" s="1454">
        <v>0.15424806450474124</v>
      </c>
      <c r="R23" s="1454">
        <v>-7.1378491743632186E-2</v>
      </c>
      <c r="S23" s="1454">
        <v>0.8099908821225752</v>
      </c>
      <c r="T23" s="1454">
        <v>0.18537302285582175</v>
      </c>
      <c r="U23" s="1456">
        <v>0.43842540423338916</v>
      </c>
      <c r="V23" s="1454">
        <v>0.20163674194425013</v>
      </c>
      <c r="W23" s="1454">
        <v>-0.24399031088529738</v>
      </c>
      <c r="X23" s="1454">
        <v>0.31694600851736499</v>
      </c>
      <c r="Y23" s="1451">
        <v>1.8225721915927546E-2</v>
      </c>
      <c r="Z23" s="1457">
        <v>8.038109616157614E-2</v>
      </c>
      <c r="AA23" s="1451">
        <v>7.9152665769124678E-2</v>
      </c>
      <c r="AB23" s="1200"/>
    </row>
    <row r="24" spans="1:28" s="1193" customFormat="1" ht="12" x14ac:dyDescent="0.2">
      <c r="A24" s="1321" t="s">
        <v>339</v>
      </c>
      <c r="B24" s="1451">
        <v>7.7457892288532906E-2</v>
      </c>
      <c r="C24" s="1452">
        <v>3.7457370319874568E-2</v>
      </c>
      <c r="D24" s="1452">
        <v>0.18670785600510917</v>
      </c>
      <c r="E24" s="1452">
        <v>-0.18666497061770637</v>
      </c>
      <c r="F24" s="1453">
        <v>-4.3438740011364531E-2</v>
      </c>
      <c r="G24" s="1454">
        <v>0.10049323759985686</v>
      </c>
      <c r="H24" s="1454">
        <v>-0.19754106422867199</v>
      </c>
      <c r="I24" s="1454">
        <v>-0.34425144239112931</v>
      </c>
      <c r="J24" s="1454">
        <v>-0.13933700615320255</v>
      </c>
      <c r="K24" s="1451">
        <v>-0.10647485629805914</v>
      </c>
      <c r="L24" s="1454">
        <v>-7.7935294751177858E-2</v>
      </c>
      <c r="M24" s="1454">
        <v>0.21550557330603898</v>
      </c>
      <c r="N24" s="1451">
        <v>-3.2362243571809932E-2</v>
      </c>
      <c r="O24" s="1321" t="s">
        <v>339</v>
      </c>
      <c r="P24" s="1453">
        <v>0.15938590571005523</v>
      </c>
      <c r="Q24" s="1454">
        <v>-0.25014018326575371</v>
      </c>
      <c r="R24" s="1454">
        <v>0.12288007261018871</v>
      </c>
      <c r="S24" s="1454">
        <v>0.52590452820877287</v>
      </c>
      <c r="T24" s="1454">
        <v>-0.30468510416706285</v>
      </c>
      <c r="U24" s="1456">
        <v>0.12080200359234974</v>
      </c>
      <c r="V24" s="1454">
        <v>-3.1824024132663553E-2</v>
      </c>
      <c r="W24" s="1454">
        <v>-0.18648732546135363</v>
      </c>
      <c r="X24" s="1454">
        <v>-0.28757973373961188</v>
      </c>
      <c r="Y24" s="1451">
        <v>-0.21635689936795982</v>
      </c>
      <c r="Z24" s="1457">
        <v>-3.027229807009036E-2</v>
      </c>
      <c r="AA24" s="1451">
        <v>4.9142913177362468E-2</v>
      </c>
      <c r="AB24" s="1200"/>
    </row>
    <row r="25" spans="1:28" s="1193" customFormat="1" ht="12" x14ac:dyDescent="0.2">
      <c r="A25" s="1321" t="s">
        <v>340</v>
      </c>
      <c r="B25" s="1451">
        <v>0.11714612912097641</v>
      </c>
      <c r="C25" s="1452">
        <v>6.2505631873733161E-2</v>
      </c>
      <c r="D25" s="1452">
        <v>3.1421870518811443E-2</v>
      </c>
      <c r="E25" s="1452">
        <v>-0.1719672031714119</v>
      </c>
      <c r="F25" s="1453">
        <v>5.7059238702653711E-2</v>
      </c>
      <c r="G25" s="1454">
        <v>5.0124244896518462E-2</v>
      </c>
      <c r="H25" s="1454">
        <v>0.1229826495792553</v>
      </c>
      <c r="I25" s="1454">
        <v>0.11765086163594579</v>
      </c>
      <c r="J25" s="1454">
        <v>2.3857462904426367E-3</v>
      </c>
      <c r="K25" s="1451">
        <v>7.537033500092212E-2</v>
      </c>
      <c r="L25" s="1454">
        <v>-8.1278101527315641E-2</v>
      </c>
      <c r="M25" s="1454">
        <v>5.3559649219634131E-2</v>
      </c>
      <c r="N25" s="1451">
        <v>-6.0615461763559988E-2</v>
      </c>
      <c r="O25" s="1321" t="s">
        <v>340</v>
      </c>
      <c r="P25" s="1453">
        <v>0.14592979608822448</v>
      </c>
      <c r="Q25" s="1454">
        <v>0.11394848414462398</v>
      </c>
      <c r="R25" s="1454">
        <v>-0.3069670204657487</v>
      </c>
      <c r="S25" s="1454">
        <v>0.30313831584786188</v>
      </c>
      <c r="T25" s="1454">
        <v>0.32295621707511485</v>
      </c>
      <c r="U25" s="1456">
        <v>8.2029527042347505E-2</v>
      </c>
      <c r="V25" s="1454">
        <v>0.4263625933069175</v>
      </c>
      <c r="W25" s="1454">
        <v>-4.2458741731148941E-3</v>
      </c>
      <c r="X25" s="1454">
        <v>6.9591193868967366E-2</v>
      </c>
      <c r="Y25" s="1451">
        <v>8.6794674120724946E-2</v>
      </c>
      <c r="Z25" s="1457">
        <v>0.1413342919160378</v>
      </c>
      <c r="AA25" s="1451">
        <v>8.8022166406134292E-2</v>
      </c>
      <c r="AB25" s="1200"/>
    </row>
    <row r="26" spans="1:28" s="1193" customFormat="1" ht="12" x14ac:dyDescent="0.2">
      <c r="A26" s="1321" t="s">
        <v>341</v>
      </c>
      <c r="B26" s="1451">
        <v>9.3265150846898376E-2</v>
      </c>
      <c r="C26" s="1452">
        <v>8.522199263994544E-2</v>
      </c>
      <c r="D26" s="1452">
        <v>-5.4831593415692895E-2</v>
      </c>
      <c r="E26" s="1452">
        <v>-6.4678152012769372E-2</v>
      </c>
      <c r="F26" s="1453">
        <v>0.22384784046178602</v>
      </c>
      <c r="G26" s="1454">
        <v>0.34542413882692174</v>
      </c>
      <c r="H26" s="1454">
        <v>0.14015127979258502</v>
      </c>
      <c r="I26" s="1454">
        <v>0.35208309653098058</v>
      </c>
      <c r="J26" s="1454">
        <v>0.13794500055950493</v>
      </c>
      <c r="K26" s="1451">
        <v>0.21157701973917278</v>
      </c>
      <c r="L26" s="1454">
        <v>-4.1974649232002885E-2</v>
      </c>
      <c r="M26" s="1454">
        <v>9.5038703560750323E-2</v>
      </c>
      <c r="N26" s="1451">
        <v>-1.882860076607392E-2</v>
      </c>
      <c r="O26" s="1321" t="s">
        <v>341</v>
      </c>
      <c r="P26" s="1453">
        <v>0.29684487212855604</v>
      </c>
      <c r="Q26" s="1454">
        <v>-4.0490326035660931E-3</v>
      </c>
      <c r="R26" s="1454">
        <v>4.7635833631840775E-3</v>
      </c>
      <c r="S26" s="1454">
        <v>0.1406762573418544</v>
      </c>
      <c r="T26" s="1454">
        <v>0.40495248547952845</v>
      </c>
      <c r="U26" s="1456">
        <v>0.23929000428126646</v>
      </c>
      <c r="V26" s="1454">
        <v>0.43266908283707262</v>
      </c>
      <c r="W26" s="1454">
        <v>6.9359844584020183E-2</v>
      </c>
      <c r="X26" s="1454">
        <v>0.49655332799443919</v>
      </c>
      <c r="Y26" s="1451">
        <v>0.26992337486381984</v>
      </c>
      <c r="Z26" s="1457">
        <v>0.29223715160005853</v>
      </c>
      <c r="AA26" s="1451">
        <v>9.779010312482557E-2</v>
      </c>
      <c r="AB26" s="1200"/>
    </row>
    <row r="27" spans="1:28" s="1193" customFormat="1" ht="12" x14ac:dyDescent="0.2">
      <c r="A27" s="1321" t="s">
        <v>342</v>
      </c>
      <c r="B27" s="1451">
        <v>7.1470007208628158E-2</v>
      </c>
      <c r="C27" s="1452">
        <v>5.9630623706171004E-2</v>
      </c>
      <c r="D27" s="1452">
        <v>-0.18336181999899587</v>
      </c>
      <c r="E27" s="1452">
        <v>-0.17578331870953462</v>
      </c>
      <c r="F27" s="1453">
        <v>7.6281726297795602E-2</v>
      </c>
      <c r="G27" s="1454">
        <v>0.10455576095235587</v>
      </c>
      <c r="H27" s="1454">
        <v>4.3370956499152478E-2</v>
      </c>
      <c r="I27" s="1454">
        <v>-0.14322131811642258</v>
      </c>
      <c r="J27" s="1454">
        <v>4.6677884654716839E-2</v>
      </c>
      <c r="K27" s="1451">
        <v>4.4659242887362172E-2</v>
      </c>
      <c r="L27" s="1454">
        <v>-9.5734749330169872E-2</v>
      </c>
      <c r="M27" s="1454">
        <v>-8.5120951563341235E-2</v>
      </c>
      <c r="N27" s="1451">
        <v>-9.3720615237496696E-2</v>
      </c>
      <c r="O27" s="1321" t="s">
        <v>342</v>
      </c>
      <c r="P27" s="1453">
        <v>2.7074189858607628E-2</v>
      </c>
      <c r="Q27" s="1454">
        <v>-0.42389380309228286</v>
      </c>
      <c r="R27" s="1454">
        <v>-2.9602847400477014E-2</v>
      </c>
      <c r="S27" s="1454">
        <v>0.22139356624075401</v>
      </c>
      <c r="T27" s="1454">
        <v>-0.46760003111784892</v>
      </c>
      <c r="U27" s="1456">
        <v>-3.2849849889217457E-2</v>
      </c>
      <c r="V27" s="1454">
        <v>9.0437142329189008E-2</v>
      </c>
      <c r="W27" s="1454">
        <v>0.22323844386973751</v>
      </c>
      <c r="X27" s="1454">
        <v>-3.1898238244596408E-2</v>
      </c>
      <c r="Y27" s="1451">
        <v>7.495889062353589E-2</v>
      </c>
      <c r="Z27" s="1457">
        <v>6.243920693964293E-2</v>
      </c>
      <c r="AA27" s="1451">
        <v>5.6841212600931272E-2</v>
      </c>
      <c r="AB27" s="1200"/>
    </row>
    <row r="28" spans="1:28" s="1193" customFormat="1" ht="12" x14ac:dyDescent="0.2">
      <c r="A28" s="1321" t="s">
        <v>343</v>
      </c>
      <c r="B28" s="1451">
        <v>3.912062957089011E-2</v>
      </c>
      <c r="C28" s="1452">
        <v>4.0462833976791963E-2</v>
      </c>
      <c r="D28" s="1452">
        <v>-2.8778172222358334E-2</v>
      </c>
      <c r="E28" s="1452">
        <v>-0.14350396383342998</v>
      </c>
      <c r="F28" s="1453">
        <v>0.13182462383476395</v>
      </c>
      <c r="G28" s="1454">
        <v>-9.0008238669293236E-2</v>
      </c>
      <c r="H28" s="1454">
        <v>8.0783559055253064E-3</v>
      </c>
      <c r="I28" s="1454">
        <v>-0.11162093144281925</v>
      </c>
      <c r="J28" s="1454">
        <v>0.15016410518211615</v>
      </c>
      <c r="K28" s="1451">
        <v>1.6376586197857496E-2</v>
      </c>
      <c r="L28" s="1454">
        <v>-0.14670111717718803</v>
      </c>
      <c r="M28" s="1454">
        <v>-0.23968354194889357</v>
      </c>
      <c r="N28" s="1451">
        <v>-0.16463913952831802</v>
      </c>
      <c r="O28" s="1321" t="s">
        <v>343</v>
      </c>
      <c r="P28" s="1453">
        <v>6.9044392920712766E-2</v>
      </c>
      <c r="Q28" s="1454">
        <v>-0.11510356476475436</v>
      </c>
      <c r="R28" s="1454">
        <v>-0.18402668947428763</v>
      </c>
      <c r="S28" s="1454">
        <v>9.0812422883796332E-2</v>
      </c>
      <c r="T28" s="1454">
        <v>-0.31430252864575747</v>
      </c>
      <c r="U28" s="1456">
        <v>8.3615072734426719E-3</v>
      </c>
      <c r="V28" s="1454">
        <v>-0.15233042816797968</v>
      </c>
      <c r="W28" s="1454">
        <v>-3.9447386224536911E-2</v>
      </c>
      <c r="X28" s="1454">
        <v>-3.2215086667895979E-2</v>
      </c>
      <c r="Y28" s="1451">
        <v>-5.5038410557597922E-2</v>
      </c>
      <c r="Z28" s="1457">
        <v>3.1145911392102772E-2</v>
      </c>
      <c r="AA28" s="1451">
        <v>2.9431434280731153E-2</v>
      </c>
      <c r="AB28" s="1200"/>
    </row>
    <row r="29" spans="1:28" s="1193" customFormat="1" ht="12" x14ac:dyDescent="0.2">
      <c r="A29" s="1321" t="s">
        <v>344</v>
      </c>
      <c r="B29" s="1451">
        <v>7.6582757396069567E-2</v>
      </c>
      <c r="C29" s="1452">
        <v>8.8804098370457683E-3</v>
      </c>
      <c r="D29" s="1452">
        <v>-5.8694252513657154E-2</v>
      </c>
      <c r="E29" s="1452">
        <v>-0.20833516764798829</v>
      </c>
      <c r="F29" s="1453">
        <v>-8.3059256187890066E-3</v>
      </c>
      <c r="G29" s="1454">
        <v>0.1314424242994692</v>
      </c>
      <c r="H29" s="1454">
        <v>-0.10207525043720131</v>
      </c>
      <c r="I29" s="1454">
        <v>-0.13951972242890726</v>
      </c>
      <c r="J29" s="1454">
        <v>2.4833009410077267E-2</v>
      </c>
      <c r="K29" s="1451">
        <v>-3.9861962045915557E-2</v>
      </c>
      <c r="L29" s="1454">
        <v>-0.10329912537396879</v>
      </c>
      <c r="M29" s="1454">
        <v>-0.14811109082276772</v>
      </c>
      <c r="N29" s="1451">
        <v>-0.10979256832023312</v>
      </c>
      <c r="O29" s="1321" t="s">
        <v>344</v>
      </c>
      <c r="P29" s="1453">
        <v>-0.1123252796813065</v>
      </c>
      <c r="Q29" s="1454">
        <v>-0.33391671098262932</v>
      </c>
      <c r="R29" s="1454">
        <v>-0.15571612753343381</v>
      </c>
      <c r="S29" s="1454">
        <v>-0.24100373216172497</v>
      </c>
      <c r="T29" s="1454">
        <v>0.14216914044919554</v>
      </c>
      <c r="U29" s="1456">
        <v>-0.12196333249202898</v>
      </c>
      <c r="V29" s="1454">
        <v>3.3477308825895669E-2</v>
      </c>
      <c r="W29" s="1454">
        <v>-0.41518956361037873</v>
      </c>
      <c r="X29" s="1454">
        <v>-7.4941756079317468E-2</v>
      </c>
      <c r="Y29" s="1451">
        <v>-0.24348318570443098</v>
      </c>
      <c r="Z29" s="1457">
        <v>4.4922073892429484E-2</v>
      </c>
      <c r="AA29" s="1451">
        <v>3.5653404176585184E-2</v>
      </c>
      <c r="AB29" s="1200"/>
    </row>
    <row r="30" spans="1:28" s="1193" customFormat="1" ht="12" x14ac:dyDescent="0.2">
      <c r="A30" s="1321" t="s">
        <v>345</v>
      </c>
      <c r="B30" s="1451">
        <v>6.4771151011637329E-2</v>
      </c>
      <c r="C30" s="1452">
        <v>7.7394517607536864E-2</v>
      </c>
      <c r="D30" s="1452">
        <v>-0.20004267592785546</v>
      </c>
      <c r="E30" s="1452">
        <v>-0.25744793020558182</v>
      </c>
      <c r="F30" s="1453">
        <v>-3.2646295032117023E-2</v>
      </c>
      <c r="G30" s="1454">
        <v>-0.23645798978793026</v>
      </c>
      <c r="H30" s="1454">
        <v>-0.10532333048533565</v>
      </c>
      <c r="I30" s="1454">
        <v>-0.16946186020467849</v>
      </c>
      <c r="J30" s="1454">
        <v>-6.9050382746495581E-2</v>
      </c>
      <c r="K30" s="1451">
        <v>-9.6833975996171093E-2</v>
      </c>
      <c r="L30" s="1454">
        <v>-0.11583659039524405</v>
      </c>
      <c r="M30" s="1454">
        <v>2.9568350669884211E-2</v>
      </c>
      <c r="N30" s="1451">
        <v>-9.3448040205089511E-2</v>
      </c>
      <c r="O30" s="1321" t="s">
        <v>345</v>
      </c>
      <c r="P30" s="1453">
        <v>0.24686817889101687</v>
      </c>
      <c r="Q30" s="1454">
        <v>-0.12113026500431377</v>
      </c>
      <c r="R30" s="1454">
        <v>-4.8951265267926432E-2</v>
      </c>
      <c r="S30" s="1454">
        <v>0.19400752784321731</v>
      </c>
      <c r="T30" s="1454">
        <v>-0.46003722425211224</v>
      </c>
      <c r="U30" s="1456">
        <v>0.16214217238336082</v>
      </c>
      <c r="V30" s="1454">
        <v>-0.46069743385178613</v>
      </c>
      <c r="W30" s="1454">
        <v>-0.34713483920643257</v>
      </c>
      <c r="X30" s="1454">
        <v>-0.20137778574385193</v>
      </c>
      <c r="Y30" s="1451">
        <v>-0.33564003905826756</v>
      </c>
      <c r="Z30" s="1457">
        <v>2.5374792412559719E-2</v>
      </c>
      <c r="AA30" s="1451">
        <v>4.499273222388555E-2</v>
      </c>
      <c r="AB30" s="1200"/>
    </row>
    <row r="31" spans="1:28" s="1193" customFormat="1" ht="12" x14ac:dyDescent="0.2">
      <c r="A31" s="1321" t="s">
        <v>346</v>
      </c>
      <c r="B31" s="1451">
        <v>7.2078837663166057E-2</v>
      </c>
      <c r="C31" s="1452">
        <v>0.11480616417287914</v>
      </c>
      <c r="D31" s="1452">
        <v>-0.11458280411856503</v>
      </c>
      <c r="E31" s="1452">
        <v>-0.32202459807293304</v>
      </c>
      <c r="F31" s="1453">
        <v>-4.6449731922774733E-2</v>
      </c>
      <c r="G31" s="1454">
        <v>-0.3468107641338013</v>
      </c>
      <c r="H31" s="1454">
        <v>-0.19984212777605856</v>
      </c>
      <c r="I31" s="1454">
        <v>-0.22674492319708364</v>
      </c>
      <c r="J31" s="1454">
        <v>-0.20143540973757446</v>
      </c>
      <c r="K31" s="1451">
        <v>-0.1714205852141554</v>
      </c>
      <c r="L31" s="1454">
        <v>-9.4938873440958527E-2</v>
      </c>
      <c r="M31" s="1454">
        <v>-0.21391726165777553</v>
      </c>
      <c r="N31" s="1451">
        <v>-0.11479523274082649</v>
      </c>
      <c r="O31" s="1321" t="s">
        <v>346</v>
      </c>
      <c r="P31" s="1453">
        <v>-3.443696255269961E-2</v>
      </c>
      <c r="Q31" s="1454">
        <v>9.1561533378658022E-2</v>
      </c>
      <c r="R31" s="1454">
        <v>-9.4709281907885048E-3</v>
      </c>
      <c r="S31" s="1454">
        <v>-0.39119435050574075</v>
      </c>
      <c r="T31" s="1454">
        <v>-0.52890551075495895</v>
      </c>
      <c r="U31" s="1456">
        <v>-6.1939886237976069E-2</v>
      </c>
      <c r="V31" s="1454">
        <v>-0.13267222327500736</v>
      </c>
      <c r="W31" s="1454">
        <v>-0.30121150211032244</v>
      </c>
      <c r="X31" s="1454">
        <v>-7.6595505522417451E-2</v>
      </c>
      <c r="Y31" s="1451">
        <v>-0.18783853733763431</v>
      </c>
      <c r="Z31" s="1457">
        <v>2.0178046037771659E-2</v>
      </c>
      <c r="AA31" s="1451">
        <v>5.2829213843530773E-2</v>
      </c>
      <c r="AB31" s="1200"/>
    </row>
    <row r="32" spans="1:28" s="1193" customFormat="1" ht="12" x14ac:dyDescent="0.2">
      <c r="A32" s="1321" t="s">
        <v>347</v>
      </c>
      <c r="B32" s="1451">
        <v>8.9332428444395554E-2</v>
      </c>
      <c r="C32" s="1452">
        <v>7.9765422878089895E-2</v>
      </c>
      <c r="D32" s="1452">
        <v>2.3576206788111759E-2</v>
      </c>
      <c r="E32" s="1452">
        <v>-0.25435204570487097</v>
      </c>
      <c r="F32" s="1453">
        <v>8.8815957708133803E-2</v>
      </c>
      <c r="G32" s="1454">
        <v>8.9593598044887368E-2</v>
      </c>
      <c r="H32" s="1454">
        <v>3.3478427195350331E-2</v>
      </c>
      <c r="I32" s="1454">
        <v>0.12166685710942819</v>
      </c>
      <c r="J32" s="1454">
        <v>-9.1857911336660866E-2</v>
      </c>
      <c r="K32" s="1451">
        <v>4.6543132218803504E-2</v>
      </c>
      <c r="L32" s="1454">
        <v>-6.6270146860164067E-2</v>
      </c>
      <c r="M32" s="1454">
        <v>-9.3214080322855192E-2</v>
      </c>
      <c r="N32" s="1451">
        <v>-7.063995270651395E-2</v>
      </c>
      <c r="O32" s="1321" t="s">
        <v>347</v>
      </c>
      <c r="P32" s="1453">
        <v>-0.20285635775783828</v>
      </c>
      <c r="Q32" s="1454">
        <v>-1.8877040357498865E-2</v>
      </c>
      <c r="R32" s="1454">
        <v>-9.5859496447139883E-2</v>
      </c>
      <c r="S32" s="1454">
        <v>-3.2352415811304318E-2</v>
      </c>
      <c r="T32" s="1454">
        <v>-0.36391748522756812</v>
      </c>
      <c r="U32" s="1456">
        <v>-0.1799644318953485</v>
      </c>
      <c r="V32" s="1454">
        <v>8.3399280075075327E-2</v>
      </c>
      <c r="W32" s="1454">
        <v>-0.27583754224117163</v>
      </c>
      <c r="X32" s="1454">
        <v>-8.0170097779191124E-2</v>
      </c>
      <c r="Y32" s="1451">
        <v>-0.17450830883573371</v>
      </c>
      <c r="Z32" s="1459">
        <v>5.4592358314112098E-2</v>
      </c>
      <c r="AA32" s="1451">
        <v>6.2550600349376581E-2</v>
      </c>
      <c r="AB32" s="1200"/>
    </row>
    <row r="33" spans="1:34" s="1193" customFormat="1" ht="12" x14ac:dyDescent="0.2">
      <c r="A33" s="1322" t="s">
        <v>264</v>
      </c>
      <c r="B33" s="1460">
        <v>8.0429206782004478E-2</v>
      </c>
      <c r="C33" s="1461">
        <v>4.6269841372043305E-2</v>
      </c>
      <c r="D33" s="1461">
        <v>-4.2457560519709191E-2</v>
      </c>
      <c r="E33" s="1461">
        <v>-0.19061144097049221</v>
      </c>
      <c r="F33" s="1462">
        <v>2.5740852643275376E-2</v>
      </c>
      <c r="G33" s="1463">
        <v>-1.1022936040524163E-2</v>
      </c>
      <c r="H33" s="1463">
        <v>-3.2996430258633302E-2</v>
      </c>
      <c r="I33" s="1463">
        <v>-6.5426526612667013E-2</v>
      </c>
      <c r="J33" s="1463">
        <v>-9.4012031297420647E-3</v>
      </c>
      <c r="K33" s="1460">
        <v>-1.0323928962444558E-2</v>
      </c>
      <c r="L33" s="1464">
        <v>-8.4016996681416004E-2</v>
      </c>
      <c r="M33" s="1465">
        <v>-3.3118236987968279E-2</v>
      </c>
      <c r="N33" s="1460">
        <v>-7.599315563134991E-2</v>
      </c>
      <c r="O33" s="1322" t="s">
        <v>264</v>
      </c>
      <c r="P33" s="1466">
        <v>8.8171337700201358E-2</v>
      </c>
      <c r="Q33" s="1467">
        <v>-0.10031503596713953</v>
      </c>
      <c r="R33" s="1467">
        <v>-0.10406425291423453</v>
      </c>
      <c r="S33" s="1467">
        <v>0.1275232727636636</v>
      </c>
      <c r="T33" s="1467">
        <v>-0.21458424594037975</v>
      </c>
      <c r="U33" s="1468">
        <v>3.7084034869396605E-2</v>
      </c>
      <c r="V33" s="1466">
        <v>-7.8097413900547502E-2</v>
      </c>
      <c r="W33" s="1467">
        <v>-0.12463824677854479</v>
      </c>
      <c r="X33" s="1467">
        <v>-4.3893527228727254E-2</v>
      </c>
      <c r="Y33" s="1468">
        <v>-8.9227499693378051E-2</v>
      </c>
      <c r="Z33" s="1469">
        <v>6.6197928970252895E-2</v>
      </c>
      <c r="AA33" s="1469">
        <v>5.3969679452664544E-2</v>
      </c>
      <c r="AB33" s="1200"/>
    </row>
    <row r="34" spans="1:34" s="1320" customFormat="1" ht="12" x14ac:dyDescent="0.2">
      <c r="A34" s="1323" t="s">
        <v>251</v>
      </c>
      <c r="B34" s="1470"/>
      <c r="C34" s="1471"/>
      <c r="D34" s="1471"/>
      <c r="E34" s="1471"/>
      <c r="F34" s="1472"/>
      <c r="G34" s="1473"/>
      <c r="H34" s="1473"/>
      <c r="I34" s="1473"/>
      <c r="J34" s="1473"/>
      <c r="K34" s="1470"/>
      <c r="L34" s="1472"/>
      <c r="M34" s="1473"/>
      <c r="N34" s="1470"/>
      <c r="O34" s="1319" t="s">
        <v>251</v>
      </c>
      <c r="P34" s="1473"/>
      <c r="Q34" s="1473"/>
      <c r="R34" s="1473"/>
      <c r="S34" s="1473"/>
      <c r="T34" s="1473"/>
      <c r="U34" s="1470"/>
      <c r="V34" s="1473"/>
      <c r="W34" s="1473"/>
      <c r="X34" s="1473"/>
      <c r="Y34" s="1470"/>
      <c r="Z34" s="1471"/>
      <c r="AA34" s="1470"/>
      <c r="AB34" s="1197"/>
    </row>
    <row r="35" spans="1:34" s="1193" customFormat="1" ht="12" x14ac:dyDescent="0.2">
      <c r="A35" s="1321" t="s">
        <v>336</v>
      </c>
      <c r="B35" s="1451">
        <v>0.62473684210526315</v>
      </c>
      <c r="C35" s="1452">
        <v>0.31470893970894054</v>
      </c>
      <c r="D35" s="1452">
        <v>-4.2193983626157575E-2</v>
      </c>
      <c r="E35" s="1452">
        <v>8.8949190205603434E-2</v>
      </c>
      <c r="F35" s="1453">
        <v>-0.18487394957983208</v>
      </c>
      <c r="G35" s="1454">
        <v>-0.22349570200573066</v>
      </c>
      <c r="H35" s="1454">
        <v>0.3903345724907063</v>
      </c>
      <c r="I35" s="1454">
        <v>0.16923076923076924</v>
      </c>
      <c r="J35" s="1454">
        <v>0.23308270676691728</v>
      </c>
      <c r="K35" s="1451">
        <v>-6.7613636363636972E-2</v>
      </c>
      <c r="L35" s="1454">
        <v>8.6391649547500129E-2</v>
      </c>
      <c r="M35" s="1454">
        <v>0.35180722891566263</v>
      </c>
      <c r="N35" s="1451">
        <v>0.1138106143582603</v>
      </c>
      <c r="O35" s="1321" t="s">
        <v>336</v>
      </c>
      <c r="P35" s="1453">
        <v>-0.35677264639901052</v>
      </c>
      <c r="Q35" s="1454">
        <v>-0.43307086614173229</v>
      </c>
      <c r="R35" s="1454">
        <v>-7.9589365015348291E-3</v>
      </c>
      <c r="S35" s="1454">
        <v>-0.15770609318996415</v>
      </c>
      <c r="T35" s="1454">
        <v>-0.66981726528040342</v>
      </c>
      <c r="U35" s="1456">
        <v>-0.20692903187826003</v>
      </c>
      <c r="V35" s="1454">
        <v>0.81818181818181823</v>
      </c>
      <c r="W35" s="1454">
        <v>0.84615384615384615</v>
      </c>
      <c r="X35" s="1454">
        <v>1.2894736842105263</v>
      </c>
      <c r="Y35" s="1451">
        <v>1.0099009900990099</v>
      </c>
      <c r="Z35" s="1457">
        <v>-0.30749287010630022</v>
      </c>
      <c r="AA35" s="1451">
        <v>-2.7381289588581446E-3</v>
      </c>
      <c r="AB35" s="1200"/>
    </row>
    <row r="36" spans="1:34" s="1193" customFormat="1" ht="12" x14ac:dyDescent="0.2">
      <c r="A36" s="1321" t="s">
        <v>337</v>
      </c>
      <c r="B36" s="1451">
        <v>0.16992253283934003</v>
      </c>
      <c r="C36" s="1452">
        <v>0.94906728149234887</v>
      </c>
      <c r="D36" s="1452">
        <v>-8.1651213701604677E-2</v>
      </c>
      <c r="E36" s="1452">
        <v>5.6921912689763772E-2</v>
      </c>
      <c r="F36" s="1453">
        <v>0.37083333333333335</v>
      </c>
      <c r="G36" s="1454">
        <v>0.2654109589041096</v>
      </c>
      <c r="H36" s="1454">
        <v>0.23738872403560832</v>
      </c>
      <c r="I36" s="1454">
        <v>0.62790697674418605</v>
      </c>
      <c r="J36" s="1454">
        <v>0.22950819672131148</v>
      </c>
      <c r="K36" s="1451">
        <v>0.29885057471264326</v>
      </c>
      <c r="L36" s="1454">
        <v>0.24104156712851721</v>
      </c>
      <c r="M36" s="1454">
        <v>0.15741345525800179</v>
      </c>
      <c r="N36" s="1451">
        <v>0.23195400667186497</v>
      </c>
      <c r="O36" s="1321" t="s">
        <v>337</v>
      </c>
      <c r="P36" s="1453">
        <v>0.91931566163269041</v>
      </c>
      <c r="Q36" s="1454">
        <v>0.97979797979797978</v>
      </c>
      <c r="R36" s="1454">
        <v>-3.0168916426948317E-2</v>
      </c>
      <c r="S36" s="1454">
        <v>8.5427135678391955E-2</v>
      </c>
      <c r="T36" s="1454">
        <v>1.2281835811247279E-2</v>
      </c>
      <c r="U36" s="1456">
        <v>0.33890876924931818</v>
      </c>
      <c r="V36" s="1454">
        <v>-0.6</v>
      </c>
      <c r="W36" s="1454">
        <v>1</v>
      </c>
      <c r="X36" s="1454">
        <v>0.94736842105263153</v>
      </c>
      <c r="Y36" s="1451">
        <v>0.62686567164179097</v>
      </c>
      <c r="Z36" s="1457">
        <v>-0.19293725371324663</v>
      </c>
      <c r="AA36" s="1451">
        <v>3.8911216660586494E-2</v>
      </c>
      <c r="AB36" s="1200"/>
    </row>
    <row r="37" spans="1:34" s="1193" customFormat="1" ht="12" x14ac:dyDescent="0.2">
      <c r="A37" s="1321" t="s">
        <v>338</v>
      </c>
      <c r="B37" s="1451">
        <v>1.101348059119702</v>
      </c>
      <c r="C37" s="1452">
        <v>-6.8506056527591203E-2</v>
      </c>
      <c r="D37" s="1452">
        <v>-5.5105445013705019E-2</v>
      </c>
      <c r="E37" s="1452">
        <v>9.6415195291463765E-2</v>
      </c>
      <c r="F37" s="1453">
        <v>8.0134357005758161E-2</v>
      </c>
      <c r="G37" s="1454">
        <v>-0.17587209302325565</v>
      </c>
      <c r="H37" s="1454">
        <v>0.67988668555240794</v>
      </c>
      <c r="I37" s="1454">
        <v>9.7560975609756101E-2</v>
      </c>
      <c r="J37" s="1454">
        <v>1.0416666666666517E-2</v>
      </c>
      <c r="K37" s="1451">
        <v>8.7084436598999837E-2</v>
      </c>
      <c r="L37" s="1454">
        <v>0.32482026703181943</v>
      </c>
      <c r="M37" s="1454">
        <v>0.42682277807344265</v>
      </c>
      <c r="N37" s="1451">
        <v>0.33644746420770072</v>
      </c>
      <c r="O37" s="1321" t="s">
        <v>338</v>
      </c>
      <c r="P37" s="1453">
        <v>0.18341799709724554</v>
      </c>
      <c r="Q37" s="1454">
        <v>-0.17117117117117117</v>
      </c>
      <c r="R37" s="1454">
        <v>3.208967995893084E-2</v>
      </c>
      <c r="S37" s="1454">
        <v>0.25657894736842107</v>
      </c>
      <c r="T37" s="1454">
        <v>-0.37500000000000028</v>
      </c>
      <c r="U37" s="1456">
        <v>4.1411444427000128E-2</v>
      </c>
      <c r="V37" s="1454">
        <v>0.2857142857142857</v>
      </c>
      <c r="W37" s="1454">
        <v>0.22222222222222221</v>
      </c>
      <c r="X37" s="1454">
        <v>0.78947368421052633</v>
      </c>
      <c r="Y37" s="1451">
        <v>0.44444444444444442</v>
      </c>
      <c r="Z37" s="1457">
        <v>-0.24748040313549854</v>
      </c>
      <c r="AA37" s="1451">
        <v>3.3365050471593556E-2</v>
      </c>
      <c r="AB37" s="1200"/>
    </row>
    <row r="38" spans="1:34" s="1193" customFormat="1" ht="12" x14ac:dyDescent="0.2">
      <c r="A38" s="1321" t="s">
        <v>339</v>
      </c>
      <c r="B38" s="1451">
        <v>0.38142857142857106</v>
      </c>
      <c r="C38" s="1452">
        <v>0.96678808656524573</v>
      </c>
      <c r="D38" s="1452">
        <v>-3.7126260571770683E-3</v>
      </c>
      <c r="E38" s="1452">
        <v>-5.1125956254687889E-2</v>
      </c>
      <c r="F38" s="1453">
        <v>0.25618631732168851</v>
      </c>
      <c r="G38" s="1454">
        <v>0.35507246376811596</v>
      </c>
      <c r="H38" s="1454">
        <v>-0.37089201877934275</v>
      </c>
      <c r="I38" s="1454">
        <v>-0.25000000000000011</v>
      </c>
      <c r="J38" s="1454">
        <v>-0.26685393258426965</v>
      </c>
      <c r="K38" s="1451">
        <v>-5.5865921787709499E-3</v>
      </c>
      <c r="L38" s="1454">
        <v>-0.1028555713434498</v>
      </c>
      <c r="M38" s="1454">
        <v>2.8771578684011288E-2</v>
      </c>
      <c r="N38" s="1451">
        <v>-8.2474626171844562E-2</v>
      </c>
      <c r="O38" s="1321" t="s">
        <v>339</v>
      </c>
      <c r="P38" s="1453">
        <v>8.2070992539000368E-2</v>
      </c>
      <c r="Q38" s="1454">
        <v>-3.7499999999999825E-2</v>
      </c>
      <c r="R38" s="1454">
        <v>6.0628968853943636E-2</v>
      </c>
      <c r="S38" s="1454">
        <v>0.31455399061032863</v>
      </c>
      <c r="T38" s="1454">
        <v>-0.11947318908748814</v>
      </c>
      <c r="U38" s="1456">
        <v>6.2186303700539257E-2</v>
      </c>
      <c r="V38" s="1454">
        <v>1.2</v>
      </c>
      <c r="W38" s="1454">
        <v>0.76086956521739135</v>
      </c>
      <c r="X38" s="1454">
        <v>-0.29885057471264359</v>
      </c>
      <c r="Y38" s="1451">
        <v>0.14685314685314663</v>
      </c>
      <c r="Z38" s="1457">
        <v>-0.22998611753817719</v>
      </c>
      <c r="AA38" s="1451">
        <v>1.1091319667523575E-2</v>
      </c>
      <c r="AB38" s="1200"/>
    </row>
    <row r="39" spans="1:34" s="1193" customFormat="1" ht="12" x14ac:dyDescent="0.2">
      <c r="A39" s="1321" t="s">
        <v>340</v>
      </c>
      <c r="B39" s="1451">
        <v>0.41991341991341974</v>
      </c>
      <c r="C39" s="1452">
        <v>0.1890021149778896</v>
      </c>
      <c r="D39" s="1452">
        <v>6.4546053302957498E-2</v>
      </c>
      <c r="E39" s="1452">
        <v>-5.741534916463404E-2</v>
      </c>
      <c r="F39" s="1453">
        <v>0.26034482758620708</v>
      </c>
      <c r="G39" s="1454">
        <v>0.10780141843971663</v>
      </c>
      <c r="H39" s="1454">
        <v>0.6205357142857143</v>
      </c>
      <c r="I39" s="1454">
        <v>0.11428571428571428</v>
      </c>
      <c r="J39" s="1454">
        <v>0.26436781609195403</v>
      </c>
      <c r="K39" s="1451">
        <v>0.28275164390490681</v>
      </c>
      <c r="L39" s="1454">
        <v>0.24206040053161276</v>
      </c>
      <c r="M39" s="1454">
        <v>7.8704696547290259E-2</v>
      </c>
      <c r="N39" s="1451">
        <v>0.21329859537835191</v>
      </c>
      <c r="O39" s="1321" t="s">
        <v>340</v>
      </c>
      <c r="P39" s="1453">
        <v>0.20348114380439683</v>
      </c>
      <c r="Q39" s="1454">
        <v>-0.67972350230414746</v>
      </c>
      <c r="R39" s="1454">
        <v>7.9585821177538915E-2</v>
      </c>
      <c r="S39" s="1454">
        <v>-0.38785046728971961</v>
      </c>
      <c r="T39" s="1454">
        <v>0.13716814159292057</v>
      </c>
      <c r="U39" s="1456">
        <v>0.10898492462311833</v>
      </c>
      <c r="V39" s="1454">
        <v>2.8333333333333335</v>
      </c>
      <c r="W39" s="1454">
        <v>0.41935483870967744</v>
      </c>
      <c r="X39" s="1454">
        <v>3.1621621621621623</v>
      </c>
      <c r="Y39" s="1451">
        <v>1.5238095238095237</v>
      </c>
      <c r="Z39" s="1457">
        <v>-2.1066846725185807E-2</v>
      </c>
      <c r="AA39" s="1451">
        <v>9.1087716395410537E-2</v>
      </c>
      <c r="AB39" s="1200"/>
    </row>
    <row r="40" spans="1:34" s="1193" customFormat="1" ht="12" x14ac:dyDescent="0.2">
      <c r="A40" s="1321" t="s">
        <v>341</v>
      </c>
      <c r="B40" s="1451">
        <v>-0.13249869587897756</v>
      </c>
      <c r="C40" s="1452">
        <v>1.6926928120157562E-2</v>
      </c>
      <c r="D40" s="1452">
        <v>-4.7124878032632517E-2</v>
      </c>
      <c r="E40" s="1452">
        <v>0.17116615641528504</v>
      </c>
      <c r="F40" s="1453">
        <v>0.17481203007518797</v>
      </c>
      <c r="G40" s="1454">
        <v>-0.17444444444444446</v>
      </c>
      <c r="H40" s="1454">
        <v>0.40119760479041899</v>
      </c>
      <c r="I40" s="1454">
        <v>1.2923076923076924</v>
      </c>
      <c r="J40" s="1454">
        <v>0.41212121212121211</v>
      </c>
      <c r="K40" s="1451">
        <v>0.11122244488977956</v>
      </c>
      <c r="L40" s="1454">
        <v>9.5748978767336665E-2</v>
      </c>
      <c r="M40" s="1454">
        <v>0.2504118616144953</v>
      </c>
      <c r="N40" s="1451">
        <v>0.12342903475473101</v>
      </c>
      <c r="O40" s="1321" t="s">
        <v>341</v>
      </c>
      <c r="P40" s="1453">
        <v>0.26123467998184413</v>
      </c>
      <c r="Q40" s="1454">
        <v>4.5714285714285874E-2</v>
      </c>
      <c r="R40" s="1454">
        <v>-3.622047244093958E-2</v>
      </c>
      <c r="S40" s="1454">
        <v>-0.12650602409638553</v>
      </c>
      <c r="T40" s="1454">
        <v>0.10475617098133641</v>
      </c>
      <c r="U40" s="1456">
        <v>8.05675508945045E-2</v>
      </c>
      <c r="V40" s="1454">
        <v>0.8571428571428571</v>
      </c>
      <c r="W40" s="1454">
        <v>-1.6129032258064516E-2</v>
      </c>
      <c r="X40" s="1454">
        <v>1.2608695652173914</v>
      </c>
      <c r="Y40" s="1451">
        <v>0.36956521739130432</v>
      </c>
      <c r="Z40" s="1457">
        <v>0.4284216046145789</v>
      </c>
      <c r="AA40" s="1451">
        <v>1.3179298210679525E-2</v>
      </c>
      <c r="AB40" s="1200"/>
    </row>
    <row r="41" spans="1:34" s="1193" customFormat="1" ht="12" x14ac:dyDescent="0.2">
      <c r="A41" s="1321" t="s">
        <v>342</v>
      </c>
      <c r="B41" s="1451">
        <v>-0.20027828506826698</v>
      </c>
      <c r="C41" s="1452">
        <v>0.24297121943104347</v>
      </c>
      <c r="D41" s="1452">
        <v>1.1963400627460857E-2</v>
      </c>
      <c r="E41" s="1452">
        <v>0.37497863613052967</v>
      </c>
      <c r="F41" s="1453">
        <v>0.27001569858712715</v>
      </c>
      <c r="G41" s="1454">
        <v>-1.0405827263266249E-3</v>
      </c>
      <c r="H41" s="1454">
        <v>0.3888888888888889</v>
      </c>
      <c r="I41" s="1454">
        <v>0.63559322033898302</v>
      </c>
      <c r="J41" s="1454">
        <v>0.62142857142857144</v>
      </c>
      <c r="K41" s="1451">
        <v>0.23883740522325198</v>
      </c>
      <c r="L41" s="1454">
        <v>0.17205027004569864</v>
      </c>
      <c r="M41" s="1454">
        <v>-4.8562933597621538E-2</v>
      </c>
      <c r="N41" s="1451">
        <v>0.11928091663373842</v>
      </c>
      <c r="O41" s="1321" t="s">
        <v>342</v>
      </c>
      <c r="P41" s="1453">
        <v>-0.11420828493998798</v>
      </c>
      <c r="Q41" s="1454">
        <v>-0.18113207547169802</v>
      </c>
      <c r="R41" s="1454">
        <v>8.2896968803013213E-2</v>
      </c>
      <c r="S41" s="1454">
        <v>-4.1284403669724773E-2</v>
      </c>
      <c r="T41" s="1454">
        <v>-0.11720430107526859</v>
      </c>
      <c r="U41" s="1456">
        <v>-2.1723288336744025E-2</v>
      </c>
      <c r="V41" s="1454">
        <v>3.4</v>
      </c>
      <c r="W41" s="1454">
        <v>0.26153846153846155</v>
      </c>
      <c r="X41" s="1454">
        <v>0.40983606557377034</v>
      </c>
      <c r="Y41" s="1451">
        <v>0.45038167938931317</v>
      </c>
      <c r="Z41" s="1457">
        <v>0.20714602096559878</v>
      </c>
      <c r="AA41" s="1451">
        <v>4.8082607496154395E-2</v>
      </c>
      <c r="AB41" s="1200"/>
    </row>
    <row r="42" spans="1:34" s="1193" customFormat="1" ht="12" x14ac:dyDescent="0.2">
      <c r="A42" s="1321" t="s">
        <v>343</v>
      </c>
      <c r="B42" s="1451">
        <v>0.24504456565119118</v>
      </c>
      <c r="C42" s="1452">
        <v>-4.0065991044072796E-2</v>
      </c>
      <c r="D42" s="1452">
        <v>-2.3006903999642898E-2</v>
      </c>
      <c r="E42" s="1452">
        <v>0.36203505771698702</v>
      </c>
      <c r="F42" s="1453">
        <v>0.44519392917369338</v>
      </c>
      <c r="G42" s="1454">
        <v>0.14308943089430876</v>
      </c>
      <c r="H42" s="1454">
        <v>0.27469879518072271</v>
      </c>
      <c r="I42" s="1454">
        <v>1.5303867403314915</v>
      </c>
      <c r="J42" s="1454">
        <v>0.5</v>
      </c>
      <c r="K42" s="1451">
        <v>0.41753112033194978</v>
      </c>
      <c r="L42" s="1454">
        <v>6.1325187969921702E-2</v>
      </c>
      <c r="M42" s="1454">
        <v>-6.9984967429429806E-2</v>
      </c>
      <c r="N42" s="1451">
        <v>3.249349029962937E-2</v>
      </c>
      <c r="O42" s="1321" t="s">
        <v>343</v>
      </c>
      <c r="P42" s="1453">
        <v>6.9489685124854053E-2</v>
      </c>
      <c r="Q42" s="1454">
        <v>-0.16455696202531644</v>
      </c>
      <c r="R42" s="1454">
        <v>0.14949819349659954</v>
      </c>
      <c r="S42" s="1454">
        <v>6.0439560439560752E-2</v>
      </c>
      <c r="T42" s="1454">
        <v>-2.2712524334847502E-2</v>
      </c>
      <c r="U42" s="1456">
        <v>0.10162281392786178</v>
      </c>
      <c r="V42" s="1454">
        <v>1</v>
      </c>
      <c r="W42" s="1454">
        <v>-0.12727272727272726</v>
      </c>
      <c r="X42" s="1454">
        <v>1.9459459459459456</v>
      </c>
      <c r="Y42" s="1451">
        <v>0.71578947368421053</v>
      </c>
      <c r="Z42" s="1457">
        <v>0.13580661406748362</v>
      </c>
      <c r="AA42" s="1451">
        <v>2.9951413518147507E-2</v>
      </c>
      <c r="AB42" s="1200"/>
    </row>
    <row r="43" spans="1:34" s="1193" customFormat="1" ht="12" x14ac:dyDescent="0.2">
      <c r="A43" s="1321" t="s">
        <v>344</v>
      </c>
      <c r="B43" s="1451">
        <v>-0.91887151001315592</v>
      </c>
      <c r="C43" s="1452">
        <v>-0.82848262220966384</v>
      </c>
      <c r="D43" s="1452">
        <v>-1.6173607414562828E-2</v>
      </c>
      <c r="E43" s="1452">
        <v>0.26173777518020253</v>
      </c>
      <c r="F43" s="1453">
        <v>0.39069767441860465</v>
      </c>
      <c r="G43" s="1454">
        <v>-8.3333333333333329E-2</v>
      </c>
      <c r="H43" s="1454">
        <v>0.74295774647887292</v>
      </c>
      <c r="I43" s="1454">
        <v>0.43209876543209874</v>
      </c>
      <c r="J43" s="1454">
        <v>1.5566037735849056</v>
      </c>
      <c r="K43" s="1451">
        <v>0.32933753943217647</v>
      </c>
      <c r="L43" s="1454">
        <v>0.22975692831706038</v>
      </c>
      <c r="M43" s="1454">
        <v>5.7142857142859084E-2</v>
      </c>
      <c r="N43" s="1451">
        <v>0.19791041949431989</v>
      </c>
      <c r="O43" s="1321" t="s">
        <v>344</v>
      </c>
      <c r="P43" s="1453">
        <v>1.7603871183049655E-2</v>
      </c>
      <c r="Q43" s="1454">
        <v>-0.12568306010928945</v>
      </c>
      <c r="R43" s="1454">
        <v>-1.0652846757358872E-2</v>
      </c>
      <c r="S43" s="1454">
        <v>0.22033898305084745</v>
      </c>
      <c r="T43" s="1454">
        <v>-8.8652482269503553E-3</v>
      </c>
      <c r="U43" s="1456">
        <v>2.5212847590224564E-3</v>
      </c>
      <c r="V43" s="1454">
        <v>1.3333333333333333</v>
      </c>
      <c r="W43" s="1454">
        <v>2.1276595744680851E-2</v>
      </c>
      <c r="X43" s="1454">
        <v>0.5</v>
      </c>
      <c r="Y43" s="1451">
        <v>0.30769230769230771</v>
      </c>
      <c r="Z43" s="1457">
        <v>0.12669437917946799</v>
      </c>
      <c r="AA43" s="1451">
        <v>-5.1913385440645592E-3</v>
      </c>
      <c r="AB43" s="1200"/>
    </row>
    <row r="44" spans="1:34" s="1193" customFormat="1" ht="12" x14ac:dyDescent="0.2">
      <c r="A44" s="1321" t="s">
        <v>345</v>
      </c>
      <c r="B44" s="1451">
        <v>-0.47960884542726989</v>
      </c>
      <c r="C44" s="1452">
        <v>-0.33242811501597475</v>
      </c>
      <c r="D44" s="1452">
        <v>-2.058520256438923E-2</v>
      </c>
      <c r="E44" s="1452">
        <v>0.22903871368426074</v>
      </c>
      <c r="F44" s="1453">
        <v>0.17016806722689076</v>
      </c>
      <c r="G44" s="1454">
        <v>-8.9905362776025233E-2</v>
      </c>
      <c r="H44" s="1454">
        <v>0.81588447653429619</v>
      </c>
      <c r="I44" s="1454">
        <v>0.16901408450704225</v>
      </c>
      <c r="J44" s="1454">
        <v>0.46280991735537191</v>
      </c>
      <c r="K44" s="1451">
        <v>0.20139328689043698</v>
      </c>
      <c r="L44" s="1454">
        <v>0.18721087124132371</v>
      </c>
      <c r="M44" s="1454">
        <v>3.4953703703702398E-2</v>
      </c>
      <c r="N44" s="1451">
        <v>0.16097638800255135</v>
      </c>
      <c r="O44" s="1321" t="s">
        <v>345</v>
      </c>
      <c r="P44" s="1453">
        <v>4.3732519705063019E-2</v>
      </c>
      <c r="Q44" s="1454">
        <v>-7.874015748031496E-2</v>
      </c>
      <c r="R44" s="1454">
        <v>0.102133282990376</v>
      </c>
      <c r="S44" s="1454">
        <v>4.8076923076923073E-2</v>
      </c>
      <c r="T44" s="1454">
        <v>2.2827041264266698E-2</v>
      </c>
      <c r="U44" s="1456">
        <v>7.8990131187841331E-2</v>
      </c>
      <c r="V44" s="1454">
        <v>0.7142857142857143</v>
      </c>
      <c r="W44" s="1454">
        <v>-1.7241379310344827E-2</v>
      </c>
      <c r="X44" s="1454">
        <v>-0.35416666666666669</v>
      </c>
      <c r="Y44" s="1451">
        <v>-6.6666666666666555E-2</v>
      </c>
      <c r="Z44" s="1457">
        <v>-5.8850504432895273E-2</v>
      </c>
      <c r="AA44" s="1451">
        <v>5.4473096591552725E-4</v>
      </c>
      <c r="AB44" s="1200"/>
    </row>
    <row r="45" spans="1:34" s="1193" customFormat="1" ht="12" x14ac:dyDescent="0.2">
      <c r="A45" s="1321" t="s">
        <v>346</v>
      </c>
      <c r="B45" s="1451">
        <v>-8.8622120222437525E-2</v>
      </c>
      <c r="C45" s="1452">
        <v>-3.3430983973807421E-2</v>
      </c>
      <c r="D45" s="1452">
        <v>-1.5585312322734976E-2</v>
      </c>
      <c r="E45" s="1452">
        <v>0.15688928419494602</v>
      </c>
      <c r="F45" s="1453">
        <v>0.26649746192893403</v>
      </c>
      <c r="G45" s="1454">
        <v>1.4844804318488529E-2</v>
      </c>
      <c r="H45" s="1454">
        <v>3.8369304556354913E-2</v>
      </c>
      <c r="I45" s="1454">
        <v>0.15277777777777754</v>
      </c>
      <c r="J45" s="1454">
        <v>0.51851851851851849</v>
      </c>
      <c r="K45" s="1451">
        <v>0.11489607390300148</v>
      </c>
      <c r="L45" s="1454">
        <v>9.3729169871296966E-2</v>
      </c>
      <c r="M45" s="1454">
        <v>-0.12254075323215384</v>
      </c>
      <c r="N45" s="1451">
        <v>6.0361649538181537E-2</v>
      </c>
      <c r="O45" s="1321" t="s">
        <v>346</v>
      </c>
      <c r="P45" s="1453">
        <v>-0.15711222301644076</v>
      </c>
      <c r="Q45" s="1454">
        <v>-0.06</v>
      </c>
      <c r="R45" s="1454">
        <v>0.48786223638294268</v>
      </c>
      <c r="S45" s="1454">
        <v>-8.2191780821917804E-2</v>
      </c>
      <c r="T45" s="1454">
        <v>9.264853977844914E-2</v>
      </c>
      <c r="U45" s="1456">
        <v>0.2501623226045987</v>
      </c>
      <c r="V45" s="1454">
        <v>0</v>
      </c>
      <c r="W45" s="1454">
        <v>-1.9607843137254902E-2</v>
      </c>
      <c r="X45" s="1454">
        <v>0.61764705882352966</v>
      </c>
      <c r="Y45" s="1451">
        <v>0.21739130434782625</v>
      </c>
      <c r="Z45" s="1457">
        <v>-9.300595238095237E-2</v>
      </c>
      <c r="AA45" s="1451">
        <v>3.3712714233900133E-2</v>
      </c>
      <c r="AB45" s="1200"/>
    </row>
    <row r="46" spans="1:34" s="1193" customFormat="1" ht="12" x14ac:dyDescent="0.2">
      <c r="A46" s="1321" t="s">
        <v>347</v>
      </c>
      <c r="B46" s="1451">
        <v>-0.30228653661656502</v>
      </c>
      <c r="C46" s="1452">
        <v>1.2096949891067528</v>
      </c>
      <c r="D46" s="1452">
        <v>1.1386873020331331E-2</v>
      </c>
      <c r="E46" s="1452">
        <v>-1.6694630872443605E-2</v>
      </c>
      <c r="F46" s="1453">
        <v>0.15591397849462366</v>
      </c>
      <c r="G46" s="1454">
        <v>-0.16389351081530781</v>
      </c>
      <c r="H46" s="1454">
        <v>0.17671517671517672</v>
      </c>
      <c r="I46" s="1454">
        <v>2.6086956521739254E-2</v>
      </c>
      <c r="J46" s="1454">
        <v>0.53333333333333333</v>
      </c>
      <c r="K46" s="1451">
        <v>1.6962843295638678E-2</v>
      </c>
      <c r="L46" s="1454">
        <v>2.4635614702156441E-2</v>
      </c>
      <c r="M46" s="1454">
        <v>2.8904665314401137E-2</v>
      </c>
      <c r="N46" s="1451">
        <v>2.5212386955331043E-2</v>
      </c>
      <c r="O46" s="1321" t="s">
        <v>347</v>
      </c>
      <c r="P46" s="1453">
        <v>0.11969057665260596</v>
      </c>
      <c r="Q46" s="1454">
        <v>-0.42342342342342343</v>
      </c>
      <c r="R46" s="1454">
        <v>0.28024417314095323</v>
      </c>
      <c r="S46" s="1454">
        <v>0.10351201478743047</v>
      </c>
      <c r="T46" s="1454">
        <v>0.22727272727272665</v>
      </c>
      <c r="U46" s="1456">
        <v>0.2226313497248277</v>
      </c>
      <c r="V46" s="1454">
        <v>29.4</v>
      </c>
      <c r="W46" s="1454">
        <v>-0.10476190476190476</v>
      </c>
      <c r="X46" s="1454">
        <v>0.5</v>
      </c>
      <c r="Y46" s="1451">
        <v>1.0328947368421053</v>
      </c>
      <c r="Z46" s="1459">
        <v>-7.1484506096878231E-2</v>
      </c>
      <c r="AA46" s="1451">
        <v>2.8297477030895073E-2</v>
      </c>
      <c r="AB46" s="1200"/>
    </row>
    <row r="47" spans="1:34" s="1193" customFormat="1" ht="12" x14ac:dyDescent="0.2">
      <c r="A47" s="1324" t="s">
        <v>264</v>
      </c>
      <c r="B47" s="1460">
        <v>-1.7206344713245447E-2</v>
      </c>
      <c r="C47" s="1461">
        <v>0.18469382764355013</v>
      </c>
      <c r="D47" s="1461">
        <v>-1.9317504553215674E-2</v>
      </c>
      <c r="E47" s="1461">
        <v>8.7262328988989127E-2</v>
      </c>
      <c r="F47" s="1462">
        <v>0.19040517027094209</v>
      </c>
      <c r="G47" s="1463">
        <v>-1.8787079762689517E-2</v>
      </c>
      <c r="H47" s="1463">
        <v>0.27244582043343629</v>
      </c>
      <c r="I47" s="1463">
        <v>0.49482596425211667</v>
      </c>
      <c r="J47" s="1463">
        <v>0.32833583208395772</v>
      </c>
      <c r="K47" s="1460">
        <v>0.15420840483697071</v>
      </c>
      <c r="L47" s="1464">
        <v>0.1291837473864281</v>
      </c>
      <c r="M47" s="1465">
        <v>5.9968383666270351E-2</v>
      </c>
      <c r="N47" s="1460">
        <v>0.11762487443127279</v>
      </c>
      <c r="O47" s="1324" t="s">
        <v>264</v>
      </c>
      <c r="P47" s="1462">
        <v>8.5697618921347168E-2</v>
      </c>
      <c r="Q47" s="1463">
        <v>-0.23251748251748253</v>
      </c>
      <c r="R47" s="1463">
        <v>9.9281511451666915E-2</v>
      </c>
      <c r="S47" s="1463">
        <v>-1.4281279105867743E-2</v>
      </c>
      <c r="T47" s="1463">
        <v>-0.13302294645826335</v>
      </c>
      <c r="U47" s="1460">
        <v>7.6758241938792923E-2</v>
      </c>
      <c r="V47" s="1462">
        <v>2.282828282828282</v>
      </c>
      <c r="W47" s="1463">
        <v>0.21304347826086917</v>
      </c>
      <c r="X47" s="1463">
        <v>0.72016460905349777</v>
      </c>
      <c r="Y47" s="1460">
        <v>0.56705882352941062</v>
      </c>
      <c r="Z47" s="1461">
        <v>-4.8035657283375839E-2</v>
      </c>
      <c r="AA47" s="1461">
        <v>2.604709545089369E-2</v>
      </c>
      <c r="AB47" s="1200"/>
    </row>
    <row r="48" spans="1:34" s="358" customFormat="1" x14ac:dyDescent="0.2">
      <c r="A48" s="445"/>
      <c r="B48" s="445"/>
      <c r="C48" s="445"/>
      <c r="D48" s="445"/>
      <c r="E48" s="445"/>
      <c r="F48" s="445"/>
      <c r="G48" s="445"/>
      <c r="H48" s="445"/>
      <c r="I48" s="445"/>
      <c r="J48" s="445"/>
      <c r="K48" s="445"/>
      <c r="L48" s="445"/>
      <c r="M48" s="445"/>
      <c r="N48" s="445"/>
      <c r="O48" s="445"/>
      <c r="P48" s="445"/>
      <c r="Q48" s="445"/>
      <c r="R48" s="445"/>
      <c r="S48" s="445"/>
      <c r="T48" s="445"/>
      <c r="U48" s="445"/>
      <c r="V48" s="448"/>
      <c r="W48" s="445"/>
      <c r="X48" s="445"/>
      <c r="Y48" s="413"/>
      <c r="Z48" s="445"/>
      <c r="AA48" s="445"/>
      <c r="AB48" s="445"/>
      <c r="AF48" s="353"/>
      <c r="AG48" s="353"/>
      <c r="AH48" s="353"/>
    </row>
    <row r="49" spans="1:40" s="358" customFormat="1" ht="12" x14ac:dyDescent="0.2">
      <c r="A49" s="98" t="s">
        <v>677</v>
      </c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 t="s">
        <v>677</v>
      </c>
      <c r="P49" s="98"/>
      <c r="Q49" s="98"/>
      <c r="R49" s="98"/>
      <c r="S49" s="98"/>
      <c r="T49" s="98"/>
      <c r="U49" s="98"/>
      <c r="V49" s="542"/>
      <c r="W49" s="542"/>
      <c r="X49" s="542"/>
      <c r="Y49" s="542"/>
      <c r="Z49" s="447"/>
      <c r="AA49" s="447"/>
      <c r="AB49" s="98"/>
    </row>
    <row r="50" spans="1:40" s="43" customFormat="1" x14ac:dyDescent="0.2">
      <c r="A50" s="445"/>
      <c r="B50" s="445"/>
      <c r="C50" s="445"/>
      <c r="D50" s="445"/>
      <c r="E50" s="445"/>
      <c r="F50" s="445"/>
      <c r="G50" s="445"/>
      <c r="H50" s="445"/>
      <c r="I50" s="445"/>
      <c r="J50" s="445"/>
      <c r="K50" s="445"/>
      <c r="L50" s="445"/>
      <c r="M50" s="445"/>
      <c r="N50" s="445"/>
      <c r="O50" s="445"/>
      <c r="P50" s="445"/>
      <c r="Q50" s="445"/>
      <c r="R50" s="445"/>
      <c r="S50" s="445"/>
      <c r="T50" s="445"/>
      <c r="U50" s="445"/>
      <c r="V50" s="445"/>
      <c r="W50" s="445"/>
      <c r="X50" s="445"/>
      <c r="Y50" s="445"/>
      <c r="Z50" s="445"/>
      <c r="AA50" s="445"/>
      <c r="AB50" s="445"/>
    </row>
    <row r="64" spans="1:40" s="73" customFormat="1" x14ac:dyDescent="0.2">
      <c r="A64" s="374"/>
      <c r="B64" s="374"/>
      <c r="C64" s="374"/>
      <c r="D64" s="374"/>
      <c r="E64" s="374"/>
      <c r="F64" s="374"/>
      <c r="G64" s="374"/>
      <c r="H64" s="374"/>
      <c r="I64" s="374"/>
      <c r="J64" s="374"/>
      <c r="K64" s="374"/>
      <c r="L64" s="374"/>
      <c r="M64" s="374"/>
      <c r="N64" s="374"/>
      <c r="O64" s="374"/>
      <c r="P64" s="374"/>
      <c r="Q64" s="374"/>
      <c r="R64" s="374"/>
      <c r="S64" s="374"/>
      <c r="T64" s="374"/>
      <c r="U64" s="374"/>
      <c r="V64" s="374"/>
      <c r="W64" s="374"/>
      <c r="X64" s="374"/>
      <c r="Y64" s="374"/>
      <c r="Z64" s="374"/>
      <c r="AA64" s="374"/>
      <c r="AB64" s="374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</row>
    <row r="65" spans="1:40" s="73" customFormat="1" x14ac:dyDescent="0.2">
      <c r="A65" s="374"/>
      <c r="B65" s="374"/>
      <c r="C65" s="374"/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  <c r="U65" s="374"/>
      <c r="V65" s="374"/>
      <c r="W65" s="374"/>
      <c r="X65" s="374"/>
      <c r="Y65" s="374"/>
      <c r="Z65" s="374"/>
      <c r="AA65" s="374"/>
      <c r="AB65" s="374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</row>
    <row r="66" spans="1:40" s="73" customFormat="1" x14ac:dyDescent="0.2">
      <c r="A66" s="374"/>
      <c r="B66" s="374"/>
      <c r="C66" s="374"/>
      <c r="D66" s="374"/>
      <c r="E66" s="374"/>
      <c r="F66" s="374"/>
      <c r="G66" s="374"/>
      <c r="H66" s="374"/>
      <c r="I66" s="374"/>
      <c r="J66" s="374"/>
      <c r="K66" s="374"/>
      <c r="L66" s="374"/>
      <c r="M66" s="374"/>
      <c r="N66" s="374"/>
      <c r="O66" s="374"/>
      <c r="P66" s="374"/>
      <c r="Q66" s="374"/>
      <c r="R66" s="374"/>
      <c r="S66" s="374"/>
      <c r="T66" s="374"/>
      <c r="U66" s="374"/>
      <c r="V66" s="374"/>
      <c r="W66" s="374"/>
      <c r="X66" s="374"/>
      <c r="Y66" s="374"/>
      <c r="Z66" s="374"/>
      <c r="AA66" s="374"/>
      <c r="AB66" s="374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</row>
    <row r="67" spans="1:40" s="73" customFormat="1" x14ac:dyDescent="0.2">
      <c r="A67" s="374"/>
      <c r="B67" s="374"/>
      <c r="C67" s="374"/>
      <c r="D67" s="374"/>
      <c r="E67" s="374"/>
      <c r="F67" s="374"/>
      <c r="G67" s="374"/>
      <c r="H67" s="374"/>
      <c r="I67" s="374"/>
      <c r="J67" s="374"/>
      <c r="K67" s="374"/>
      <c r="L67" s="374"/>
      <c r="M67" s="374"/>
      <c r="N67" s="374"/>
      <c r="O67" s="374"/>
      <c r="P67" s="374"/>
      <c r="Q67" s="374"/>
      <c r="R67" s="374"/>
      <c r="S67" s="374"/>
      <c r="T67" s="374"/>
      <c r="U67" s="374"/>
      <c r="V67" s="374"/>
      <c r="W67" s="374"/>
      <c r="X67" s="374"/>
      <c r="Y67" s="374"/>
      <c r="Z67" s="374"/>
      <c r="AA67" s="374"/>
      <c r="AB67" s="374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</row>
    <row r="68" spans="1:40" s="73" customFormat="1" x14ac:dyDescent="0.2">
      <c r="A68" s="374"/>
      <c r="B68" s="374"/>
      <c r="C68" s="374"/>
      <c r="D68" s="374"/>
      <c r="E68" s="374"/>
      <c r="F68" s="374"/>
      <c r="G68" s="374"/>
      <c r="H68" s="374"/>
      <c r="I68" s="374"/>
      <c r="J68" s="374"/>
      <c r="K68" s="374"/>
      <c r="L68" s="374"/>
      <c r="M68" s="374"/>
      <c r="N68" s="374"/>
      <c r="O68" s="374"/>
      <c r="P68" s="374"/>
      <c r="Q68" s="374"/>
      <c r="R68" s="374"/>
      <c r="S68" s="374"/>
      <c r="T68" s="374"/>
      <c r="U68" s="374"/>
      <c r="V68" s="374"/>
      <c r="W68" s="374"/>
      <c r="X68" s="374"/>
      <c r="Y68" s="374"/>
      <c r="Z68" s="374"/>
      <c r="AA68" s="374"/>
      <c r="AB68" s="374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</row>
    <row r="69" spans="1:40" s="73" customFormat="1" x14ac:dyDescent="0.2">
      <c r="A69" s="374"/>
      <c r="B69" s="374"/>
      <c r="C69" s="374"/>
      <c r="D69" s="374"/>
      <c r="E69" s="374"/>
      <c r="F69" s="374"/>
      <c r="G69" s="374"/>
      <c r="H69" s="374"/>
      <c r="I69" s="374"/>
      <c r="J69" s="374"/>
      <c r="K69" s="374"/>
      <c r="L69" s="374"/>
      <c r="M69" s="374"/>
      <c r="N69" s="374"/>
      <c r="O69" s="374"/>
      <c r="P69" s="374"/>
      <c r="Q69" s="374"/>
      <c r="R69" s="374"/>
      <c r="S69" s="374"/>
      <c r="T69" s="374"/>
      <c r="U69" s="374"/>
      <c r="V69" s="374"/>
      <c r="W69" s="374"/>
      <c r="X69" s="374"/>
      <c r="Y69" s="374"/>
      <c r="Z69" s="374"/>
      <c r="AA69" s="374"/>
      <c r="AB69" s="374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</row>
    <row r="70" spans="1:40" s="73" customFormat="1" x14ac:dyDescent="0.2">
      <c r="A70" s="374"/>
      <c r="B70" s="374"/>
      <c r="C70" s="374"/>
      <c r="D70" s="374"/>
      <c r="E70" s="374"/>
      <c r="F70" s="374"/>
      <c r="G70" s="374"/>
      <c r="H70" s="374"/>
      <c r="I70" s="374"/>
      <c r="J70" s="374"/>
      <c r="K70" s="374"/>
      <c r="L70" s="374"/>
      <c r="M70" s="374"/>
      <c r="N70" s="374"/>
      <c r="O70" s="374"/>
      <c r="P70" s="374"/>
      <c r="Q70" s="374"/>
      <c r="R70" s="374"/>
      <c r="S70" s="374"/>
      <c r="T70" s="374"/>
      <c r="U70" s="374"/>
      <c r="V70" s="374"/>
      <c r="W70" s="374"/>
      <c r="X70" s="374"/>
      <c r="Y70" s="374"/>
      <c r="Z70" s="374"/>
      <c r="AA70" s="374"/>
      <c r="AB70" s="374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</row>
    <row r="71" spans="1:40" s="73" customFormat="1" x14ac:dyDescent="0.2">
      <c r="A71" s="374"/>
      <c r="B71" s="374"/>
      <c r="C71" s="374"/>
      <c r="D71" s="374"/>
      <c r="E71" s="374"/>
      <c r="F71" s="374"/>
      <c r="G71" s="374"/>
      <c r="H71" s="374"/>
      <c r="I71" s="374"/>
      <c r="J71" s="374"/>
      <c r="K71" s="374"/>
      <c r="L71" s="374"/>
      <c r="M71" s="374"/>
      <c r="N71" s="374"/>
      <c r="O71" s="374"/>
      <c r="P71" s="374"/>
      <c r="Q71" s="374"/>
      <c r="R71" s="374"/>
      <c r="S71" s="374"/>
      <c r="T71" s="374"/>
      <c r="U71" s="374"/>
      <c r="V71" s="374"/>
      <c r="W71" s="374"/>
      <c r="X71" s="374"/>
      <c r="Y71" s="374"/>
      <c r="Z71" s="374"/>
      <c r="AA71" s="374"/>
      <c r="AB71" s="374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</row>
    <row r="72" spans="1:40" s="73" customFormat="1" x14ac:dyDescent="0.2">
      <c r="A72" s="374"/>
      <c r="B72" s="374"/>
      <c r="C72" s="374"/>
      <c r="D72" s="374"/>
      <c r="E72" s="374"/>
      <c r="F72" s="374"/>
      <c r="G72" s="374"/>
      <c r="H72" s="374"/>
      <c r="I72" s="374"/>
      <c r="J72" s="374"/>
      <c r="K72" s="374"/>
      <c r="L72" s="374"/>
      <c r="M72" s="374"/>
      <c r="N72" s="374"/>
      <c r="O72" s="374"/>
      <c r="P72" s="374"/>
      <c r="Q72" s="374"/>
      <c r="R72" s="374"/>
      <c r="S72" s="374"/>
      <c r="T72" s="374"/>
      <c r="U72" s="374"/>
      <c r="V72" s="374"/>
      <c r="W72" s="374"/>
      <c r="X72" s="374"/>
      <c r="Y72" s="374"/>
      <c r="Z72" s="374"/>
      <c r="AA72" s="374"/>
      <c r="AB72" s="374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</row>
    <row r="73" spans="1:40" s="73" customFormat="1" x14ac:dyDescent="0.2">
      <c r="A73" s="374"/>
      <c r="B73" s="374"/>
      <c r="C73" s="374"/>
      <c r="D73" s="374"/>
      <c r="E73" s="374"/>
      <c r="F73" s="374"/>
      <c r="G73" s="374"/>
      <c r="H73" s="374"/>
      <c r="I73" s="374"/>
      <c r="J73" s="374"/>
      <c r="K73" s="374"/>
      <c r="L73" s="374"/>
      <c r="M73" s="374"/>
      <c r="N73" s="374"/>
      <c r="O73" s="374"/>
      <c r="P73" s="374"/>
      <c r="Q73" s="374"/>
      <c r="R73" s="374"/>
      <c r="S73" s="374"/>
      <c r="T73" s="374"/>
      <c r="U73" s="374"/>
      <c r="V73" s="374"/>
      <c r="W73" s="374"/>
      <c r="X73" s="374"/>
      <c r="Y73" s="374"/>
      <c r="Z73" s="374"/>
      <c r="AA73" s="374"/>
      <c r="AB73" s="374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</row>
    <row r="74" spans="1:40" s="73" customFormat="1" x14ac:dyDescent="0.2">
      <c r="A74" s="374"/>
      <c r="B74" s="374"/>
      <c r="C74" s="374"/>
      <c r="D74" s="374"/>
      <c r="E74" s="374"/>
      <c r="F74" s="374"/>
      <c r="G74" s="374"/>
      <c r="H74" s="374"/>
      <c r="I74" s="374"/>
      <c r="J74" s="374"/>
      <c r="K74" s="374"/>
      <c r="L74" s="374"/>
      <c r="M74" s="374"/>
      <c r="N74" s="374"/>
      <c r="O74" s="374"/>
      <c r="P74" s="374"/>
      <c r="Q74" s="374"/>
      <c r="R74" s="374"/>
      <c r="S74" s="374"/>
      <c r="T74" s="374"/>
      <c r="U74" s="374"/>
      <c r="V74" s="374"/>
      <c r="W74" s="374"/>
      <c r="X74" s="374"/>
      <c r="Y74" s="374"/>
      <c r="Z74" s="374"/>
      <c r="AA74" s="374"/>
      <c r="AB74" s="374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</row>
    <row r="75" spans="1:40" s="73" customFormat="1" x14ac:dyDescent="0.2">
      <c r="A75" s="374"/>
      <c r="B75" s="374"/>
      <c r="C75" s="374"/>
      <c r="D75" s="374"/>
      <c r="E75" s="374"/>
      <c r="F75" s="374"/>
      <c r="G75" s="374"/>
      <c r="H75" s="374"/>
      <c r="I75" s="374"/>
      <c r="J75" s="374"/>
      <c r="K75" s="374"/>
      <c r="L75" s="374"/>
      <c r="M75" s="374"/>
      <c r="N75" s="374"/>
      <c r="O75" s="374"/>
      <c r="P75" s="374"/>
      <c r="Q75" s="374"/>
      <c r="R75" s="374"/>
      <c r="S75" s="374"/>
      <c r="T75" s="374"/>
      <c r="U75" s="374"/>
      <c r="V75" s="374"/>
      <c r="W75" s="374"/>
      <c r="X75" s="374"/>
      <c r="Y75" s="374"/>
      <c r="Z75" s="374"/>
      <c r="AA75" s="374"/>
      <c r="AB75" s="374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</row>
  </sheetData>
  <sheetProtection formatCells="0" formatColumns="0" formatRows="0" insertColumns="0" insertRows="0" insertHyperlinks="0" deleteColumns="0" deleteRows="0" sort="0" autoFilter="0" pivotTables="0"/>
  <mergeCells count="30">
    <mergeCell ref="V5:V6"/>
    <mergeCell ref="W5:W6"/>
    <mergeCell ref="X5:X6"/>
    <mergeCell ref="AA5:AA6"/>
    <mergeCell ref="T5:T6"/>
    <mergeCell ref="Y5:Y6"/>
    <mergeCell ref="Z5:Z6"/>
    <mergeCell ref="U5:U6"/>
    <mergeCell ref="Q5:Q6"/>
    <mergeCell ref="R5:R6"/>
    <mergeCell ref="S5:S6"/>
    <mergeCell ref="J5:J6"/>
    <mergeCell ref="A1:N1"/>
    <mergeCell ref="O2:AA2"/>
    <mergeCell ref="A5:A6"/>
    <mergeCell ref="B5:B6"/>
    <mergeCell ref="E5:E6"/>
    <mergeCell ref="F5:F6"/>
    <mergeCell ref="N5:N6"/>
    <mergeCell ref="O5:O6"/>
    <mergeCell ref="L5:L6"/>
    <mergeCell ref="M5:M6"/>
    <mergeCell ref="I5:I6"/>
    <mergeCell ref="H5:H6"/>
    <mergeCell ref="C5:C6"/>
    <mergeCell ref="D5:D6"/>
    <mergeCell ref="P5:P6"/>
    <mergeCell ref="G5:G6"/>
    <mergeCell ref="A2:N2"/>
    <mergeCell ref="K5:K6"/>
  </mergeCells>
  <phoneticPr fontId="0" type="noConversion"/>
  <printOptions horizontalCentered="1"/>
  <pageMargins left="0.25" right="0.25" top="0.25" bottom="0.5" header="0.3" footer="0.3"/>
  <pageSetup scale="90" fitToWidth="2" fitToHeight="2" orientation="landscape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EK92"/>
  <sheetViews>
    <sheetView showGridLines="0" topLeftCell="A40" zoomScaleNormal="100" workbookViewId="0">
      <selection sqref="A1:S1"/>
    </sheetView>
  </sheetViews>
  <sheetFormatPr defaultColWidth="9.140625" defaultRowHeight="14.25" x14ac:dyDescent="0.2"/>
  <cols>
    <col min="1" max="1" width="24.7109375" style="440" customWidth="1"/>
    <col min="2" max="2" width="10.28515625" style="34" customWidth="1"/>
    <col min="3" max="3" width="0.5703125" style="393" customWidth="1"/>
    <col min="4" max="4" width="12.7109375" style="374" customWidth="1"/>
    <col min="5" max="5" width="0.7109375" style="374" customWidth="1"/>
    <col min="6" max="6" width="8.5703125" style="393" customWidth="1"/>
    <col min="7" max="7" width="0.5703125" style="393" customWidth="1"/>
    <col min="8" max="8" width="10.28515625" style="35" customWidth="1"/>
    <col min="9" max="9" width="0.5703125" style="393" customWidth="1"/>
    <col min="10" max="10" width="10.28515625" style="567" customWidth="1"/>
    <col min="11" max="11" width="0.5703125" style="374" customWidth="1"/>
    <col min="12" max="12" width="8.42578125" style="393" customWidth="1"/>
    <col min="13" max="13" width="1.5703125" style="393" customWidth="1"/>
    <col min="14" max="14" width="10.28515625" style="71" customWidth="1"/>
    <col min="15" max="15" width="0.5703125" style="393" customWidth="1"/>
    <col min="16" max="16" width="10.28515625" style="567" customWidth="1"/>
    <col min="17" max="17" width="0.5703125" style="374" customWidth="1"/>
    <col min="18" max="18" width="8.28515625" style="393" customWidth="1"/>
    <col min="19" max="19" width="0.5703125" style="393" customWidth="1"/>
    <col min="20" max="20" width="9.140625" style="445"/>
    <col min="21" max="140" width="9.140625" style="2"/>
    <col min="141" max="141" width="10.28515625" style="2" bestFit="1" customWidth="1"/>
    <col min="142" max="16384" width="9.140625" style="2"/>
  </cols>
  <sheetData>
    <row r="1" spans="1:141" s="52" customFormat="1" ht="15.75" x14ac:dyDescent="0.25">
      <c r="A1" s="1901" t="str">
        <f>CONCATENATE('List of Tables'!A18,":  ",'List of Tables'!C18)</f>
        <v>TABLE 13:  U.S. West MMA Visitor Characteristics: 2015 vs. 2014R</v>
      </c>
      <c r="B1" s="1901"/>
      <c r="C1" s="1901"/>
      <c r="D1" s="1901"/>
      <c r="E1" s="1901"/>
      <c r="F1" s="1901"/>
      <c r="G1" s="1901"/>
      <c r="H1" s="1901"/>
      <c r="I1" s="1901"/>
      <c r="J1" s="1901"/>
      <c r="K1" s="1901"/>
      <c r="L1" s="1901"/>
      <c r="M1" s="1901"/>
      <c r="N1" s="1901"/>
      <c r="O1" s="1901"/>
      <c r="P1" s="1901"/>
      <c r="Q1" s="1901"/>
      <c r="R1" s="1901"/>
      <c r="S1" s="1901"/>
      <c r="T1" s="459"/>
      <c r="U1" s="1353"/>
    </row>
    <row r="2" spans="1:141" ht="15.75" x14ac:dyDescent="0.25">
      <c r="A2" s="1902" t="s">
        <v>889</v>
      </c>
      <c r="B2" s="1902"/>
      <c r="C2" s="1902"/>
      <c r="D2" s="1902"/>
      <c r="E2" s="1902"/>
      <c r="F2" s="1902"/>
      <c r="G2" s="1902"/>
      <c r="H2" s="1902"/>
      <c r="I2" s="1902"/>
      <c r="J2" s="1902"/>
      <c r="K2" s="1902"/>
      <c r="L2" s="1902"/>
      <c r="M2" s="1902"/>
      <c r="N2" s="1902"/>
      <c r="O2" s="1902"/>
      <c r="P2" s="1902"/>
      <c r="Q2" s="1902"/>
      <c r="R2" s="1902"/>
      <c r="S2" s="1902"/>
      <c r="T2" s="460"/>
    </row>
    <row r="3" spans="1:141" s="17" customFormat="1" x14ac:dyDescent="0.2">
      <c r="A3" s="368"/>
      <c r="B3" s="35"/>
      <c r="C3" s="393"/>
      <c r="D3" s="543"/>
      <c r="E3" s="393"/>
      <c r="F3" s="393"/>
      <c r="G3" s="393"/>
      <c r="H3" s="544"/>
      <c r="I3" s="393"/>
      <c r="J3" s="543"/>
      <c r="K3" s="393"/>
      <c r="L3" s="393"/>
      <c r="M3" s="393"/>
      <c r="N3" s="544"/>
      <c r="O3" s="393"/>
      <c r="P3" s="543"/>
      <c r="Q3" s="393"/>
      <c r="R3" s="544"/>
      <c r="S3" s="393"/>
      <c r="T3" s="413"/>
    </row>
    <row r="4" spans="1:141" s="4" customFormat="1" ht="12.75" customHeight="1" x14ac:dyDescent="0.2">
      <c r="A4" s="1933" t="s">
        <v>457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  <c r="T4" s="98"/>
    </row>
    <row r="5" spans="1:141" s="14" customFormat="1" ht="24" x14ac:dyDescent="0.2">
      <c r="A5" s="1900"/>
      <c r="B5" s="66">
        <v>2015</v>
      </c>
      <c r="C5" s="67"/>
      <c r="D5" s="68" t="s">
        <v>984</v>
      </c>
      <c r="E5" s="65"/>
      <c r="F5" s="44" t="s">
        <v>595</v>
      </c>
      <c r="G5" s="65"/>
      <c r="H5" s="66">
        <v>2015</v>
      </c>
      <c r="I5" s="67"/>
      <c r="J5" s="68" t="s">
        <v>984</v>
      </c>
      <c r="K5" s="65"/>
      <c r="L5" s="44" t="s">
        <v>595</v>
      </c>
      <c r="M5" s="66"/>
      <c r="N5" s="68">
        <v>2015</v>
      </c>
      <c r="O5" s="67"/>
      <c r="P5" s="68" t="s">
        <v>984</v>
      </c>
      <c r="Q5" s="65"/>
      <c r="R5" s="44" t="s">
        <v>595</v>
      </c>
      <c r="S5" s="5"/>
      <c r="T5" s="186"/>
    </row>
    <row r="6" spans="1:141" s="23" customFormat="1" ht="12" x14ac:dyDescent="0.2">
      <c r="A6" s="30" t="s">
        <v>475</v>
      </c>
      <c r="B6" s="1482">
        <v>32561687.654067103</v>
      </c>
      <c r="C6" s="1508"/>
      <c r="D6" s="1483">
        <v>30780358.976880189</v>
      </c>
      <c r="E6" s="1483"/>
      <c r="F6" s="1410">
        <v>5.7872251539525882E-2</v>
      </c>
      <c r="G6" s="1410"/>
      <c r="H6" s="1484">
        <v>31902852.658739407</v>
      </c>
      <c r="I6" s="1410"/>
      <c r="J6" s="1483">
        <v>30138128.432905085</v>
      </c>
      <c r="K6" s="1485"/>
      <c r="L6" s="1410">
        <v>5.8554539302698674E-2</v>
      </c>
      <c r="M6" s="1486"/>
      <c r="N6" s="1487">
        <v>658834.99532769457</v>
      </c>
      <c r="O6" s="1410"/>
      <c r="P6" s="1483">
        <v>642230.54397510446</v>
      </c>
      <c r="Q6" s="1485"/>
      <c r="R6" s="1410">
        <v>2.5854347022825141E-2</v>
      </c>
      <c r="S6" s="7"/>
      <c r="T6" s="185"/>
      <c r="EK6" s="569"/>
    </row>
    <row r="7" spans="1:141" s="23" customFormat="1" ht="12" x14ac:dyDescent="0.2">
      <c r="A7" s="30" t="s">
        <v>265</v>
      </c>
      <c r="B7" s="1482">
        <v>3507652.0487582646</v>
      </c>
      <c r="C7" s="1483"/>
      <c r="D7" s="1483">
        <v>3255474.6229828699</v>
      </c>
      <c r="E7" s="1483"/>
      <c r="F7" s="1410">
        <v>7.7462568436283505E-2</v>
      </c>
      <c r="G7" s="1410"/>
      <c r="H7" s="1488">
        <v>3410437.0487582646</v>
      </c>
      <c r="I7" s="1410"/>
      <c r="J7" s="1483">
        <v>3156557.6229828699</v>
      </c>
      <c r="K7" s="1485"/>
      <c r="L7" s="1410">
        <v>8.0429206781115217E-2</v>
      </c>
      <c r="M7" s="1486"/>
      <c r="N7" s="1483">
        <v>97215.000000000029</v>
      </c>
      <c r="O7" s="1410"/>
      <c r="P7" s="1483">
        <v>98917.000000000116</v>
      </c>
      <c r="Q7" s="1485"/>
      <c r="R7" s="1410">
        <v>-1.7206344713245298E-2</v>
      </c>
      <c r="S7" s="7"/>
      <c r="T7" s="185"/>
      <c r="EK7" s="569">
        <v>15579267.515199183</v>
      </c>
    </row>
    <row r="8" spans="1:141" s="23" customFormat="1" ht="12" x14ac:dyDescent="0.2">
      <c r="A8" s="429" t="s">
        <v>266</v>
      </c>
      <c r="B8" s="1489"/>
      <c r="C8" s="1490"/>
      <c r="D8" s="1490"/>
      <c r="E8" s="1490"/>
      <c r="F8" s="1490"/>
      <c r="G8" s="1490"/>
      <c r="H8" s="1489"/>
      <c r="I8" s="1490"/>
      <c r="J8" s="1490"/>
      <c r="K8" s="1490"/>
      <c r="L8" s="1491"/>
      <c r="M8" s="1489"/>
      <c r="N8" s="1490"/>
      <c r="O8" s="1490"/>
      <c r="P8" s="1490"/>
      <c r="Q8" s="1490"/>
      <c r="R8" s="1491"/>
      <c r="S8" s="408"/>
      <c r="T8" s="185"/>
    </row>
    <row r="9" spans="1:141" s="185" customFormat="1" ht="12" x14ac:dyDescent="0.2">
      <c r="A9" s="184" t="s">
        <v>267</v>
      </c>
      <c r="B9" s="1482">
        <v>559148.95916173421</v>
      </c>
      <c r="C9" s="1483"/>
      <c r="D9" s="1483">
        <v>538359.90120318194</v>
      </c>
      <c r="E9" s="1483"/>
      <c r="F9" s="1410">
        <v>3.861553936704934E-2</v>
      </c>
      <c r="G9" s="1410"/>
      <c r="H9" s="1488">
        <v>546634.11085501651</v>
      </c>
      <c r="I9" s="1410"/>
      <c r="J9" s="1492">
        <v>523620.49650804111</v>
      </c>
      <c r="K9" s="1485"/>
      <c r="L9" s="1410">
        <v>4.3950942525073575E-2</v>
      </c>
      <c r="M9" s="1486"/>
      <c r="N9" s="1483">
        <v>12514.848306717717</v>
      </c>
      <c r="O9" s="1410"/>
      <c r="P9" s="1483">
        <v>14739.404695140811</v>
      </c>
      <c r="Q9" s="1485"/>
      <c r="R9" s="1410">
        <v>-0.15092579615216559</v>
      </c>
      <c r="S9" s="57"/>
    </row>
    <row r="10" spans="1:141" s="186" customFormat="1" ht="12" x14ac:dyDescent="0.2">
      <c r="A10" s="184" t="s">
        <v>268</v>
      </c>
      <c r="B10" s="1482">
        <v>1349496.2946979026</v>
      </c>
      <c r="C10" s="1483"/>
      <c r="D10" s="1483">
        <v>1279527.2408783028</v>
      </c>
      <c r="E10" s="1483"/>
      <c r="F10" s="1410">
        <v>5.4683520275481672E-2</v>
      </c>
      <c r="G10" s="1410"/>
      <c r="H10" s="1488">
        <v>1315187.0995359672</v>
      </c>
      <c r="I10" s="1410"/>
      <c r="J10" s="1492">
        <v>1238275.5440909457</v>
      </c>
      <c r="K10" s="1485"/>
      <c r="L10" s="1410">
        <v>6.2111826250662576E-2</v>
      </c>
      <c r="M10" s="1486"/>
      <c r="N10" s="1483">
        <v>34309.195161935502</v>
      </c>
      <c r="O10" s="1410"/>
      <c r="P10" s="1483">
        <v>41251.696787357097</v>
      </c>
      <c r="Q10" s="1485"/>
      <c r="R10" s="1410">
        <v>-0.16829614697326456</v>
      </c>
      <c r="S10" s="57"/>
    </row>
    <row r="11" spans="1:141" s="185" customFormat="1" ht="12" x14ac:dyDescent="0.2">
      <c r="A11" s="184" t="s">
        <v>269</v>
      </c>
      <c r="B11" s="1482">
        <v>1599006.7949031943</v>
      </c>
      <c r="C11" s="1483"/>
      <c r="D11" s="1483">
        <v>1437587.4809059482</v>
      </c>
      <c r="E11" s="1483"/>
      <c r="F11" s="1410">
        <v>0.11228486345437692</v>
      </c>
      <c r="G11" s="1410"/>
      <c r="H11" s="1488">
        <v>1548615.8383718478</v>
      </c>
      <c r="I11" s="1410"/>
      <c r="J11" s="1483">
        <v>1394661.582388446</v>
      </c>
      <c r="K11" s="1485"/>
      <c r="L11" s="1410">
        <v>0.11038825327054999</v>
      </c>
      <c r="M11" s="1486"/>
      <c r="N11" s="1483">
        <v>50390.956531346637</v>
      </c>
      <c r="O11" s="1410"/>
      <c r="P11" s="1483">
        <v>42925.898517502159</v>
      </c>
      <c r="Q11" s="1485"/>
      <c r="R11" s="1410">
        <v>0.17390569030956343</v>
      </c>
      <c r="S11" s="57"/>
    </row>
    <row r="12" spans="1:141" s="185" customFormat="1" ht="12" x14ac:dyDescent="0.2">
      <c r="A12" s="184" t="s">
        <v>270</v>
      </c>
      <c r="B12" s="1493">
        <v>2.1547832485361837</v>
      </c>
      <c r="C12" s="1497"/>
      <c r="D12" s="1494">
        <v>2.1215016256582628</v>
      </c>
      <c r="E12" s="1494"/>
      <c r="F12" s="1410">
        <v>1.5687766851271791E-2</v>
      </c>
      <c r="G12" s="1410"/>
      <c r="H12" s="1495">
        <v>2.1501535848735349</v>
      </c>
      <c r="I12" s="1410"/>
      <c r="J12" s="1496">
        <v>2.1210737472199797</v>
      </c>
      <c r="K12" s="1485"/>
      <c r="L12" s="1410">
        <v>1.3709960670471375E-2</v>
      </c>
      <c r="M12" s="1486"/>
      <c r="N12" s="1497">
        <v>2.330847233007431</v>
      </c>
      <c r="O12" s="1410"/>
      <c r="P12" s="1494">
        <v>2.1352469670985341</v>
      </c>
      <c r="Q12" s="1485"/>
      <c r="R12" s="1410">
        <v>9.1605453103481976E-2</v>
      </c>
      <c r="S12" s="57"/>
    </row>
    <row r="13" spans="1:141" s="23" customFormat="1" ht="12" x14ac:dyDescent="0.2">
      <c r="A13" s="429" t="s">
        <v>271</v>
      </c>
      <c r="B13" s="1489"/>
      <c r="C13" s="1490"/>
      <c r="D13" s="1490"/>
      <c r="E13" s="1490"/>
      <c r="F13" s="1490"/>
      <c r="G13" s="1490"/>
      <c r="H13" s="1489"/>
      <c r="I13" s="1490"/>
      <c r="J13" s="1490"/>
      <c r="K13" s="1490"/>
      <c r="L13" s="1491"/>
      <c r="M13" s="1489"/>
      <c r="N13" s="1490"/>
      <c r="O13" s="1490"/>
      <c r="P13" s="1490"/>
      <c r="Q13" s="1490"/>
      <c r="R13" s="1491"/>
      <c r="S13" s="408"/>
      <c r="T13" s="185"/>
    </row>
    <row r="14" spans="1:141" s="25" customFormat="1" ht="12" x14ac:dyDescent="0.2">
      <c r="A14" s="9" t="s">
        <v>272</v>
      </c>
      <c r="B14" s="1482">
        <v>659612.71946859476</v>
      </c>
      <c r="C14" s="1483"/>
      <c r="D14" s="1483">
        <v>610246.07728972181</v>
      </c>
      <c r="E14" s="1483"/>
      <c r="F14" s="1410">
        <v>8.0896287606016887E-2</v>
      </c>
      <c r="G14" s="1410"/>
      <c r="H14" s="1488">
        <v>639206.17421215982</v>
      </c>
      <c r="I14" s="1410"/>
      <c r="J14" s="1492">
        <v>585890.19618514448</v>
      </c>
      <c r="K14" s="1485"/>
      <c r="L14" s="1410">
        <v>9.0999949093135538E-2</v>
      </c>
      <c r="M14" s="1486"/>
      <c r="N14" s="1483">
        <v>20406.545256434958</v>
      </c>
      <c r="O14" s="1410"/>
      <c r="P14" s="1483">
        <v>24355.881104577351</v>
      </c>
      <c r="Q14" s="1485"/>
      <c r="R14" s="1410">
        <v>-0.16215122052801326</v>
      </c>
      <c r="S14" s="57"/>
    </row>
    <row r="15" spans="1:141" s="25" customFormat="1" ht="12" x14ac:dyDescent="0.2">
      <c r="A15" s="9" t="s">
        <v>273</v>
      </c>
      <c r="B15" s="1482">
        <v>2848039.3292896701</v>
      </c>
      <c r="C15" s="1483"/>
      <c r="D15" s="1483">
        <v>2645228.5456931479</v>
      </c>
      <c r="E15" s="1483"/>
      <c r="F15" s="1410">
        <v>7.6670420000846562E-2</v>
      </c>
      <c r="G15" s="1410"/>
      <c r="H15" s="1482">
        <v>2771230.874546105</v>
      </c>
      <c r="I15" s="1410"/>
      <c r="J15" s="1492">
        <v>2570667.4267977253</v>
      </c>
      <c r="K15" s="1485"/>
      <c r="L15" s="1410">
        <v>7.8019990317542254E-2</v>
      </c>
      <c r="M15" s="1486"/>
      <c r="N15" s="1483">
        <v>76808.454743565075</v>
      </c>
      <c r="O15" s="1410"/>
      <c r="P15" s="1483">
        <v>74561.118895422769</v>
      </c>
      <c r="Q15" s="1485"/>
      <c r="R15" s="1410">
        <v>3.0140854663063099E-2</v>
      </c>
      <c r="S15" s="57"/>
    </row>
    <row r="16" spans="1:141" s="25" customFormat="1" ht="12" x14ac:dyDescent="0.2">
      <c r="A16" s="33" t="s">
        <v>619</v>
      </c>
      <c r="B16" s="1493">
        <v>7.0030024516044973</v>
      </c>
      <c r="C16" s="1497"/>
      <c r="D16" s="1494">
        <v>7.0000814473792197</v>
      </c>
      <c r="E16" s="1494"/>
      <c r="F16" s="1410">
        <v>4.1728146268515742E-4</v>
      </c>
      <c r="G16" s="1410"/>
      <c r="H16" s="1495">
        <v>7.0198743406072266</v>
      </c>
      <c r="I16" s="1410"/>
      <c r="J16" s="1496">
        <v>7.0510729077791918</v>
      </c>
      <c r="K16" s="1485"/>
      <c r="L16" s="1410">
        <v>-4.4246553084914195E-3</v>
      </c>
      <c r="M16" s="1486"/>
      <c r="N16" s="1497">
        <v>6.4111131820650247</v>
      </c>
      <c r="O16" s="1410"/>
      <c r="P16" s="1494">
        <v>5.372884069470091</v>
      </c>
      <c r="Q16" s="1485"/>
      <c r="R16" s="1410">
        <v>0.19323497383730645</v>
      </c>
      <c r="S16" s="57"/>
    </row>
    <row r="17" spans="1:20" s="10" customFormat="1" ht="12" x14ac:dyDescent="0.2">
      <c r="A17" s="545" t="s">
        <v>274</v>
      </c>
      <c r="B17" s="1489"/>
      <c r="C17" s="1490"/>
      <c r="D17" s="1490"/>
      <c r="E17" s="1490"/>
      <c r="F17" s="1490"/>
      <c r="G17" s="1490"/>
      <c r="H17" s="1489"/>
      <c r="I17" s="1490"/>
      <c r="J17" s="1490"/>
      <c r="K17" s="1490"/>
      <c r="L17" s="1491"/>
      <c r="M17" s="1489"/>
      <c r="N17" s="1490"/>
      <c r="O17" s="1490"/>
      <c r="P17" s="1490"/>
      <c r="Q17" s="1490"/>
      <c r="R17" s="1491"/>
      <c r="S17" s="408"/>
      <c r="T17" s="25"/>
    </row>
    <row r="18" spans="1:20" s="25" customFormat="1" ht="12" x14ac:dyDescent="0.2">
      <c r="A18" s="9" t="s">
        <v>275</v>
      </c>
      <c r="B18" s="1482">
        <v>64081.103556627437</v>
      </c>
      <c r="C18" s="1483"/>
      <c r="D18" s="1483">
        <v>63521.068547798517</v>
      </c>
      <c r="E18" s="1483"/>
      <c r="F18" s="1410">
        <v>8.816523739796708E-3</v>
      </c>
      <c r="G18" s="1410"/>
      <c r="H18" s="1488">
        <v>59573.221560977829</v>
      </c>
      <c r="I18" s="1410"/>
      <c r="J18" s="1492">
        <v>61684.073589815322</v>
      </c>
      <c r="K18" s="1485"/>
      <c r="L18" s="1410">
        <v>-3.4220373363701075E-2</v>
      </c>
      <c r="M18" s="1486"/>
      <c r="N18" s="1483">
        <v>4507.88199564961</v>
      </c>
      <c r="O18" s="1410"/>
      <c r="P18" s="1483">
        <v>1836.9949579831932</v>
      </c>
      <c r="Q18" s="1485"/>
      <c r="R18" s="1410">
        <v>1.4539435865402375</v>
      </c>
      <c r="S18" s="57"/>
    </row>
    <row r="19" spans="1:20" s="25" customFormat="1" ht="12" x14ac:dyDescent="0.2">
      <c r="A19" s="9" t="s">
        <v>276</v>
      </c>
      <c r="B19" s="1482">
        <v>640889.13087921438</v>
      </c>
      <c r="C19" s="1483"/>
      <c r="D19" s="1483">
        <v>598593.5732321667</v>
      </c>
      <c r="E19" s="1483"/>
      <c r="F19" s="1410">
        <v>7.0658222103302123E-2</v>
      </c>
      <c r="G19" s="1410"/>
      <c r="H19" s="1488">
        <v>622216.78386439767</v>
      </c>
      <c r="I19" s="1410"/>
      <c r="J19" s="1492">
        <v>586230.22006948257</v>
      </c>
      <c r="K19" s="1485"/>
      <c r="L19" s="1410">
        <v>6.138640172908489E-2</v>
      </c>
      <c r="M19" s="1486"/>
      <c r="N19" s="1483">
        <v>18672.347014816736</v>
      </c>
      <c r="O19" s="1410"/>
      <c r="P19" s="1483">
        <v>12363.353162684081</v>
      </c>
      <c r="Q19" s="1485"/>
      <c r="R19" s="1410">
        <v>0.51029795631616282</v>
      </c>
      <c r="S19" s="57"/>
    </row>
    <row r="20" spans="1:20" s="25" customFormat="1" ht="12" x14ac:dyDescent="0.2">
      <c r="A20" s="9" t="s">
        <v>277</v>
      </c>
      <c r="B20" s="1482">
        <v>36219.749739669845</v>
      </c>
      <c r="C20" s="1483"/>
      <c r="D20" s="1483">
        <v>37129.364643365247</v>
      </c>
      <c r="E20" s="1483"/>
      <c r="F20" s="1410">
        <v>-2.4498531349308798E-2</v>
      </c>
      <c r="G20" s="1410"/>
      <c r="H20" s="1488">
        <v>33670.873663681967</v>
      </c>
      <c r="I20" s="1410"/>
      <c r="J20" s="1492">
        <v>35390.544685382054</v>
      </c>
      <c r="K20" s="1485"/>
      <c r="L20" s="1410">
        <v>-4.8591256138829413E-2</v>
      </c>
      <c r="M20" s="1486"/>
      <c r="N20" s="1483">
        <v>2548.8760759878755</v>
      </c>
      <c r="O20" s="1410"/>
      <c r="P20" s="1483">
        <v>1738.8199579831933</v>
      </c>
      <c r="Q20" s="1485"/>
      <c r="R20" s="1410">
        <v>0.46586543608818637</v>
      </c>
      <c r="S20" s="57"/>
    </row>
    <row r="21" spans="1:20" s="25" customFormat="1" ht="12" x14ac:dyDescent="0.2">
      <c r="A21" s="9" t="s">
        <v>278</v>
      </c>
      <c r="B21" s="1482">
        <v>2838901.564062878</v>
      </c>
      <c r="C21" s="1483"/>
      <c r="D21" s="1483">
        <v>2630489.3458475443</v>
      </c>
      <c r="E21" s="1483"/>
      <c r="F21" s="1410">
        <v>7.9229447762003122E-2</v>
      </c>
      <c r="G21" s="1410"/>
      <c r="H21" s="1488">
        <v>2762317.9169973563</v>
      </c>
      <c r="I21" s="1410"/>
      <c r="J21" s="1492">
        <v>2544033.8740102286</v>
      </c>
      <c r="K21" s="1485"/>
      <c r="L21" s="1410">
        <v>8.5802333536951228E-2</v>
      </c>
      <c r="M21" s="1486"/>
      <c r="N21" s="1483">
        <v>76583.64706552148</v>
      </c>
      <c r="O21" s="1410"/>
      <c r="P21" s="1483">
        <v>86455.471837315927</v>
      </c>
      <c r="Q21" s="1485"/>
      <c r="R21" s="1410">
        <v>-0.11418392106367023</v>
      </c>
      <c r="S21" s="57"/>
    </row>
    <row r="22" spans="1:20" s="10" customFormat="1" ht="12" x14ac:dyDescent="0.2">
      <c r="A22" s="545" t="s">
        <v>279</v>
      </c>
      <c r="B22" s="1489"/>
      <c r="C22" s="1490"/>
      <c r="D22" s="1490"/>
      <c r="E22" s="1490"/>
      <c r="F22" s="1490"/>
      <c r="G22" s="1490"/>
      <c r="H22" s="1489"/>
      <c r="I22" s="1490"/>
      <c r="J22" s="1490"/>
      <c r="K22" s="1490"/>
      <c r="L22" s="1491"/>
      <c r="M22" s="1489"/>
      <c r="N22" s="1490"/>
      <c r="O22" s="1490"/>
      <c r="P22" s="1490"/>
      <c r="Q22" s="1490"/>
      <c r="R22" s="1491"/>
      <c r="S22" s="408"/>
      <c r="T22" s="25"/>
    </row>
    <row r="23" spans="1:20" s="25" customFormat="1" ht="12" x14ac:dyDescent="0.2">
      <c r="A23" s="9" t="s">
        <v>541</v>
      </c>
      <c r="B23" s="1482">
        <v>1525939.0567357857</v>
      </c>
      <c r="C23" s="1483"/>
      <c r="D23" s="1483">
        <v>1462017.4251021233</v>
      </c>
      <c r="E23" s="1483"/>
      <c r="F23" s="1410">
        <v>4.3721525158427851E-2</v>
      </c>
      <c r="G23" s="1410"/>
      <c r="H23" s="1488">
        <v>1448717.2994078668</v>
      </c>
      <c r="I23" s="1410"/>
      <c r="J23" s="1492">
        <v>1372037.3295898945</v>
      </c>
      <c r="K23" s="1485"/>
      <c r="L23" s="1410">
        <v>5.588767022898139E-2</v>
      </c>
      <c r="M23" s="1486"/>
      <c r="N23" s="1483">
        <v>77221.757327918982</v>
      </c>
      <c r="O23" s="1410"/>
      <c r="P23" s="1483">
        <v>89980.095512228829</v>
      </c>
      <c r="Q23" s="1485"/>
      <c r="R23" s="1410">
        <v>-0.14179067172223564</v>
      </c>
      <c r="S23" s="57"/>
    </row>
    <row r="24" spans="1:20" s="98" customFormat="1" ht="12" x14ac:dyDescent="0.2">
      <c r="A24" s="9" t="s">
        <v>280</v>
      </c>
      <c r="B24" s="1482">
        <v>1263377.9070716416</v>
      </c>
      <c r="C24" s="1483"/>
      <c r="D24" s="1483">
        <v>1166777.5705302041</v>
      </c>
      <c r="E24" s="1483"/>
      <c r="F24" s="1410">
        <v>8.2792418179191307E-2</v>
      </c>
      <c r="G24" s="1410"/>
      <c r="H24" s="1488">
        <v>1236954.6132736926</v>
      </c>
      <c r="I24" s="1410"/>
      <c r="J24" s="1492">
        <v>1146057.4435430928</v>
      </c>
      <c r="K24" s="1485"/>
      <c r="L24" s="1410">
        <v>7.9312926452959176E-2</v>
      </c>
      <c r="M24" s="1486"/>
      <c r="N24" s="1483">
        <v>26423.293797949111</v>
      </c>
      <c r="O24" s="1410"/>
      <c r="P24" s="1483">
        <v>20720.12698711134</v>
      </c>
      <c r="Q24" s="1485"/>
      <c r="R24" s="1410">
        <v>0.2752476765410436</v>
      </c>
      <c r="S24" s="57"/>
    </row>
    <row r="25" spans="1:20" s="98" customFormat="1" ht="12" x14ac:dyDescent="0.2">
      <c r="A25" s="9" t="s">
        <v>281</v>
      </c>
      <c r="B25" s="1482">
        <v>1244689.3349363082</v>
      </c>
      <c r="C25" s="1483"/>
      <c r="D25" s="1483">
        <v>1145795.8543800332</v>
      </c>
      <c r="E25" s="1483"/>
      <c r="F25" s="1410">
        <v>8.6309860677392866E-2</v>
      </c>
      <c r="G25" s="1410"/>
      <c r="H25" s="1488">
        <v>1218266.0411383591</v>
      </c>
      <c r="I25" s="1410"/>
      <c r="J25" s="1492">
        <v>1125835.5251616845</v>
      </c>
      <c r="K25" s="1485"/>
      <c r="L25" s="1410">
        <v>8.2099484259390745E-2</v>
      </c>
      <c r="M25" s="1486"/>
      <c r="N25" s="1483">
        <v>26423.293797949111</v>
      </c>
      <c r="O25" s="1410"/>
      <c r="P25" s="1483">
        <v>19960.329218348659</v>
      </c>
      <c r="Q25" s="1485"/>
      <c r="R25" s="1410">
        <v>0.32379048005176841</v>
      </c>
      <c r="S25" s="57"/>
    </row>
    <row r="26" spans="1:20" s="98" customFormat="1" ht="12" x14ac:dyDescent="0.2">
      <c r="A26" s="9" t="s">
        <v>542</v>
      </c>
      <c r="B26" s="1482">
        <v>26145.319334606258</v>
      </c>
      <c r="C26" s="1483"/>
      <c r="D26" s="1483">
        <v>23947.702196826274</v>
      </c>
      <c r="E26" s="1483"/>
      <c r="F26" s="1410">
        <v>9.1767348688310824E-2</v>
      </c>
      <c r="G26" s="1410"/>
      <c r="H26" s="1488">
        <v>25273.943525010585</v>
      </c>
      <c r="I26" s="1410"/>
      <c r="J26" s="1492">
        <v>23541.749255649804</v>
      </c>
      <c r="K26" s="1485"/>
      <c r="L26" s="1410">
        <v>7.357967543321238E-2</v>
      </c>
      <c r="M26" s="1486"/>
      <c r="N26" s="1483">
        <v>871.37580959567379</v>
      </c>
      <c r="O26" s="1410"/>
      <c r="P26" s="1483">
        <v>405.95294117647057</v>
      </c>
      <c r="Q26" s="1485"/>
      <c r="R26" s="1410">
        <v>1.1464946332705117</v>
      </c>
      <c r="S26" s="57"/>
    </row>
    <row r="27" spans="1:20" s="98" customFormat="1" ht="12" x14ac:dyDescent="0.2">
      <c r="A27" s="9" t="s">
        <v>543</v>
      </c>
      <c r="B27" s="1482">
        <v>22421.590049864448</v>
      </c>
      <c r="C27" s="1483"/>
      <c r="D27" s="1483">
        <v>27980.196998733001</v>
      </c>
      <c r="E27" s="1483"/>
      <c r="F27" s="1410">
        <v>-0.19866218058151122</v>
      </c>
      <c r="G27" s="1410"/>
      <c r="H27" s="1488">
        <v>21962.912033138044</v>
      </c>
      <c r="I27" s="1410"/>
      <c r="J27" s="1492">
        <v>26189.674552170327</v>
      </c>
      <c r="K27" s="1485"/>
      <c r="L27" s="1410">
        <v>-0.16139041783862157</v>
      </c>
      <c r="M27" s="1486"/>
      <c r="N27" s="1483">
        <v>458.67801672640383</v>
      </c>
      <c r="O27" s="1410"/>
      <c r="P27" s="1483">
        <v>1790.5224465626736</v>
      </c>
      <c r="Q27" s="1485"/>
      <c r="R27" s="1410">
        <v>-0.74383006613128833</v>
      </c>
      <c r="S27" s="57"/>
    </row>
    <row r="28" spans="1:20" s="98" customFormat="1" ht="12" x14ac:dyDescent="0.2">
      <c r="A28" s="9" t="s">
        <v>246</v>
      </c>
      <c r="B28" s="1482">
        <v>603518.68010864465</v>
      </c>
      <c r="C28" s="1483"/>
      <c r="D28" s="1483">
        <v>564342.43699136178</v>
      </c>
      <c r="E28" s="1483"/>
      <c r="F28" s="1410">
        <v>6.9419275513180168E-2</v>
      </c>
      <c r="G28" s="1410"/>
      <c r="H28" s="1488">
        <v>592980.22422684892</v>
      </c>
      <c r="I28" s="1410"/>
      <c r="J28" s="1492">
        <v>553816.47186231613</v>
      </c>
      <c r="K28" s="1485"/>
      <c r="L28" s="1410">
        <v>7.0716120509808994E-2</v>
      </c>
      <c r="M28" s="1486"/>
      <c r="N28" s="1483">
        <v>10538.455881795697</v>
      </c>
      <c r="O28" s="1410"/>
      <c r="P28" s="1483">
        <v>10525.965129045639</v>
      </c>
      <c r="Q28" s="1485"/>
      <c r="R28" s="1410">
        <v>1.1866610421870803E-3</v>
      </c>
      <c r="S28" s="57"/>
    </row>
    <row r="29" spans="1:20" s="98" customFormat="1" ht="12" x14ac:dyDescent="0.2">
      <c r="A29" s="9" t="s">
        <v>0</v>
      </c>
      <c r="B29" s="1482">
        <v>631224.18682128377</v>
      </c>
      <c r="C29" s="1483"/>
      <c r="D29" s="1483">
        <v>571850.2687515656</v>
      </c>
      <c r="E29" s="1483"/>
      <c r="F29" s="1410">
        <v>0.10382773483579939</v>
      </c>
      <c r="G29" s="1410"/>
      <c r="H29" s="1488">
        <v>618229.67489488854</v>
      </c>
      <c r="I29" s="1410"/>
      <c r="J29" s="1492">
        <v>559290.02906655951</v>
      </c>
      <c r="K29" s="1485"/>
      <c r="L29" s="1410">
        <v>0.10538297263532082</v>
      </c>
      <c r="M29" s="1486"/>
      <c r="N29" s="1483">
        <v>12994.511926395193</v>
      </c>
      <c r="O29" s="1410"/>
      <c r="P29" s="1483">
        <v>12560.239685006049</v>
      </c>
      <c r="Q29" s="1485"/>
      <c r="R29" s="1410">
        <v>3.4575155592576984E-2</v>
      </c>
      <c r="S29" s="57"/>
    </row>
    <row r="30" spans="1:20" s="25" customFormat="1" ht="12" x14ac:dyDescent="0.2">
      <c r="A30" s="9" t="s">
        <v>253</v>
      </c>
      <c r="B30" s="1482">
        <v>181429.44956672486</v>
      </c>
      <c r="C30" s="1483"/>
      <c r="D30" s="1483">
        <v>166512.8510038954</v>
      </c>
      <c r="E30" s="1483"/>
      <c r="F30" s="1410">
        <v>8.9582266310967787E-2</v>
      </c>
      <c r="G30" s="1410"/>
      <c r="H30" s="1488">
        <v>174809.28210395764</v>
      </c>
      <c r="I30" s="1410"/>
      <c r="J30" s="1492">
        <v>159915.14325368404</v>
      </c>
      <c r="K30" s="1485"/>
      <c r="L30" s="1410">
        <v>9.3137763861712769E-2</v>
      </c>
      <c r="M30" s="1486"/>
      <c r="N30" s="1483">
        <v>6620.1674627672101</v>
      </c>
      <c r="O30" s="1410"/>
      <c r="P30" s="1483">
        <v>6597.7077502113607</v>
      </c>
      <c r="Q30" s="1485"/>
      <c r="R30" s="1410">
        <v>3.4041690547948044E-3</v>
      </c>
      <c r="S30" s="57"/>
    </row>
    <row r="31" spans="1:20" s="98" customFormat="1" ht="12" x14ac:dyDescent="0.2">
      <c r="A31" s="9" t="s">
        <v>262</v>
      </c>
      <c r="B31" s="1482">
        <v>558936.56497005292</v>
      </c>
      <c r="C31" s="1483"/>
      <c r="D31" s="1483">
        <v>505238.17333191173</v>
      </c>
      <c r="E31" s="1483"/>
      <c r="F31" s="1410">
        <v>0.10628332234679445</v>
      </c>
      <c r="G31" s="1410"/>
      <c r="H31" s="1488">
        <v>547776.46455766982</v>
      </c>
      <c r="I31" s="1410"/>
      <c r="J31" s="1492">
        <v>494542.99232489039</v>
      </c>
      <c r="K31" s="1485"/>
      <c r="L31" s="1410">
        <v>0.10764174815727176</v>
      </c>
      <c r="M31" s="1486"/>
      <c r="N31" s="1483">
        <v>11160.10041238307</v>
      </c>
      <c r="O31" s="1410"/>
      <c r="P31" s="1483">
        <v>10695.181007021367</v>
      </c>
      <c r="Q31" s="1485"/>
      <c r="R31" s="1410">
        <v>4.3469989433230181E-2</v>
      </c>
      <c r="S31" s="57"/>
    </row>
    <row r="32" spans="1:20" s="10" customFormat="1" ht="12" x14ac:dyDescent="0.2">
      <c r="A32" s="405" t="s">
        <v>141</v>
      </c>
      <c r="B32" s="1489"/>
      <c r="C32" s="1490"/>
      <c r="D32" s="1490"/>
      <c r="E32" s="1490"/>
      <c r="F32" s="1490"/>
      <c r="G32" s="1490"/>
      <c r="H32" s="1489"/>
      <c r="I32" s="1490"/>
      <c r="J32" s="1490"/>
      <c r="K32" s="1490"/>
      <c r="L32" s="1491"/>
      <c r="M32" s="1489"/>
      <c r="N32" s="1490"/>
      <c r="O32" s="1490"/>
      <c r="P32" s="1490"/>
      <c r="Q32" s="1490"/>
      <c r="R32" s="1491"/>
      <c r="S32" s="408"/>
      <c r="T32" s="25"/>
    </row>
    <row r="33" spans="1:20" s="10" customFormat="1" ht="12" x14ac:dyDescent="0.2">
      <c r="A33" s="32" t="s">
        <v>544</v>
      </c>
      <c r="B33" s="1498">
        <v>7.2803024989256544</v>
      </c>
      <c r="C33" s="1494"/>
      <c r="D33" s="1494">
        <v>7.2840909280850257</v>
      </c>
      <c r="E33" s="1494"/>
      <c r="F33" s="1410">
        <v>-5.2009635749663099E-4</v>
      </c>
      <c r="G33" s="1410"/>
      <c r="H33" s="1495">
        <v>7.4024156571074213</v>
      </c>
      <c r="I33" s="1410"/>
      <c r="J33" s="1494">
        <v>7.4634615950937926</v>
      </c>
      <c r="K33" s="1499"/>
      <c r="L33" s="1410">
        <v>-8.1793062386092581E-3</v>
      </c>
      <c r="M33" s="1486"/>
      <c r="N33" s="1494">
        <v>4.989400933554311</v>
      </c>
      <c r="O33" s="1410"/>
      <c r="P33" s="1494">
        <v>4.5490054675898097</v>
      </c>
      <c r="Q33" s="1499"/>
      <c r="R33" s="1410">
        <v>9.6811373189629318E-2</v>
      </c>
      <c r="S33" s="7"/>
      <c r="T33" s="25"/>
    </row>
    <row r="34" spans="1:20" s="10" customFormat="1" ht="12" x14ac:dyDescent="0.2">
      <c r="A34" s="32" t="s">
        <v>285</v>
      </c>
      <c r="B34" s="1498">
        <v>8.4826197983868656</v>
      </c>
      <c r="C34" s="1494"/>
      <c r="D34" s="1494">
        <v>8.624304651428778</v>
      </c>
      <c r="E34" s="1494"/>
      <c r="F34" s="1410">
        <v>-1.6428553810241341E-2</v>
      </c>
      <c r="G34" s="1410"/>
      <c r="H34" s="1495">
        <v>8.5368403216441084</v>
      </c>
      <c r="I34" s="1410"/>
      <c r="J34" s="1494">
        <v>8.6987988425542682</v>
      </c>
      <c r="K34" s="1499"/>
      <c r="L34" s="1410">
        <v>-1.8618492488625373E-2</v>
      </c>
      <c r="M34" s="1486"/>
      <c r="N34" s="1494">
        <v>5.9827413683110171</v>
      </c>
      <c r="O34" s="1410"/>
      <c r="P34" s="1494">
        <v>4.422559987309457</v>
      </c>
      <c r="Q34" s="1499"/>
      <c r="R34" s="1410">
        <v>0.35277789006333504</v>
      </c>
      <c r="S34" s="7"/>
      <c r="T34" s="25"/>
    </row>
    <row r="35" spans="1:20" s="10" customFormat="1" ht="12" x14ac:dyDescent="0.2">
      <c r="A35" s="32" t="s">
        <v>545</v>
      </c>
      <c r="B35" s="1498">
        <v>5.5803823315761347</v>
      </c>
      <c r="C35" s="1494"/>
      <c r="D35" s="1494">
        <v>5.8795412898627877</v>
      </c>
      <c r="E35" s="1494"/>
      <c r="F35" s="1410">
        <v>-5.08813432099623E-2</v>
      </c>
      <c r="G35" s="1410"/>
      <c r="H35" s="1495">
        <v>5.7383012712337003</v>
      </c>
      <c r="I35" s="1410"/>
      <c r="J35" s="1494">
        <v>5.8774641048949468</v>
      </c>
      <c r="K35" s="1499"/>
      <c r="L35" s="1410">
        <v>-2.367736002766007E-2</v>
      </c>
      <c r="M35" s="1486"/>
      <c r="N35" s="1494">
        <v>1</v>
      </c>
      <c r="O35" s="1410"/>
      <c r="P35" s="1494">
        <v>6</v>
      </c>
      <c r="Q35" s="1499"/>
      <c r="R35" s="1410">
        <v>-0.83333333333333337</v>
      </c>
      <c r="S35" s="7"/>
      <c r="T35" s="25"/>
    </row>
    <row r="36" spans="1:20" s="10" customFormat="1" ht="12" x14ac:dyDescent="0.2">
      <c r="A36" s="32" t="s">
        <v>546</v>
      </c>
      <c r="B36" s="1498">
        <v>3.3884329320091946</v>
      </c>
      <c r="C36" s="1494"/>
      <c r="D36" s="1494">
        <v>3.9511428664088197</v>
      </c>
      <c r="E36" s="1494"/>
      <c r="F36" s="1410">
        <v>-0.14241700526285203</v>
      </c>
      <c r="G36" s="1410"/>
      <c r="H36" s="1495">
        <v>3.4281100433516993</v>
      </c>
      <c r="I36" s="1410"/>
      <c r="J36" s="1494">
        <v>4.0814956423090436</v>
      </c>
      <c r="K36" s="1499"/>
      <c r="L36" s="1410">
        <v>-0.16008484541409468</v>
      </c>
      <c r="M36" s="1486"/>
      <c r="N36" s="1494">
        <v>1.4885709932055007</v>
      </c>
      <c r="O36" s="1410"/>
      <c r="P36" s="1494">
        <v>2.0444944552969635</v>
      </c>
      <c r="Q36" s="1499"/>
      <c r="R36" s="1410">
        <v>-0.27191243324292347</v>
      </c>
      <c r="S36" s="7"/>
      <c r="T36" s="25"/>
    </row>
    <row r="37" spans="1:20" s="10" customFormat="1" ht="12" x14ac:dyDescent="0.2">
      <c r="A37" s="11" t="s">
        <v>547</v>
      </c>
      <c r="B37" s="1498">
        <v>8.4393828396423416</v>
      </c>
      <c r="C37" s="1494"/>
      <c r="D37" s="1494">
        <v>8.5754160565339603</v>
      </c>
      <c r="E37" s="1494"/>
      <c r="F37" s="1410">
        <v>-1.5863162322948689E-2</v>
      </c>
      <c r="G37" s="1410"/>
      <c r="H37" s="1495">
        <v>8.4940690527116427</v>
      </c>
      <c r="I37" s="1410"/>
      <c r="J37" s="1494">
        <v>8.6250963865015038</v>
      </c>
      <c r="K37" s="1499"/>
      <c r="L37" s="1410">
        <v>-1.5191405164459637E-2</v>
      </c>
      <c r="M37" s="1486"/>
      <c r="N37" s="1494">
        <v>5.3622866073595414</v>
      </c>
      <c r="O37" s="1410"/>
      <c r="P37" s="1494">
        <v>5.9615193994324072</v>
      </c>
      <c r="Q37" s="1499"/>
      <c r="R37" s="1410">
        <v>-0.10051678975160566</v>
      </c>
      <c r="S37" s="7"/>
      <c r="T37" s="25"/>
    </row>
    <row r="38" spans="1:20" s="10" customFormat="1" ht="12" x14ac:dyDescent="0.2">
      <c r="A38" s="11" t="s">
        <v>1</v>
      </c>
      <c r="B38" s="1498">
        <v>8.8383229330174817</v>
      </c>
      <c r="C38" s="1494"/>
      <c r="D38" s="1494">
        <v>9.0204943919273983</v>
      </c>
      <c r="E38" s="1494"/>
      <c r="F38" s="1410">
        <v>-2.0195285423928105E-2</v>
      </c>
      <c r="G38" s="1410"/>
      <c r="H38" s="1495">
        <v>8.9312545928846188</v>
      </c>
      <c r="I38" s="1410"/>
      <c r="J38" s="1494">
        <v>9.0875649665575864</v>
      </c>
      <c r="K38" s="1499"/>
      <c r="L38" s="1410">
        <v>-1.7200468359587284E-2</v>
      </c>
      <c r="M38" s="1486"/>
      <c r="N38" s="1494">
        <v>4.416986433999031</v>
      </c>
      <c r="O38" s="1410"/>
      <c r="P38" s="1494">
        <v>6.033934853640246</v>
      </c>
      <c r="Q38" s="1499"/>
      <c r="R38" s="1410">
        <v>-0.26797578344183104</v>
      </c>
      <c r="S38" s="7"/>
      <c r="T38" s="25"/>
    </row>
    <row r="39" spans="1:20" s="10" customFormat="1" ht="12" x14ac:dyDescent="0.2">
      <c r="A39" s="32" t="s">
        <v>142</v>
      </c>
      <c r="B39" s="1498">
        <v>5.28831569822189</v>
      </c>
      <c r="C39" s="1494"/>
      <c r="D39" s="1494">
        <v>5.5178234618381321</v>
      </c>
      <c r="E39" s="1494"/>
      <c r="F39" s="1410">
        <v>-4.1593893897393208E-2</v>
      </c>
      <c r="G39" s="1410"/>
      <c r="H39" s="1495">
        <v>5.388252362200368</v>
      </c>
      <c r="I39" s="1410"/>
      <c r="J39" s="1494">
        <v>5.5760870935398996</v>
      </c>
      <c r="K39" s="1499"/>
      <c r="L39" s="1410">
        <v>-3.368575995829496E-2</v>
      </c>
      <c r="M39" s="1486"/>
      <c r="N39" s="1494">
        <v>2.6494313219284988</v>
      </c>
      <c r="O39" s="1410"/>
      <c r="P39" s="1494">
        <v>4.1056304149773304</v>
      </c>
      <c r="Q39" s="1499"/>
      <c r="R39" s="1410">
        <v>-0.35468343369062655</v>
      </c>
      <c r="S39" s="7"/>
      <c r="T39" s="25"/>
    </row>
    <row r="40" spans="1:20" s="10" customFormat="1" ht="12" x14ac:dyDescent="0.2">
      <c r="A40" s="32" t="s">
        <v>143</v>
      </c>
      <c r="B40" s="1498">
        <v>8.2648144521400635</v>
      </c>
      <c r="C40" s="1494"/>
      <c r="D40" s="1494">
        <v>8.391257529826099</v>
      </c>
      <c r="E40" s="1494"/>
      <c r="F40" s="1410">
        <v>-1.5068430117488705E-2</v>
      </c>
      <c r="G40" s="1410"/>
      <c r="H40" s="1495">
        <v>8.3604360399620887</v>
      </c>
      <c r="I40" s="1410"/>
      <c r="J40" s="1494">
        <v>8.4742555712461716</v>
      </c>
      <c r="K40" s="1499"/>
      <c r="L40" s="1410">
        <v>-1.3431212963446799E-2</v>
      </c>
      <c r="M40" s="1486"/>
      <c r="N40" s="1494">
        <v>3.5713750226507144</v>
      </c>
      <c r="O40" s="1410"/>
      <c r="P40" s="1494">
        <v>4.5534449921943869</v>
      </c>
      <c r="Q40" s="1499"/>
      <c r="R40" s="1410">
        <v>-0.21567625637888629</v>
      </c>
      <c r="S40" s="7"/>
      <c r="T40" s="25"/>
    </row>
    <row r="41" spans="1:20" s="10" customFormat="1" ht="12" x14ac:dyDescent="0.2">
      <c r="A41" s="32" t="s">
        <v>301</v>
      </c>
      <c r="B41" s="1498">
        <v>9.2830438143356293</v>
      </c>
      <c r="C41" s="1494"/>
      <c r="D41" s="1494">
        <v>9.4549528230317748</v>
      </c>
      <c r="E41" s="1494"/>
      <c r="F41" s="1410">
        <v>-1.8181900207622826E-2</v>
      </c>
      <c r="G41" s="1410"/>
      <c r="H41" s="1495">
        <v>9.3544763332767538</v>
      </c>
      <c r="I41" s="1410"/>
      <c r="J41" s="1494">
        <v>9.547783387025671</v>
      </c>
      <c r="K41" s="1499"/>
      <c r="L41" s="1410">
        <v>-2.0246275592259357E-2</v>
      </c>
      <c r="M41" s="1486"/>
      <c r="N41" s="1494">
        <v>6.7770919644879326</v>
      </c>
      <c r="O41" s="1410"/>
      <c r="P41" s="1494">
        <v>6.4926205199824469</v>
      </c>
      <c r="Q41" s="1499"/>
      <c r="R41" s="1410">
        <v>4.3814580511823097E-2</v>
      </c>
      <c r="S41" s="7"/>
      <c r="T41" s="25"/>
    </row>
    <row r="42" spans="1:20" s="10" customFormat="1" ht="12" x14ac:dyDescent="0.2">
      <c r="A42" s="546" t="s">
        <v>302</v>
      </c>
      <c r="B42" s="1489"/>
      <c r="C42" s="1490"/>
      <c r="D42" s="1501"/>
      <c r="E42" s="1501"/>
      <c r="F42" s="1500"/>
      <c r="G42" s="1500"/>
      <c r="H42" s="1489"/>
      <c r="I42" s="1500"/>
      <c r="J42" s="1502"/>
      <c r="K42" s="1502"/>
      <c r="L42" s="1503"/>
      <c r="M42" s="1504"/>
      <c r="N42" s="1490"/>
      <c r="O42" s="1500"/>
      <c r="P42" s="1502"/>
      <c r="Q42" s="1502"/>
      <c r="R42" s="1503"/>
      <c r="S42" s="549"/>
      <c r="T42" s="25"/>
    </row>
    <row r="43" spans="1:20" s="25" customFormat="1" ht="12" x14ac:dyDescent="0.2">
      <c r="A43" s="12" t="s">
        <v>303</v>
      </c>
      <c r="B43" s="1482">
        <v>1741974.1706041298</v>
      </c>
      <c r="C43" s="1483"/>
      <c r="D43" s="1483">
        <v>1630670.2511071458</v>
      </c>
      <c r="E43" s="1483"/>
      <c r="F43" s="1410">
        <v>6.8256546301383766E-2</v>
      </c>
      <c r="G43" s="1410"/>
      <c r="H43" s="1488">
        <v>1680170.6069997905</v>
      </c>
      <c r="I43" s="1410"/>
      <c r="J43" s="1492">
        <v>1559529.3378170328</v>
      </c>
      <c r="K43" s="1485"/>
      <c r="L43" s="1410">
        <v>7.7357486170556156E-2</v>
      </c>
      <c r="M43" s="1486"/>
      <c r="N43" s="1483">
        <v>61803.563604339222</v>
      </c>
      <c r="O43" s="1410"/>
      <c r="P43" s="1483">
        <v>71140.913290112963</v>
      </c>
      <c r="Q43" s="1485"/>
      <c r="R43" s="1410">
        <v>-0.13125147336380105</v>
      </c>
      <c r="S43" s="57"/>
    </row>
    <row r="44" spans="1:20" s="25" customFormat="1" ht="12" x14ac:dyDescent="0.2">
      <c r="A44" s="12" t="s">
        <v>319</v>
      </c>
      <c r="B44" s="1482">
        <v>1488602.8673044262</v>
      </c>
      <c r="C44" s="1483"/>
      <c r="D44" s="1483">
        <v>1382180.9624548506</v>
      </c>
      <c r="E44" s="1483"/>
      <c r="F44" s="1410">
        <v>7.6995637865365188E-2</v>
      </c>
      <c r="G44" s="1410"/>
      <c r="H44" s="1488">
        <v>1434250.5390283223</v>
      </c>
      <c r="I44" s="1410"/>
      <c r="J44" s="1492">
        <v>1319504.5877924028</v>
      </c>
      <c r="K44" s="1485"/>
      <c r="L44" s="1410">
        <v>8.6961388613203086E-2</v>
      </c>
      <c r="M44" s="1486"/>
      <c r="N44" s="1483">
        <v>54352.328276103872</v>
      </c>
      <c r="O44" s="1410"/>
      <c r="P44" s="1483">
        <v>62676.374662447808</v>
      </c>
      <c r="Q44" s="1485"/>
      <c r="R44" s="1410">
        <v>-0.13280995321082667</v>
      </c>
      <c r="S44" s="57"/>
    </row>
    <row r="45" spans="1:20" s="25" customFormat="1" ht="12" x14ac:dyDescent="0.2">
      <c r="A45" s="12" t="s">
        <v>305</v>
      </c>
      <c r="B45" s="1482">
        <v>758192.3659190964</v>
      </c>
      <c r="C45" s="1483"/>
      <c r="D45" s="1483">
        <v>726404.69275747612</v>
      </c>
      <c r="E45" s="1483"/>
      <c r="F45" s="1410">
        <v>4.3760280568882814E-2</v>
      </c>
      <c r="G45" s="1410"/>
      <c r="H45" s="1488">
        <v>743652.62362554856</v>
      </c>
      <c r="I45" s="1410"/>
      <c r="J45" s="1492">
        <v>713617.91029160481</v>
      </c>
      <c r="K45" s="1485"/>
      <c r="L45" s="1410">
        <v>4.2087947766992977E-2</v>
      </c>
      <c r="M45" s="1486"/>
      <c r="N45" s="1483">
        <v>14539.742293547873</v>
      </c>
      <c r="O45" s="1410"/>
      <c r="P45" s="1483">
        <v>12786.782465871285</v>
      </c>
      <c r="Q45" s="1485"/>
      <c r="R45" s="1410">
        <v>0.13709154999354581</v>
      </c>
      <c r="S45" s="57"/>
    </row>
    <row r="46" spans="1:20" s="25" customFormat="1" ht="12" x14ac:dyDescent="0.2">
      <c r="A46" s="12" t="s">
        <v>306</v>
      </c>
      <c r="B46" s="1482">
        <v>622907.30440686061</v>
      </c>
      <c r="C46" s="1483"/>
      <c r="D46" s="1483">
        <v>589200.68166513578</v>
      </c>
      <c r="E46" s="1483"/>
      <c r="F46" s="1410">
        <v>5.7207372276737341E-2</v>
      </c>
      <c r="G46" s="1410"/>
      <c r="H46" s="1488">
        <v>612242.79657680052</v>
      </c>
      <c r="I46" s="1410"/>
      <c r="J46" s="1492">
        <v>581010.92191935866</v>
      </c>
      <c r="K46" s="1485"/>
      <c r="L46" s="1410">
        <v>5.3754367567253214E-2</v>
      </c>
      <c r="M46" s="1486"/>
      <c r="N46" s="1483">
        <v>10664.507830060051</v>
      </c>
      <c r="O46" s="1410"/>
      <c r="P46" s="1483">
        <v>8189.7597457771672</v>
      </c>
      <c r="Q46" s="1485"/>
      <c r="R46" s="1410">
        <v>0.30217590760936813</v>
      </c>
      <c r="S46" s="57"/>
    </row>
    <row r="47" spans="1:20" s="25" customFormat="1" ht="12" x14ac:dyDescent="0.2">
      <c r="A47" s="12" t="s">
        <v>601</v>
      </c>
      <c r="B47" s="1482">
        <v>448538.90627695771</v>
      </c>
      <c r="C47" s="1483"/>
      <c r="D47" s="1483">
        <v>427102.18387228658</v>
      </c>
      <c r="E47" s="1483"/>
      <c r="F47" s="1410">
        <v>5.0191085913719444E-2</v>
      </c>
      <c r="G47" s="1410"/>
      <c r="H47" s="1488">
        <v>440485.3310767627</v>
      </c>
      <c r="I47" s="1410"/>
      <c r="J47" s="1492">
        <v>423597.25314392243</v>
      </c>
      <c r="K47" s="1485"/>
      <c r="L47" s="1410">
        <v>3.9868242316251135E-2</v>
      </c>
      <c r="M47" s="1486"/>
      <c r="N47" s="1483">
        <v>8053.5752001950132</v>
      </c>
      <c r="O47" s="1410"/>
      <c r="P47" s="1483">
        <v>3504.9307283641574</v>
      </c>
      <c r="Q47" s="1485"/>
      <c r="R47" s="1410">
        <v>1.2977844141170307</v>
      </c>
      <c r="S47" s="57"/>
    </row>
    <row r="48" spans="1:20" s="25" customFormat="1" ht="12" x14ac:dyDescent="0.2">
      <c r="A48" s="33" t="s">
        <v>196</v>
      </c>
      <c r="B48" s="1482">
        <v>359476.49771950772</v>
      </c>
      <c r="C48" s="1483"/>
      <c r="D48" s="1483">
        <v>336907.22621346836</v>
      </c>
      <c r="E48" s="1483"/>
      <c r="F48" s="1410">
        <v>6.6989573835199406E-2</v>
      </c>
      <c r="G48" s="1410"/>
      <c r="H48" s="1488">
        <v>352480.8359885267</v>
      </c>
      <c r="I48" s="1410"/>
      <c r="J48" s="1492">
        <v>334638.48216676299</v>
      </c>
      <c r="K48" s="1485"/>
      <c r="L48" s="1410">
        <v>5.3318296527750185E-2</v>
      </c>
      <c r="M48" s="1486"/>
      <c r="N48" s="1483">
        <v>6995.6617309810272</v>
      </c>
      <c r="O48" s="1410"/>
      <c r="P48" s="1483">
        <v>2268.7440467053716</v>
      </c>
      <c r="Q48" s="1485"/>
      <c r="R48" s="1410">
        <v>2.0834953555646782</v>
      </c>
      <c r="S48" s="57"/>
    </row>
    <row r="49" spans="1:20" s="25" customFormat="1" ht="12" x14ac:dyDescent="0.2">
      <c r="A49" s="12" t="s">
        <v>185</v>
      </c>
      <c r="B49" s="1482">
        <v>347517.47939617542</v>
      </c>
      <c r="C49" s="1483"/>
      <c r="D49" s="1483">
        <v>302319.74046786397</v>
      </c>
      <c r="E49" s="1483"/>
      <c r="F49" s="1410">
        <v>0.14950310177682849</v>
      </c>
      <c r="G49" s="1410"/>
      <c r="H49" s="1488">
        <v>341738.47098808724</v>
      </c>
      <c r="I49" s="1410"/>
      <c r="J49" s="1492">
        <v>295944.05297923886</v>
      </c>
      <c r="K49" s="1485"/>
      <c r="L49" s="1410">
        <v>0.15474011911319255</v>
      </c>
      <c r="M49" s="1486"/>
      <c r="N49" s="1483">
        <v>5779.0084080881925</v>
      </c>
      <c r="O49" s="1410"/>
      <c r="P49" s="1483">
        <v>6375.6874886251326</v>
      </c>
      <c r="Q49" s="1485"/>
      <c r="R49" s="1410">
        <v>-9.358662600723068E-2</v>
      </c>
      <c r="S49" s="57"/>
    </row>
    <row r="50" spans="1:20" s="25" customFormat="1" ht="12" x14ac:dyDescent="0.2">
      <c r="A50" s="12" t="s">
        <v>792</v>
      </c>
      <c r="B50" s="1482">
        <v>18296.868910853565</v>
      </c>
      <c r="C50" s="1483"/>
      <c r="D50" s="1483">
        <v>20656.541454894148</v>
      </c>
      <c r="E50" s="1483"/>
      <c r="F50" s="1410">
        <v>-0.1142336702004636</v>
      </c>
      <c r="G50" s="1410"/>
      <c r="H50" s="1488">
        <v>17883.665221946416</v>
      </c>
      <c r="I50" s="1410"/>
      <c r="J50" s="1492">
        <v>19395.509282819909</v>
      </c>
      <c r="K50" s="1485"/>
      <c r="L50" s="1410">
        <v>-7.7948149689095761E-2</v>
      </c>
      <c r="M50" s="1486"/>
      <c r="N50" s="1483">
        <v>413.20368890714849</v>
      </c>
      <c r="O50" s="1410"/>
      <c r="P50" s="1483">
        <v>1261.0321720742381</v>
      </c>
      <c r="Q50" s="1485"/>
      <c r="R50" s="1410">
        <v>-0.67232898727121226</v>
      </c>
      <c r="S50" s="57"/>
    </row>
    <row r="51" spans="1:20" s="25" customFormat="1" ht="12" x14ac:dyDescent="0.2">
      <c r="A51" s="12" t="s">
        <v>957</v>
      </c>
      <c r="B51" s="1482">
        <v>24293.223471715348</v>
      </c>
      <c r="C51" s="1483"/>
      <c r="D51" s="1483">
        <v>23232.468725072271</v>
      </c>
      <c r="E51" s="1483"/>
      <c r="F51" s="1410">
        <v>4.5658287941578932E-2</v>
      </c>
      <c r="G51" s="1410"/>
      <c r="H51" s="1488">
        <v>22865.091927742069</v>
      </c>
      <c r="I51" s="1410"/>
      <c r="J51" s="1492">
        <v>23232.468725072271</v>
      </c>
      <c r="K51" s="1485"/>
      <c r="L51" s="1410">
        <v>-1.581307615981991E-2</v>
      </c>
      <c r="M51" s="1486"/>
      <c r="N51" s="1483">
        <v>1428.131543973278</v>
      </c>
      <c r="O51" s="1410"/>
      <c r="P51" s="1483">
        <v>0</v>
      </c>
      <c r="Q51" s="1485"/>
      <c r="R51" s="1729" t="s">
        <v>1101</v>
      </c>
      <c r="S51" s="57"/>
    </row>
    <row r="52" spans="1:20" s="25" customFormat="1" ht="12" x14ac:dyDescent="0.2">
      <c r="A52" s="12" t="s">
        <v>308</v>
      </c>
      <c r="B52" s="1482">
        <v>35684.275651310476</v>
      </c>
      <c r="C52" s="1483"/>
      <c r="D52" s="1483">
        <v>30044.367671841057</v>
      </c>
      <c r="E52" s="1483"/>
      <c r="F52" s="1410">
        <v>0.1877193103569757</v>
      </c>
      <c r="G52" s="1410"/>
      <c r="H52" s="1488">
        <v>33531.124578150142</v>
      </c>
      <c r="I52" s="1410"/>
      <c r="J52" s="1492">
        <v>29596.981681502893</v>
      </c>
      <c r="K52" s="1485"/>
      <c r="L52" s="1410">
        <v>0.13292378726260301</v>
      </c>
      <c r="M52" s="1486"/>
      <c r="N52" s="1483">
        <v>2153.1510731603348</v>
      </c>
      <c r="O52" s="1410"/>
      <c r="P52" s="1483">
        <v>447.38599033816422</v>
      </c>
      <c r="Q52" s="1485"/>
      <c r="R52" s="1410">
        <v>3.8127369199309067</v>
      </c>
      <c r="S52" s="57"/>
    </row>
    <row r="53" spans="1:20" s="25" customFormat="1" ht="12" x14ac:dyDescent="0.2">
      <c r="A53" s="12" t="s">
        <v>309</v>
      </c>
      <c r="B53" s="1482">
        <v>31049.546447452987</v>
      </c>
      <c r="C53" s="1483"/>
      <c r="D53" s="1483">
        <v>29802.289788601647</v>
      </c>
      <c r="E53" s="1483"/>
      <c r="F53" s="1410">
        <v>4.1851034524480496E-2</v>
      </c>
      <c r="G53" s="1410"/>
      <c r="H53" s="1488">
        <v>28419.01257331848</v>
      </c>
      <c r="I53" s="1410"/>
      <c r="J53" s="1492">
        <v>29143.916654273289</v>
      </c>
      <c r="K53" s="1485"/>
      <c r="L53" s="1410">
        <v>-2.4873255353909988E-2</v>
      </c>
      <c r="M53" s="1486"/>
      <c r="N53" s="1483">
        <v>2630.5338741345072</v>
      </c>
      <c r="O53" s="1410"/>
      <c r="P53" s="1483">
        <v>658.37313432835822</v>
      </c>
      <c r="Q53" s="1485"/>
      <c r="R53" s="1410">
        <v>2.9955060997713039</v>
      </c>
      <c r="S53" s="57"/>
    </row>
    <row r="54" spans="1:20" s="25" customFormat="1" ht="12" x14ac:dyDescent="0.2">
      <c r="A54" s="12" t="s">
        <v>310</v>
      </c>
      <c r="B54" s="1482">
        <v>422311.19931676879</v>
      </c>
      <c r="C54" s="1483"/>
      <c r="D54" s="1483">
        <v>393056.46627568884</v>
      </c>
      <c r="E54" s="1483"/>
      <c r="F54" s="1410">
        <v>7.4428830336455393E-2</v>
      </c>
      <c r="G54" s="1410"/>
      <c r="H54" s="1488">
        <v>410085.47302442149</v>
      </c>
      <c r="I54" s="1410"/>
      <c r="J54" s="1492">
        <v>380185.46179983573</v>
      </c>
      <c r="K54" s="1485"/>
      <c r="L54" s="1410">
        <v>7.8645856375033754E-2</v>
      </c>
      <c r="M54" s="1486"/>
      <c r="N54" s="1483">
        <v>12225.726292347314</v>
      </c>
      <c r="O54" s="1410"/>
      <c r="P54" s="1483">
        <v>12871.004475853124</v>
      </c>
      <c r="Q54" s="1485"/>
      <c r="R54" s="1410">
        <v>-5.0134252125884654E-2</v>
      </c>
      <c r="S54" s="57"/>
    </row>
    <row r="55" spans="1:20" s="10" customFormat="1" ht="12" x14ac:dyDescent="0.2">
      <c r="A55" s="546" t="s">
        <v>311</v>
      </c>
      <c r="B55" s="1489"/>
      <c r="C55" s="1490"/>
      <c r="D55" s="1501"/>
      <c r="E55" s="1501"/>
      <c r="F55" s="1490"/>
      <c r="G55" s="1490"/>
      <c r="H55" s="1489"/>
      <c r="I55" s="1490"/>
      <c r="J55" s="1502"/>
      <c r="K55" s="1490"/>
      <c r="L55" s="1491"/>
      <c r="M55" s="1489"/>
      <c r="N55" s="1490"/>
      <c r="O55" s="1505"/>
      <c r="P55" s="1502"/>
      <c r="Q55" s="1490"/>
      <c r="R55" s="1491"/>
      <c r="S55" s="408"/>
      <c r="T55" s="25"/>
    </row>
    <row r="56" spans="1:20" s="25" customFormat="1" ht="12" x14ac:dyDescent="0.2">
      <c r="A56" s="33" t="s">
        <v>312</v>
      </c>
      <c r="B56" s="1482">
        <v>2927725.5918923952</v>
      </c>
      <c r="C56" s="1483"/>
      <c r="D56" s="1483">
        <v>2702215.1051042252</v>
      </c>
      <c r="E56" s="1483"/>
      <c r="F56" s="1410">
        <v>8.3453936128993683E-2</v>
      </c>
      <c r="G56" s="1410"/>
      <c r="H56" s="1488">
        <v>2848979.3730608765</v>
      </c>
      <c r="I56" s="1410"/>
      <c r="J56" s="1492">
        <v>2622648.5662152474</v>
      </c>
      <c r="K56" s="1485"/>
      <c r="L56" s="1410">
        <v>8.629856464995149E-2</v>
      </c>
      <c r="M56" s="1486"/>
      <c r="N56" s="1492">
        <v>78746.218831518447</v>
      </c>
      <c r="O56" s="1410"/>
      <c r="P56" s="1483">
        <v>79566.538888977826</v>
      </c>
      <c r="Q56" s="1485"/>
      <c r="R56" s="1410">
        <v>-1.0309862272682272E-2</v>
      </c>
      <c r="S56" s="57"/>
    </row>
    <row r="57" spans="1:20" s="25" customFormat="1" ht="12" x14ac:dyDescent="0.2">
      <c r="A57" s="33" t="s">
        <v>194</v>
      </c>
      <c r="B57" s="1482">
        <v>2820413.2154751499</v>
      </c>
      <c r="C57" s="1483"/>
      <c r="D57" s="1483">
        <v>2588395.9820069983</v>
      </c>
      <c r="E57" s="1483"/>
      <c r="F57" s="1410">
        <v>8.9637456973739163E-2</v>
      </c>
      <c r="G57" s="1410"/>
      <c r="H57" s="1488">
        <v>2744194.8396749836</v>
      </c>
      <c r="I57" s="1410"/>
      <c r="J57" s="1492">
        <v>2512520.593084713</v>
      </c>
      <c r="K57" s="1485"/>
      <c r="L57" s="1410">
        <v>9.2207899600072835E-2</v>
      </c>
      <c r="M57" s="1486"/>
      <c r="N57" s="1492">
        <v>76218.375800166337</v>
      </c>
      <c r="O57" s="1410"/>
      <c r="P57" s="1483">
        <v>75875.388922285172</v>
      </c>
      <c r="Q57" s="1485"/>
      <c r="R57" s="1410">
        <v>4.5203969660368663E-3</v>
      </c>
      <c r="S57" s="57"/>
    </row>
    <row r="58" spans="1:20" s="25" customFormat="1" ht="12" x14ac:dyDescent="0.2">
      <c r="A58" s="33" t="s">
        <v>195</v>
      </c>
      <c r="B58" s="1482">
        <v>108615.29451078057</v>
      </c>
      <c r="C58" s="1483"/>
      <c r="D58" s="1483">
        <v>119020.27406282029</v>
      </c>
      <c r="E58" s="1483"/>
      <c r="F58" s="1410">
        <v>-8.7421908863592829E-2</v>
      </c>
      <c r="G58" s="1410"/>
      <c r="H58" s="1488">
        <v>105524.67831207097</v>
      </c>
      <c r="I58" s="1410"/>
      <c r="J58" s="1492">
        <v>116078.13981293717</v>
      </c>
      <c r="K58" s="1485"/>
      <c r="L58" s="1410">
        <v>-9.0916873046668054E-2</v>
      </c>
      <c r="M58" s="1486"/>
      <c r="N58" s="1492">
        <v>3090.6161987096016</v>
      </c>
      <c r="O58" s="1410"/>
      <c r="P58" s="1483">
        <v>2942.1342498831204</v>
      </c>
      <c r="Q58" s="1485"/>
      <c r="R58" s="1410">
        <v>5.0467428137373316E-2</v>
      </c>
      <c r="S58" s="57"/>
    </row>
    <row r="59" spans="1:20" s="25" customFormat="1" ht="12" x14ac:dyDescent="0.2">
      <c r="A59" s="33" t="s">
        <v>263</v>
      </c>
      <c r="B59" s="1482">
        <v>34447.593733510337</v>
      </c>
      <c r="C59" s="1483"/>
      <c r="D59" s="1483">
        <v>39694.979047873072</v>
      </c>
      <c r="E59" s="1483"/>
      <c r="F59" s="1410">
        <v>-0.13219267122006201</v>
      </c>
      <c r="G59" s="1410"/>
      <c r="H59" s="1488">
        <v>33742.3526278973</v>
      </c>
      <c r="I59" s="1410"/>
      <c r="J59" s="1492">
        <v>38945.963331063547</v>
      </c>
      <c r="K59" s="1485"/>
      <c r="L59" s="1410">
        <v>-0.13361104099370971</v>
      </c>
      <c r="M59" s="1486"/>
      <c r="N59" s="1492">
        <v>705.24110561303542</v>
      </c>
      <c r="O59" s="1410"/>
      <c r="P59" s="1483">
        <v>749.01571680952691</v>
      </c>
      <c r="Q59" s="1485"/>
      <c r="R59" s="1410">
        <v>-5.8442847344982056E-2</v>
      </c>
      <c r="S59" s="57"/>
    </row>
    <row r="60" spans="1:20" s="25" customFormat="1" ht="12" x14ac:dyDescent="0.2">
      <c r="A60" s="33" t="s">
        <v>243</v>
      </c>
      <c r="B60" s="1482">
        <v>148433.66034564751</v>
      </c>
      <c r="C60" s="1483"/>
      <c r="D60" s="1483">
        <v>150317.933645171</v>
      </c>
      <c r="E60" s="1483"/>
      <c r="F60" s="1410">
        <v>-1.2535252806038134E-2</v>
      </c>
      <c r="G60" s="1410"/>
      <c r="H60" s="1488">
        <v>142766.50679479359</v>
      </c>
      <c r="I60" s="1410"/>
      <c r="J60" s="1492">
        <v>147107.93626783471</v>
      </c>
      <c r="K60" s="1485"/>
      <c r="L60" s="1410">
        <v>-2.951186443902536E-2</v>
      </c>
      <c r="M60" s="1486"/>
      <c r="N60" s="1492">
        <v>5667.1535508539173</v>
      </c>
      <c r="O60" s="1410"/>
      <c r="P60" s="1483">
        <v>3209.9973773362867</v>
      </c>
      <c r="Q60" s="1485"/>
      <c r="R60" s="1410">
        <v>0.76546983834504645</v>
      </c>
      <c r="S60" s="57"/>
    </row>
    <row r="61" spans="1:20" s="25" customFormat="1" ht="12" x14ac:dyDescent="0.2">
      <c r="A61" s="33" t="s">
        <v>313</v>
      </c>
      <c r="B61" s="1482">
        <v>90947.671167506851</v>
      </c>
      <c r="C61" s="1483"/>
      <c r="D61" s="1483">
        <v>90082.176784570911</v>
      </c>
      <c r="E61" s="1483"/>
      <c r="F61" s="1410">
        <v>9.6078315803329924E-3</v>
      </c>
      <c r="G61" s="1410"/>
      <c r="H61" s="1488">
        <v>87540.325608044135</v>
      </c>
      <c r="I61" s="1410"/>
      <c r="J61" s="1492">
        <v>88895.916886088773</v>
      </c>
      <c r="K61" s="1485"/>
      <c r="L61" s="1410">
        <v>-1.524919620078493E-2</v>
      </c>
      <c r="M61" s="1486"/>
      <c r="N61" s="1492">
        <v>3407.3455594627139</v>
      </c>
      <c r="O61" s="1410"/>
      <c r="P61" s="1483">
        <v>1186.2598984821316</v>
      </c>
      <c r="Q61" s="1485"/>
      <c r="R61" s="1410">
        <v>1.8723432055846725</v>
      </c>
      <c r="S61" s="57"/>
    </row>
    <row r="62" spans="1:20" s="25" customFormat="1" ht="12" x14ac:dyDescent="0.2">
      <c r="A62" s="33" t="s">
        <v>314</v>
      </c>
      <c r="B62" s="1482">
        <v>37329.076855203471</v>
      </c>
      <c r="C62" s="1483"/>
      <c r="D62" s="1483">
        <v>41049.124829983739</v>
      </c>
      <c r="E62" s="1483"/>
      <c r="F62" s="1410">
        <v>-9.0624294432289879E-2</v>
      </c>
      <c r="G62" s="1410"/>
      <c r="H62" s="1488">
        <v>36182.787457001315</v>
      </c>
      <c r="I62" s="1410"/>
      <c r="J62" s="1492">
        <v>39327.172958325988</v>
      </c>
      <c r="K62" s="1485"/>
      <c r="L62" s="1410">
        <v>-7.9954526725241559E-2</v>
      </c>
      <c r="M62" s="1486"/>
      <c r="N62" s="1492">
        <v>1146.2893982021546</v>
      </c>
      <c r="O62" s="1410"/>
      <c r="P62" s="1483">
        <v>1721.9518716577538</v>
      </c>
      <c r="Q62" s="1485"/>
      <c r="R62" s="1410">
        <v>-0.33430810868215416</v>
      </c>
      <c r="S62" s="57"/>
    </row>
    <row r="63" spans="1:20" s="25" customFormat="1" ht="12" x14ac:dyDescent="0.2">
      <c r="A63" s="33" t="s">
        <v>315</v>
      </c>
      <c r="B63" s="1482">
        <v>25785.069894925877</v>
      </c>
      <c r="C63" s="1483"/>
      <c r="D63" s="1483">
        <v>28579.164017147959</v>
      </c>
      <c r="E63" s="1483"/>
      <c r="F63" s="1410">
        <v>-9.7766824828941154E-2</v>
      </c>
      <c r="G63" s="1410"/>
      <c r="H63" s="1488">
        <v>24671.551301736828</v>
      </c>
      <c r="I63" s="1410"/>
      <c r="J63" s="1492">
        <v>28277.378409951558</v>
      </c>
      <c r="K63" s="1485"/>
      <c r="L63" s="1410">
        <v>-0.12751631554874773</v>
      </c>
      <c r="M63" s="1486"/>
      <c r="N63" s="1492">
        <v>1113.5185931890474</v>
      </c>
      <c r="O63" s="1410"/>
      <c r="P63" s="1483">
        <v>301.78560719640177</v>
      </c>
      <c r="Q63" s="1485"/>
      <c r="R63" s="1410">
        <v>2.6897670619009029</v>
      </c>
      <c r="S63" s="57"/>
    </row>
    <row r="64" spans="1:20" s="25" customFormat="1" ht="12" x14ac:dyDescent="0.2">
      <c r="A64" s="33" t="s">
        <v>237</v>
      </c>
      <c r="B64" s="1482">
        <v>149402.97974328813</v>
      </c>
      <c r="C64" s="1483"/>
      <c r="D64" s="1483">
        <v>157958.50574693235</v>
      </c>
      <c r="E64" s="1483"/>
      <c r="F64" s="1410">
        <v>-5.41631231771156E-2</v>
      </c>
      <c r="G64" s="1410"/>
      <c r="H64" s="1488">
        <v>147960.49811039021</v>
      </c>
      <c r="I64" s="1410"/>
      <c r="J64" s="1492">
        <v>154517.74789297135</v>
      </c>
      <c r="K64" s="1485"/>
      <c r="L64" s="1410">
        <v>-4.2436871310880774E-2</v>
      </c>
      <c r="M64" s="1486"/>
      <c r="N64" s="1492">
        <v>1442.4816328979305</v>
      </c>
      <c r="O64" s="1410"/>
      <c r="P64" s="1483">
        <v>3440.7578539610049</v>
      </c>
      <c r="Q64" s="1485"/>
      <c r="R64" s="1410">
        <v>-0.58076630378468985</v>
      </c>
      <c r="S64" s="57"/>
    </row>
    <row r="65" spans="1:20" s="25" customFormat="1" ht="12" x14ac:dyDescent="0.2">
      <c r="A65" s="33" t="s">
        <v>260</v>
      </c>
      <c r="B65" s="1482">
        <v>393141.15192625916</v>
      </c>
      <c r="C65" s="1483"/>
      <c r="D65" s="1483">
        <v>369983.20486329205</v>
      </c>
      <c r="E65" s="1483"/>
      <c r="F65" s="1410">
        <v>6.2591887303435623E-2</v>
      </c>
      <c r="G65" s="1410"/>
      <c r="H65" s="1488">
        <v>382337.55999109091</v>
      </c>
      <c r="I65" s="1410"/>
      <c r="J65" s="1492">
        <v>358690.6042472315</v>
      </c>
      <c r="K65" s="1485"/>
      <c r="L65" s="1410">
        <v>6.5925774090141706E-2</v>
      </c>
      <c r="M65" s="1486"/>
      <c r="N65" s="1492">
        <v>10803.591935168264</v>
      </c>
      <c r="O65" s="1410"/>
      <c r="P65" s="1483">
        <v>11292.600616060534</v>
      </c>
      <c r="Q65" s="1485"/>
      <c r="R65" s="1410">
        <v>-4.3303460161053867E-2</v>
      </c>
      <c r="S65" s="57"/>
    </row>
    <row r="66" spans="1:20" s="25" customFormat="1" ht="12" x14ac:dyDescent="0.2">
      <c r="A66" s="33" t="s">
        <v>316</v>
      </c>
      <c r="B66" s="1482">
        <v>32398.04782686981</v>
      </c>
      <c r="C66" s="1483"/>
      <c r="D66" s="1483">
        <v>33875.447791520688</v>
      </c>
      <c r="E66" s="1483"/>
      <c r="F66" s="1410">
        <v>-4.3612706575665815E-2</v>
      </c>
      <c r="G66" s="1410"/>
      <c r="H66" s="1488">
        <v>31457.831140854505</v>
      </c>
      <c r="I66" s="1410"/>
      <c r="J66" s="1492">
        <v>32880.394941286599</v>
      </c>
      <c r="K66" s="1485"/>
      <c r="L66" s="1410">
        <v>-4.3264802718225172E-2</v>
      </c>
      <c r="M66" s="1486"/>
      <c r="N66" s="1506">
        <v>940.21668601530405</v>
      </c>
      <c r="O66" s="1410"/>
      <c r="P66" s="1483">
        <v>995.05285023408965</v>
      </c>
      <c r="Q66" s="1485"/>
      <c r="R66" s="1410">
        <v>-5.5108795684455557E-2</v>
      </c>
      <c r="S66" s="57"/>
    </row>
    <row r="67" spans="1:20" s="25" customFormat="1" ht="12" x14ac:dyDescent="0.2">
      <c r="A67" s="33" t="s">
        <v>317</v>
      </c>
      <c r="B67" s="1482">
        <v>8947.2205853592732</v>
      </c>
      <c r="C67" s="1483"/>
      <c r="D67" s="1483">
        <v>13016.537333759077</v>
      </c>
      <c r="E67" s="1483"/>
      <c r="F67" s="1410">
        <v>-0.31262667206015043</v>
      </c>
      <c r="G67" s="1410"/>
      <c r="H67" s="1488">
        <v>8947.2205853592732</v>
      </c>
      <c r="I67" s="1410"/>
      <c r="J67" s="1492">
        <v>12247.483419819453</v>
      </c>
      <c r="K67" s="1485"/>
      <c r="L67" s="1410">
        <v>-0.26946456846143096</v>
      </c>
      <c r="M67" s="1486"/>
      <c r="N67" s="1506">
        <v>0</v>
      </c>
      <c r="O67" s="1410"/>
      <c r="P67" s="1483">
        <v>769.05391393962384</v>
      </c>
      <c r="Q67" s="1485"/>
      <c r="R67" s="1410">
        <v>-1</v>
      </c>
      <c r="S67" s="57"/>
    </row>
    <row r="68" spans="1:20" s="25" customFormat="1" ht="12" x14ac:dyDescent="0.2">
      <c r="A68" s="33" t="s">
        <v>622</v>
      </c>
      <c r="B68" s="1482">
        <v>33156.206016142867</v>
      </c>
      <c r="C68" s="1483"/>
      <c r="D68" s="1483">
        <v>41133.807442160556</v>
      </c>
      <c r="E68" s="1483"/>
      <c r="F68" s="1410">
        <v>-0.19394269390780872</v>
      </c>
      <c r="G68" s="1417"/>
      <c r="H68" s="1488">
        <v>32809.576386513239</v>
      </c>
      <c r="I68" s="1410"/>
      <c r="J68" s="1492">
        <v>40921.497097332969</v>
      </c>
      <c r="K68" s="1485"/>
      <c r="L68" s="1410">
        <v>-0.19823127906404037</v>
      </c>
      <c r="M68" s="1486"/>
      <c r="N68" s="1506">
        <v>346.62962962962962</v>
      </c>
      <c r="O68" s="1410"/>
      <c r="P68" s="1483">
        <v>212.31034482758622</v>
      </c>
      <c r="Q68" s="1485"/>
      <c r="R68" s="1410">
        <v>0.63265539374033752</v>
      </c>
      <c r="S68" s="57"/>
    </row>
    <row r="69" spans="1:20" s="25" customFormat="1" ht="12" x14ac:dyDescent="0.2">
      <c r="A69" s="33" t="s">
        <v>893</v>
      </c>
      <c r="B69" s="1482">
        <v>46.397489103549468</v>
      </c>
      <c r="C69" s="1483"/>
      <c r="D69" s="1483">
        <v>46.470497945089676</v>
      </c>
      <c r="E69" s="1485"/>
      <c r="F69" s="1410">
        <v>-1.5710793894758003E-3</v>
      </c>
      <c r="G69" s="1410"/>
      <c r="H69" s="1488">
        <v>46.385861460683003</v>
      </c>
      <c r="I69" s="1410"/>
      <c r="J69" s="1492">
        <v>46.553268691501977</v>
      </c>
      <c r="K69" s="1485"/>
      <c r="L69" s="1417">
        <v>-3.5960360147499755E-3</v>
      </c>
      <c r="M69" s="1410"/>
      <c r="N69" s="1492">
        <v>46.701571259106856</v>
      </c>
      <c r="O69" s="1410"/>
      <c r="P69" s="1483">
        <v>44.595294348827984</v>
      </c>
      <c r="Q69" s="1485"/>
      <c r="R69" s="1410">
        <v>4.7230922926607556E-2</v>
      </c>
      <c r="S69" s="57"/>
    </row>
    <row r="70" spans="1:20" s="10" customFormat="1" ht="12" x14ac:dyDescent="0.2">
      <c r="A70" s="546" t="s">
        <v>456</v>
      </c>
      <c r="B70" s="551"/>
      <c r="C70" s="547"/>
      <c r="D70" s="547"/>
      <c r="E70" s="547"/>
      <c r="F70" s="407"/>
      <c r="G70" s="407"/>
      <c r="H70" s="552"/>
      <c r="I70" s="407"/>
      <c r="J70" s="548"/>
      <c r="K70" s="407"/>
      <c r="L70" s="408"/>
      <c r="M70" s="394"/>
      <c r="N70" s="407"/>
      <c r="O70" s="550"/>
      <c r="P70" s="548"/>
      <c r="Q70" s="407"/>
      <c r="R70" s="407"/>
      <c r="S70" s="408"/>
      <c r="T70" s="25"/>
    </row>
    <row r="71" spans="1:20" s="346" customFormat="1" ht="12" x14ac:dyDescent="0.2">
      <c r="A71" s="33" t="s">
        <v>592</v>
      </c>
      <c r="B71" s="571">
        <v>5275.6624984837272</v>
      </c>
      <c r="C71" s="571"/>
      <c r="D71" s="571">
        <v>4930.4955668399289</v>
      </c>
      <c r="E71" s="571"/>
      <c r="F71" s="1720">
        <v>7.0006539294999087E-2</v>
      </c>
      <c r="G71" s="55"/>
      <c r="H71" s="570"/>
      <c r="I71" s="572"/>
      <c r="J71" s="571"/>
      <c r="K71" s="572"/>
      <c r="L71" s="57"/>
      <c r="M71" s="573"/>
      <c r="N71" s="107"/>
      <c r="O71" s="314"/>
      <c r="P71" s="107"/>
      <c r="Q71" s="105"/>
      <c r="R71" s="55"/>
      <c r="S71" s="57"/>
      <c r="T71" s="25"/>
    </row>
    <row r="72" spans="1:20" s="346" customFormat="1" ht="12" x14ac:dyDescent="0.2">
      <c r="A72" s="33" t="s">
        <v>590</v>
      </c>
      <c r="B72" s="571">
        <v>162.02054864391823</v>
      </c>
      <c r="C72" s="571"/>
      <c r="D72" s="571">
        <v>160.18317299493486</v>
      </c>
      <c r="E72" s="571"/>
      <c r="F72" s="1724">
        <v>1.1470466058513323E-2</v>
      </c>
      <c r="G72" s="55"/>
      <c r="H72" s="570"/>
      <c r="I72" s="571"/>
      <c r="J72" s="571"/>
      <c r="K72" s="571"/>
      <c r="L72" s="57"/>
      <c r="M72" s="573"/>
      <c r="N72" s="107"/>
      <c r="O72" s="314"/>
      <c r="P72" s="107"/>
      <c r="Q72" s="105"/>
      <c r="R72" s="55"/>
      <c r="S72" s="57"/>
      <c r="T72" s="25"/>
    </row>
    <row r="73" spans="1:20" s="176" customFormat="1" ht="12" x14ac:dyDescent="0.2">
      <c r="A73" s="194" t="s">
        <v>591</v>
      </c>
      <c r="B73" s="574">
        <v>1504.0438518829512</v>
      </c>
      <c r="C73" s="574"/>
      <c r="D73" s="574">
        <v>1514.5243437107663</v>
      </c>
      <c r="E73" s="574"/>
      <c r="F73" s="1728">
        <v>-6.9199890192168162E-3</v>
      </c>
      <c r="G73" s="22"/>
      <c r="H73" s="575"/>
      <c r="I73" s="574"/>
      <c r="J73" s="574"/>
      <c r="K73" s="574"/>
      <c r="L73" s="91"/>
      <c r="M73" s="576"/>
      <c r="N73" s="108"/>
      <c r="O73" s="315"/>
      <c r="P73" s="108"/>
      <c r="Q73" s="153"/>
      <c r="R73" s="22"/>
      <c r="S73" s="91"/>
      <c r="T73" s="98"/>
    </row>
    <row r="74" spans="1:20" s="4" customFormat="1" ht="12" x14ac:dyDescent="0.2">
      <c r="A74" s="123"/>
      <c r="B74" s="553"/>
      <c r="C74" s="25"/>
      <c r="D74" s="553"/>
      <c r="E74" s="56"/>
      <c r="F74" s="55"/>
      <c r="G74" s="55"/>
      <c r="H74" s="554"/>
      <c r="I74" s="100"/>
      <c r="J74" s="555"/>
      <c r="K74" s="149"/>
      <c r="L74" s="100"/>
      <c r="M74" s="100"/>
      <c r="N74" s="556"/>
      <c r="O74" s="100"/>
      <c r="P74" s="557"/>
      <c r="Q74" s="149"/>
      <c r="R74" s="100"/>
      <c r="S74" s="55"/>
      <c r="T74" s="98"/>
    </row>
    <row r="75" spans="1:20" s="4" customFormat="1" ht="12" x14ac:dyDescent="0.2">
      <c r="A75" s="123" t="s">
        <v>1100</v>
      </c>
      <c r="B75" s="553"/>
      <c r="C75" s="25"/>
      <c r="D75" s="553"/>
      <c r="E75" s="56"/>
      <c r="F75" s="55"/>
      <c r="G75" s="55"/>
      <c r="H75" s="553"/>
      <c r="I75" s="55"/>
      <c r="J75" s="559"/>
      <c r="K75" s="56"/>
      <c r="L75" s="55"/>
      <c r="M75" s="55"/>
      <c r="N75" s="414"/>
      <c r="O75" s="55"/>
      <c r="P75" s="560"/>
      <c r="Q75" s="56"/>
      <c r="R75" s="55"/>
      <c r="S75" s="55"/>
      <c r="T75" s="98"/>
    </row>
    <row r="76" spans="1:20" s="4" customFormat="1" ht="12" x14ac:dyDescent="0.2">
      <c r="A76" s="123" t="s">
        <v>677</v>
      </c>
      <c r="B76" s="558"/>
      <c r="C76" s="25"/>
      <c r="D76" s="553"/>
      <c r="E76" s="56"/>
      <c r="F76" s="55"/>
      <c r="G76" s="55"/>
      <c r="H76" s="553"/>
      <c r="I76" s="55"/>
      <c r="J76" s="559"/>
      <c r="K76" s="56"/>
      <c r="L76" s="55"/>
      <c r="M76" s="55"/>
      <c r="N76" s="414"/>
      <c r="O76" s="55"/>
      <c r="P76" s="560"/>
      <c r="Q76" s="56"/>
      <c r="R76" s="55"/>
      <c r="S76" s="55"/>
      <c r="T76" s="98"/>
    </row>
    <row r="77" spans="1:20" s="4" customFormat="1" ht="12" x14ac:dyDescent="0.2">
      <c r="A77" s="29"/>
      <c r="B77" s="109"/>
      <c r="C77" s="10"/>
      <c r="D77" s="109"/>
      <c r="E77" s="6"/>
      <c r="F77" s="21"/>
      <c r="G77" s="21"/>
      <c r="H77" s="35"/>
      <c r="I77" s="21"/>
      <c r="J77" s="110"/>
      <c r="K77" s="6"/>
      <c r="L77" s="21"/>
      <c r="M77" s="21"/>
      <c r="N77" s="71"/>
      <c r="O77" s="21"/>
      <c r="P77" s="316"/>
      <c r="Q77" s="6"/>
      <c r="R77" s="21"/>
      <c r="S77" s="21"/>
      <c r="T77" s="98"/>
    </row>
    <row r="78" spans="1:20" x14ac:dyDescent="0.2">
      <c r="A78" s="441"/>
      <c r="B78" s="109"/>
      <c r="D78" s="109"/>
      <c r="E78" s="561"/>
      <c r="F78" s="562"/>
      <c r="G78" s="562"/>
      <c r="I78" s="562"/>
      <c r="J78" s="110"/>
      <c r="K78" s="561"/>
      <c r="L78" s="562"/>
      <c r="M78" s="562"/>
      <c r="O78" s="562"/>
      <c r="P78" s="316"/>
      <c r="Q78" s="561"/>
      <c r="R78" s="562"/>
      <c r="S78" s="562"/>
    </row>
    <row r="79" spans="1:20" x14ac:dyDescent="0.2">
      <c r="A79" s="441"/>
      <c r="B79" s="127"/>
      <c r="C79" s="563"/>
      <c r="D79" s="127"/>
      <c r="E79" s="564"/>
      <c r="F79" s="564"/>
      <c r="G79" s="564"/>
      <c r="H79" s="141"/>
      <c r="I79" s="564"/>
      <c r="J79" s="130"/>
      <c r="K79" s="564"/>
      <c r="L79" s="564"/>
      <c r="M79" s="564"/>
      <c r="N79" s="142"/>
      <c r="O79" s="562"/>
      <c r="P79" s="316"/>
      <c r="Q79" s="561"/>
      <c r="R79" s="562"/>
      <c r="S79" s="562"/>
    </row>
    <row r="80" spans="1:20" x14ac:dyDescent="0.2">
      <c r="A80" s="441"/>
      <c r="B80" s="127"/>
      <c r="C80" s="563"/>
      <c r="D80" s="127"/>
      <c r="E80" s="564"/>
      <c r="F80" s="564"/>
      <c r="G80" s="564"/>
      <c r="H80" s="141"/>
      <c r="I80" s="564"/>
      <c r="J80" s="130"/>
      <c r="K80" s="564"/>
      <c r="L80" s="564"/>
      <c r="M80" s="564"/>
      <c r="N80" s="142"/>
      <c r="O80" s="562"/>
      <c r="P80" s="316"/>
      <c r="Q80" s="561"/>
      <c r="R80" s="562"/>
      <c r="S80" s="562"/>
    </row>
    <row r="81" spans="1:19" x14ac:dyDescent="0.2">
      <c r="B81" s="127"/>
      <c r="C81" s="563"/>
      <c r="D81" s="127"/>
      <c r="E81" s="564"/>
      <c r="F81" s="564"/>
      <c r="G81" s="564"/>
      <c r="H81" s="565"/>
      <c r="I81" s="564"/>
      <c r="J81" s="130"/>
      <c r="K81" s="564"/>
      <c r="L81" s="564"/>
      <c r="M81" s="564"/>
      <c r="N81" s="127"/>
      <c r="O81" s="562"/>
      <c r="P81" s="316"/>
      <c r="Q81" s="561"/>
      <c r="R81" s="562"/>
      <c r="S81" s="562"/>
    </row>
    <row r="82" spans="1:19" x14ac:dyDescent="0.2">
      <c r="B82" s="109"/>
      <c r="D82" s="109"/>
      <c r="E82" s="561"/>
      <c r="F82" s="562"/>
      <c r="G82" s="562"/>
      <c r="H82" s="553"/>
      <c r="I82" s="562"/>
      <c r="J82" s="110"/>
      <c r="K82" s="561"/>
      <c r="L82" s="562"/>
      <c r="M82" s="562"/>
      <c r="N82" s="109"/>
      <c r="O82" s="562"/>
      <c r="P82" s="316"/>
      <c r="Q82" s="561"/>
      <c r="R82" s="562"/>
      <c r="S82" s="562"/>
    </row>
    <row r="83" spans="1:19" x14ac:dyDescent="0.2">
      <c r="A83" s="566"/>
      <c r="B83" s="109"/>
      <c r="D83" s="109"/>
      <c r="E83" s="561"/>
      <c r="F83" s="562"/>
      <c r="G83" s="562"/>
      <c r="H83" s="109"/>
      <c r="I83" s="562"/>
      <c r="J83" s="110"/>
      <c r="K83" s="561"/>
      <c r="L83" s="562"/>
      <c r="M83" s="562"/>
      <c r="N83" s="39"/>
      <c r="O83" s="562"/>
      <c r="P83" s="316"/>
      <c r="Q83" s="561"/>
      <c r="R83" s="562"/>
      <c r="S83" s="562"/>
    </row>
    <row r="84" spans="1:19" x14ac:dyDescent="0.2">
      <c r="D84" s="34"/>
      <c r="F84" s="374"/>
      <c r="J84" s="34"/>
      <c r="L84" s="374"/>
      <c r="N84" s="35"/>
      <c r="P84" s="34"/>
    </row>
    <row r="85" spans="1:19" x14ac:dyDescent="0.2">
      <c r="F85" s="35"/>
      <c r="G85" s="35"/>
      <c r="L85" s="35"/>
      <c r="M85" s="35"/>
      <c r="R85" s="35"/>
      <c r="S85" s="35"/>
    </row>
    <row r="86" spans="1:19" x14ac:dyDescent="0.2">
      <c r="B86" s="93"/>
      <c r="D86" s="93"/>
      <c r="F86" s="35"/>
      <c r="G86" s="35"/>
      <c r="L86" s="35"/>
      <c r="M86" s="35"/>
      <c r="R86" s="35"/>
      <c r="S86" s="35"/>
    </row>
    <row r="87" spans="1:19" x14ac:dyDescent="0.2">
      <c r="B87" s="93"/>
      <c r="D87" s="93"/>
      <c r="F87" s="35"/>
      <c r="G87" s="35"/>
      <c r="L87" s="35"/>
      <c r="M87" s="35"/>
      <c r="R87" s="35"/>
      <c r="S87" s="35"/>
    </row>
    <row r="88" spans="1:19" x14ac:dyDescent="0.2">
      <c r="B88" s="317"/>
      <c r="H88" s="77"/>
      <c r="N88" s="77"/>
    </row>
    <row r="89" spans="1:19" x14ac:dyDescent="0.2">
      <c r="B89" s="318"/>
    </row>
    <row r="90" spans="1:19" x14ac:dyDescent="0.2">
      <c r="B90" s="568"/>
    </row>
    <row r="91" spans="1:19" x14ac:dyDescent="0.2">
      <c r="B91" s="319"/>
    </row>
    <row r="92" spans="1:19" x14ac:dyDescent="0.2">
      <c r="B92" s="319"/>
    </row>
  </sheetData>
  <mergeCells count="6">
    <mergeCell ref="A4:A5"/>
    <mergeCell ref="A2:S2"/>
    <mergeCell ref="A1:S1"/>
    <mergeCell ref="B4:G4"/>
    <mergeCell ref="H4:L4"/>
    <mergeCell ref="M4:S4"/>
  </mergeCells>
  <phoneticPr fontId="51" type="noConversion"/>
  <printOptions horizontalCentered="1"/>
  <pageMargins left="0.25" right="0.25" top="0.25" bottom="0.5" header="0.3" footer="0.3"/>
  <pageSetup scale="80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HC128"/>
  <sheetViews>
    <sheetView showGridLines="0" zoomScaleNormal="100" workbookViewId="0">
      <selection activeCell="D17" sqref="D17"/>
    </sheetView>
  </sheetViews>
  <sheetFormatPr defaultColWidth="9" defaultRowHeight="12.75" x14ac:dyDescent="0.2"/>
  <cols>
    <col min="1" max="1" width="23.140625" style="50" customWidth="1"/>
    <col min="2" max="2" width="11.5703125" style="51" customWidth="1"/>
    <col min="3" max="3" width="11.5703125" style="337" customWidth="1"/>
    <col min="4" max="13" width="11.5703125" style="50" customWidth="1"/>
    <col min="14" max="14" width="13.5703125" style="50" customWidth="1"/>
    <col min="15" max="16" width="9" customWidth="1"/>
    <col min="17" max="17" width="15.5703125" customWidth="1"/>
    <col min="18" max="211" width="9" customWidth="1"/>
    <col min="212" max="16384" width="9" style="4"/>
  </cols>
  <sheetData>
    <row r="1" spans="1:211" ht="15.75" x14ac:dyDescent="0.25">
      <c r="A1" s="1901" t="str">
        <f>CONCATENATE('List of Tables'!A19,":  ",'List of Tables'!C19)</f>
        <v>TABLE 14:  2015 Domestic U.S. West MMA Visitor Arrivals by Month and State</v>
      </c>
      <c r="B1" s="1901"/>
      <c r="C1" s="1901"/>
      <c r="D1" s="1901"/>
      <c r="E1" s="1901"/>
      <c r="F1" s="1901"/>
      <c r="G1" s="1901"/>
      <c r="H1" s="1901"/>
      <c r="I1" s="1901"/>
      <c r="J1" s="1901"/>
      <c r="K1" s="1901"/>
      <c r="L1" s="1901"/>
      <c r="M1" s="1901"/>
      <c r="N1" s="1901"/>
      <c r="O1" s="19"/>
      <c r="P1" s="323"/>
      <c r="Q1" s="323"/>
      <c r="R1" s="323"/>
      <c r="S1" s="323"/>
      <c r="T1" s="323"/>
      <c r="U1" s="323"/>
      <c r="V1" s="323"/>
      <c r="W1" s="323"/>
      <c r="X1" s="323"/>
      <c r="Y1" s="323"/>
      <c r="Z1" s="323"/>
      <c r="AA1" s="323"/>
      <c r="AB1" s="323"/>
      <c r="AC1" s="323"/>
      <c r="AD1" s="323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</row>
    <row r="2" spans="1:211" s="72" customFormat="1" ht="15" customHeight="1" x14ac:dyDescent="0.25">
      <c r="A2" s="1902" t="s">
        <v>890</v>
      </c>
      <c r="B2" s="1902"/>
      <c r="C2" s="1902"/>
      <c r="D2" s="1902"/>
      <c r="E2" s="1902"/>
      <c r="F2" s="1902"/>
      <c r="G2" s="1902"/>
      <c r="H2" s="1902"/>
      <c r="I2" s="1902"/>
      <c r="J2" s="1902"/>
      <c r="K2" s="1902"/>
      <c r="L2" s="1902"/>
      <c r="M2" s="1902"/>
      <c r="N2" s="1902"/>
      <c r="O2" s="40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</row>
    <row r="3" spans="1:211" s="72" customFormat="1" ht="17.100000000000001" customHeight="1" x14ac:dyDescent="0.2">
      <c r="A3" s="312"/>
      <c r="B3" s="325"/>
      <c r="C3" s="336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40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  <c r="AA3" s="323"/>
      <c r="AB3" s="323"/>
      <c r="AC3" s="323"/>
      <c r="AD3" s="323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  <c r="FQ3" s="40"/>
      <c r="FR3" s="40"/>
      <c r="FS3" s="40"/>
      <c r="FT3" s="40"/>
      <c r="FU3" s="40"/>
      <c r="FV3" s="40"/>
      <c r="FW3" s="40"/>
      <c r="FX3" s="40"/>
      <c r="FY3" s="40"/>
      <c r="FZ3" s="40"/>
      <c r="GA3" s="40"/>
      <c r="GB3" s="40"/>
      <c r="GC3" s="40"/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0"/>
      <c r="GS3" s="40"/>
      <c r="GT3" s="40"/>
      <c r="GU3" s="40"/>
      <c r="GV3" s="40"/>
      <c r="GW3" s="40"/>
      <c r="GX3" s="40"/>
      <c r="GY3" s="40"/>
      <c r="GZ3" s="40"/>
      <c r="HA3" s="40"/>
      <c r="HB3" s="40"/>
      <c r="HC3" s="40"/>
    </row>
    <row r="4" spans="1:211" s="79" customFormat="1" ht="15" customHeight="1" x14ac:dyDescent="0.2">
      <c r="A4" s="577" t="s">
        <v>599</v>
      </c>
      <c r="B4" s="578" t="s">
        <v>231</v>
      </c>
      <c r="C4" s="578" t="s">
        <v>232</v>
      </c>
      <c r="D4" s="578" t="s">
        <v>218</v>
      </c>
      <c r="E4" s="578" t="s">
        <v>219</v>
      </c>
      <c r="F4" s="578" t="s">
        <v>353</v>
      </c>
      <c r="G4" s="578" t="s">
        <v>220</v>
      </c>
      <c r="H4" s="578" t="s">
        <v>221</v>
      </c>
      <c r="I4" s="578" t="s">
        <v>222</v>
      </c>
      <c r="J4" s="578" t="s">
        <v>233</v>
      </c>
      <c r="K4" s="578" t="s">
        <v>224</v>
      </c>
      <c r="L4" s="578" t="s">
        <v>225</v>
      </c>
      <c r="M4" s="578" t="s">
        <v>226</v>
      </c>
      <c r="N4" s="579" t="s">
        <v>264</v>
      </c>
      <c r="O4" s="4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</row>
    <row r="5" spans="1:211" ht="21.75" customHeight="1" x14ac:dyDescent="0.2">
      <c r="A5" s="388" t="s">
        <v>480</v>
      </c>
      <c r="B5" s="580">
        <v>183426.14763992353</v>
      </c>
      <c r="C5" s="580">
        <v>189089.74321801518</v>
      </c>
      <c r="D5" s="580">
        <v>226924.21972751871</v>
      </c>
      <c r="E5" s="580">
        <v>239038.3978781639</v>
      </c>
      <c r="F5" s="580">
        <v>224582.23142739854</v>
      </c>
      <c r="G5" s="580">
        <v>268544.56221665512</v>
      </c>
      <c r="H5" s="580">
        <v>281293.607160585</v>
      </c>
      <c r="I5" s="580">
        <v>263795.49285368994</v>
      </c>
      <c r="J5" s="580">
        <v>199545.60090459193</v>
      </c>
      <c r="K5" s="580">
        <v>209708.91843483615</v>
      </c>
      <c r="L5" s="580">
        <v>229254.07344343886</v>
      </c>
      <c r="M5" s="580">
        <v>254230.14493095109</v>
      </c>
      <c r="N5" s="581">
        <v>2769433.1398338927</v>
      </c>
      <c r="O5" s="4"/>
      <c r="P5" s="365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</row>
    <row r="6" spans="1:211" ht="15" customHeight="1" x14ac:dyDescent="0.2">
      <c r="A6" s="8" t="s">
        <v>481</v>
      </c>
      <c r="B6" s="15">
        <v>10239.249538561211</v>
      </c>
      <c r="C6" s="15">
        <v>8439.6879847405453</v>
      </c>
      <c r="D6" s="15">
        <v>10312.857351590092</v>
      </c>
      <c r="E6" s="15">
        <v>5619.1122215797577</v>
      </c>
      <c r="F6" s="15">
        <v>5250.6783362125743</v>
      </c>
      <c r="G6" s="15">
        <v>3063.9967721002195</v>
      </c>
      <c r="H6" s="15">
        <v>2867.2962826080397</v>
      </c>
      <c r="I6" s="15">
        <v>2888.9593190863984</v>
      </c>
      <c r="J6" s="15">
        <v>3083.1215031790953</v>
      </c>
      <c r="K6" s="15">
        <v>6155.2851649187933</v>
      </c>
      <c r="L6" s="15">
        <v>9638.6576808217833</v>
      </c>
      <c r="M6" s="15">
        <v>12252.712278148141</v>
      </c>
      <c r="N6" s="585">
        <v>79811.614433537819</v>
      </c>
      <c r="O6" s="4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</row>
    <row r="7" spans="1:211" ht="15" customHeight="1" x14ac:dyDescent="0.2">
      <c r="A7" s="8" t="s">
        <v>482</v>
      </c>
      <c r="B7" s="15">
        <v>114375.22663217831</v>
      </c>
      <c r="C7" s="15">
        <v>114205.23668843556</v>
      </c>
      <c r="D7" s="15">
        <v>149747.87011184255</v>
      </c>
      <c r="E7" s="15">
        <v>159910.35556316192</v>
      </c>
      <c r="F7" s="15">
        <v>167436.40570787762</v>
      </c>
      <c r="G7" s="15">
        <v>214447.16845212082</v>
      </c>
      <c r="H7" s="15">
        <v>232981.35770083923</v>
      </c>
      <c r="I7" s="15">
        <v>206251.82554795046</v>
      </c>
      <c r="J7" s="15">
        <v>152661.47101367993</v>
      </c>
      <c r="K7" s="15">
        <v>149485.33642317305</v>
      </c>
      <c r="L7" s="15">
        <v>155119.18194911967</v>
      </c>
      <c r="M7" s="15">
        <v>170463.45385173301</v>
      </c>
      <c r="N7" s="585">
        <v>1987084.8896403923</v>
      </c>
      <c r="O7" s="4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</row>
    <row r="8" spans="1:211" ht="15" customHeight="1" x14ac:dyDescent="0.2">
      <c r="A8" s="8" t="s">
        <v>483</v>
      </c>
      <c r="B8" s="15">
        <v>19219.837011362277</v>
      </c>
      <c r="C8" s="15">
        <v>18950.979157181398</v>
      </c>
      <c r="D8" s="15">
        <v>24221.82845682191</v>
      </c>
      <c r="E8" s="15">
        <v>16104.810881585174</v>
      </c>
      <c r="F8" s="15">
        <v>15569.972089182178</v>
      </c>
      <c r="G8" s="15">
        <v>17085.0042132216</v>
      </c>
      <c r="H8" s="15">
        <v>13630.76549851213</v>
      </c>
      <c r="I8" s="15">
        <v>16683.239826045414</v>
      </c>
      <c r="J8" s="15">
        <v>13757.368154654934</v>
      </c>
      <c r="K8" s="15">
        <v>16635.184000214915</v>
      </c>
      <c r="L8" s="15">
        <v>19867.616272207542</v>
      </c>
      <c r="M8" s="15">
        <v>21003.743077057068</v>
      </c>
      <c r="N8" s="585">
        <v>212730.34863806021</v>
      </c>
      <c r="O8" s="4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</row>
    <row r="9" spans="1:211" ht="15" customHeight="1" x14ac:dyDescent="0.2">
      <c r="A9" s="8" t="s">
        <v>484</v>
      </c>
      <c r="B9" s="15">
        <v>39591.834457821744</v>
      </c>
      <c r="C9" s="15">
        <v>47493.839387657674</v>
      </c>
      <c r="D9" s="15">
        <v>42641.663807264144</v>
      </c>
      <c r="E9" s="15">
        <v>57404.119211837031</v>
      </c>
      <c r="F9" s="15">
        <v>36325.175294126151</v>
      </c>
      <c r="G9" s="15">
        <v>33948.392779212445</v>
      </c>
      <c r="H9" s="15">
        <v>31814.187678625593</v>
      </c>
      <c r="I9" s="15">
        <v>37971.468160607699</v>
      </c>
      <c r="J9" s="15">
        <v>30043.640233077957</v>
      </c>
      <c r="K9" s="15">
        <v>37433.11284652941</v>
      </c>
      <c r="L9" s="15">
        <v>44628.617541289859</v>
      </c>
      <c r="M9" s="15">
        <v>50510.235724012884</v>
      </c>
      <c r="N9" s="585">
        <v>489806.28712190257</v>
      </c>
      <c r="O9" s="4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</row>
    <row r="10" spans="1:211" ht="15.75" customHeight="1" x14ac:dyDescent="0.2">
      <c r="A10" s="8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585"/>
      <c r="O10" s="4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</row>
    <row r="11" spans="1:211" ht="15" customHeight="1" x14ac:dyDescent="0.2">
      <c r="A11" s="388" t="s">
        <v>391</v>
      </c>
      <c r="B11" s="580">
        <v>50308.957696950267</v>
      </c>
      <c r="C11" s="580">
        <v>46614.461842972749</v>
      </c>
      <c r="D11" s="580">
        <v>68276.444029990671</v>
      </c>
      <c r="E11" s="580">
        <v>49281.121445086144</v>
      </c>
      <c r="F11" s="580">
        <v>62905.854969670298</v>
      </c>
      <c r="G11" s="580">
        <v>64680.427735474674</v>
      </c>
      <c r="H11" s="580">
        <v>56652.17934677552</v>
      </c>
      <c r="I11" s="580">
        <v>41722.429094349893</v>
      </c>
      <c r="J11" s="580">
        <v>42069.053514457861</v>
      </c>
      <c r="K11" s="580">
        <v>55033.835707783241</v>
      </c>
      <c r="L11" s="580">
        <v>47534.808528943919</v>
      </c>
      <c r="M11" s="580">
        <v>55924.335013093958</v>
      </c>
      <c r="N11" s="581">
        <v>641003.90892555239</v>
      </c>
      <c r="O11" s="4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</row>
    <row r="12" spans="1:211" ht="15" customHeight="1" x14ac:dyDescent="0.2">
      <c r="A12" s="8" t="s">
        <v>485</v>
      </c>
      <c r="B12" s="15">
        <v>9328.5504399649944</v>
      </c>
      <c r="C12" s="15">
        <v>8571.5003982293529</v>
      </c>
      <c r="D12" s="15">
        <v>15817.272837442681</v>
      </c>
      <c r="E12" s="15">
        <v>11358.004863858967</v>
      </c>
      <c r="F12" s="15">
        <v>19440.083359409145</v>
      </c>
      <c r="G12" s="15">
        <v>19970.265988406485</v>
      </c>
      <c r="H12" s="15">
        <v>19163.372919232617</v>
      </c>
      <c r="I12" s="15">
        <v>11289.597072587183</v>
      </c>
      <c r="J12" s="15">
        <v>13742.938511757508</v>
      </c>
      <c r="K12" s="15">
        <v>15748.374725889966</v>
      </c>
      <c r="L12" s="15">
        <v>10655.858341530742</v>
      </c>
      <c r="M12" s="15">
        <v>11880.491584542491</v>
      </c>
      <c r="N12" s="585">
        <v>166966.31104285893</v>
      </c>
      <c r="O12" s="4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</row>
    <row r="13" spans="1:211" ht="15" customHeight="1" x14ac:dyDescent="0.2">
      <c r="A13" s="8" t="s">
        <v>486</v>
      </c>
      <c r="B13" s="15">
        <v>11593.317335254871</v>
      </c>
      <c r="C13" s="15">
        <v>10417.198931626666</v>
      </c>
      <c r="D13" s="15">
        <v>16900.853340977563</v>
      </c>
      <c r="E13" s="15">
        <v>11161.521001476203</v>
      </c>
      <c r="F13" s="15">
        <v>13747.823493300491</v>
      </c>
      <c r="G13" s="15">
        <v>14769.086231999809</v>
      </c>
      <c r="H13" s="15">
        <v>12326.734246383765</v>
      </c>
      <c r="I13" s="15">
        <v>9158.4360892148652</v>
      </c>
      <c r="J13" s="15">
        <v>9446.7503458677875</v>
      </c>
      <c r="K13" s="15">
        <v>13478.288528108886</v>
      </c>
      <c r="L13" s="15">
        <v>11549.961310623748</v>
      </c>
      <c r="M13" s="15">
        <v>14102.447086672149</v>
      </c>
      <c r="N13" s="585">
        <v>148652.41794151135</v>
      </c>
      <c r="O13" s="4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</row>
    <row r="14" spans="1:211" ht="15" customHeight="1" x14ac:dyDescent="0.2">
      <c r="A14" s="8" t="s">
        <v>487</v>
      </c>
      <c r="B14" s="15">
        <v>5201.4604423205592</v>
      </c>
      <c r="C14" s="15">
        <v>4750.738837690782</v>
      </c>
      <c r="D14" s="15">
        <v>6680.8123272283956</v>
      </c>
      <c r="E14" s="15">
        <v>3146.7748075328927</v>
      </c>
      <c r="F14" s="15">
        <v>3664.7459770159958</v>
      </c>
      <c r="G14" s="15">
        <v>4192.2611579209988</v>
      </c>
      <c r="H14" s="15">
        <v>2523.065818174819</v>
      </c>
      <c r="I14" s="15">
        <v>2429.9709789761114</v>
      </c>
      <c r="J14" s="15">
        <v>2444.7595811969627</v>
      </c>
      <c r="K14" s="15">
        <v>3118.0203929238228</v>
      </c>
      <c r="L14" s="15">
        <v>4347.8276959984014</v>
      </c>
      <c r="M14" s="15">
        <v>4243.6646742869298</v>
      </c>
      <c r="N14" s="585">
        <v>46744.102691264219</v>
      </c>
      <c r="O14" s="4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</row>
    <row r="15" spans="1:211" ht="15" customHeight="1" x14ac:dyDescent="0.2">
      <c r="A15" s="8" t="s">
        <v>488</v>
      </c>
      <c r="B15" s="15">
        <v>3185.2575760204682</v>
      </c>
      <c r="C15" s="15">
        <v>3445.6865170585565</v>
      </c>
      <c r="D15" s="15">
        <v>3922.8932833215035</v>
      </c>
      <c r="E15" s="15">
        <v>2095.053364572741</v>
      </c>
      <c r="F15" s="15">
        <v>1703.5863473703914</v>
      </c>
      <c r="G15" s="15">
        <v>1717.05953150804</v>
      </c>
      <c r="H15" s="15">
        <v>1014.1022998134065</v>
      </c>
      <c r="I15" s="15">
        <v>1044.309722981219</v>
      </c>
      <c r="J15" s="15">
        <v>1027.8831790375027</v>
      </c>
      <c r="K15" s="15">
        <v>1535.9606982819414</v>
      </c>
      <c r="L15" s="15">
        <v>2042.8442887842982</v>
      </c>
      <c r="M15" s="15">
        <v>2898.8535175355014</v>
      </c>
      <c r="N15" s="585">
        <v>25633.49032628486</v>
      </c>
      <c r="O15" s="4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</row>
    <row r="16" spans="1:211" ht="15" customHeight="1" x14ac:dyDescent="0.2">
      <c r="A16" s="8" t="s">
        <v>489</v>
      </c>
      <c r="B16" s="15">
        <v>6792.3019521751576</v>
      </c>
      <c r="C16" s="15">
        <v>5992.4594122866065</v>
      </c>
      <c r="D16" s="15">
        <v>8597.129243522375</v>
      </c>
      <c r="E16" s="15">
        <v>7079.9084061308849</v>
      </c>
      <c r="F16" s="15">
        <v>8328.4511583741132</v>
      </c>
      <c r="G16" s="15">
        <v>9467.0848241136064</v>
      </c>
      <c r="H16" s="15">
        <v>9666.0563095826637</v>
      </c>
      <c r="I16" s="15">
        <v>8142.1159042041782</v>
      </c>
      <c r="J16" s="15">
        <v>6612.33584642799</v>
      </c>
      <c r="K16" s="15">
        <v>8520.6392498284367</v>
      </c>
      <c r="L16" s="15">
        <v>7408.8851732618768</v>
      </c>
      <c r="M16" s="15">
        <v>8672.7044541321502</v>
      </c>
      <c r="N16" s="585">
        <v>95280.071934037784</v>
      </c>
      <c r="O16" s="4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</row>
    <row r="17" spans="1:211" ht="15" customHeight="1" x14ac:dyDescent="0.2">
      <c r="A17" s="8" t="s">
        <v>490</v>
      </c>
      <c r="B17" s="15">
        <v>1682.8100392759779</v>
      </c>
      <c r="C17" s="15">
        <v>1444.9754579479916</v>
      </c>
      <c r="D17" s="15">
        <v>2466.3707826192308</v>
      </c>
      <c r="E17" s="15">
        <v>2037.3251927936792</v>
      </c>
      <c r="F17" s="15">
        <v>2867.9047157727632</v>
      </c>
      <c r="G17" s="15">
        <v>2880.0247954311212</v>
      </c>
      <c r="H17" s="15">
        <v>2494.3326606682781</v>
      </c>
      <c r="I17" s="15">
        <v>1615.9291907890024</v>
      </c>
      <c r="J17" s="15">
        <v>1731.7526870234008</v>
      </c>
      <c r="K17" s="15">
        <v>1808.5898226369386</v>
      </c>
      <c r="L17" s="15">
        <v>1634.901517478944</v>
      </c>
      <c r="M17" s="15">
        <v>2535.5438779409283</v>
      </c>
      <c r="N17" s="585">
        <v>25200.46074037761</v>
      </c>
      <c r="O17" s="4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</row>
    <row r="18" spans="1:211" ht="15" customHeight="1" x14ac:dyDescent="0.2">
      <c r="A18" s="8" t="s">
        <v>491</v>
      </c>
      <c r="B18" s="15">
        <v>11634.629807177234</v>
      </c>
      <c r="C18" s="15">
        <v>11198.10237068393</v>
      </c>
      <c r="D18" s="15">
        <v>12167.818473846222</v>
      </c>
      <c r="E18" s="15">
        <v>11550.170219559117</v>
      </c>
      <c r="F18" s="15">
        <v>12426.578768459469</v>
      </c>
      <c r="G18" s="15">
        <v>10819.499153643517</v>
      </c>
      <c r="H18" s="15">
        <v>8923.0061026276999</v>
      </c>
      <c r="I18" s="15">
        <v>7530.1895891678869</v>
      </c>
      <c r="J18" s="15">
        <v>6716.3592446290259</v>
      </c>
      <c r="K18" s="15">
        <v>10145.873944097022</v>
      </c>
      <c r="L18" s="15">
        <v>9107.9480755427012</v>
      </c>
      <c r="M18" s="15">
        <v>10573.111298408707</v>
      </c>
      <c r="N18" s="585">
        <v>122793.28704784048</v>
      </c>
      <c r="O18" s="4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</row>
    <row r="19" spans="1:211" ht="15" customHeight="1" x14ac:dyDescent="0.2">
      <c r="A19" s="8" t="s">
        <v>492</v>
      </c>
      <c r="B19" s="15">
        <v>890.6301047610018</v>
      </c>
      <c r="C19" s="15">
        <v>793.79991744885831</v>
      </c>
      <c r="D19" s="15">
        <v>1723.2937410327083</v>
      </c>
      <c r="E19" s="15">
        <v>852.36358916165977</v>
      </c>
      <c r="F19" s="15">
        <v>726.68114996792292</v>
      </c>
      <c r="G19" s="15">
        <v>865.14605245109487</v>
      </c>
      <c r="H19" s="15">
        <v>541.50899029226014</v>
      </c>
      <c r="I19" s="15">
        <v>511.88054642944553</v>
      </c>
      <c r="J19" s="15">
        <v>346.27411851767886</v>
      </c>
      <c r="K19" s="15">
        <v>678.08834601623221</v>
      </c>
      <c r="L19" s="15">
        <v>786.58212572320645</v>
      </c>
      <c r="M19" s="15">
        <v>1017.5185195750943</v>
      </c>
      <c r="N19" s="585">
        <v>9733.7672013771898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</row>
    <row r="20" spans="1:211" ht="15" customHeight="1" x14ac:dyDescent="0.2">
      <c r="A20" s="8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585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</row>
    <row r="21" spans="1:211" ht="15" customHeight="1" x14ac:dyDescent="0.2">
      <c r="A21" s="582" t="s">
        <v>598</v>
      </c>
      <c r="B21" s="583">
        <v>233735.10533687379</v>
      </c>
      <c r="C21" s="583">
        <v>235704.20506098794</v>
      </c>
      <c r="D21" s="583">
        <v>295200.66375750938</v>
      </c>
      <c r="E21" s="583">
        <v>288319.51932325005</v>
      </c>
      <c r="F21" s="583">
        <v>287488.08639706881</v>
      </c>
      <c r="G21" s="583">
        <v>333224.98995212978</v>
      </c>
      <c r="H21" s="583">
        <v>337945.78650736052</v>
      </c>
      <c r="I21" s="583">
        <v>305517.92194803985</v>
      </c>
      <c r="J21" s="583">
        <v>241614.6544190498</v>
      </c>
      <c r="K21" s="583">
        <v>264742.75414261938</v>
      </c>
      <c r="L21" s="583">
        <v>276788.88197238278</v>
      </c>
      <c r="M21" s="583">
        <v>310154.47994404507</v>
      </c>
      <c r="N21" s="584">
        <v>3410437.0487594451</v>
      </c>
      <c r="O21" s="1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</row>
    <row r="22" spans="1:211" ht="12" x14ac:dyDescent="0.2">
      <c r="A22" s="4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</row>
    <row r="23" spans="1:211" ht="12" x14ac:dyDescent="0.2">
      <c r="A23" s="4" t="s">
        <v>675</v>
      </c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</row>
    <row r="24" spans="1:211" ht="12" x14ac:dyDescent="0.2">
      <c r="A24" s="4" t="s">
        <v>677</v>
      </c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</row>
    <row r="25" spans="1:211" customFormat="1" x14ac:dyDescent="0.2">
      <c r="C25" s="124"/>
    </row>
    <row r="26" spans="1:211" customFormat="1" x14ac:dyDescent="0.2">
      <c r="C26" s="124"/>
    </row>
    <row r="27" spans="1:211" customFormat="1" x14ac:dyDescent="0.2">
      <c r="C27" s="124"/>
    </row>
    <row r="28" spans="1:211" ht="15.75" x14ac:dyDescent="0.25">
      <c r="A28" s="1901" t="s">
        <v>1126</v>
      </c>
      <c r="B28" s="1901"/>
      <c r="C28" s="1901"/>
      <c r="D28" s="1901"/>
      <c r="E28" s="1901"/>
      <c r="F28" s="1901"/>
      <c r="G28" s="1901"/>
      <c r="H28" s="1901"/>
      <c r="I28" s="1901"/>
      <c r="J28" s="1901"/>
      <c r="K28" s="1901"/>
      <c r="L28" s="1901"/>
      <c r="M28" s="1901"/>
      <c r="N28" s="1901"/>
      <c r="O28" s="19"/>
      <c r="P28" s="1353"/>
      <c r="Q28" s="323"/>
      <c r="R28" s="323"/>
      <c r="S28" s="323"/>
      <c r="T28" s="323"/>
      <c r="U28" s="323"/>
      <c r="V28" s="323"/>
      <c r="W28" s="323"/>
      <c r="X28" s="323"/>
      <c r="Y28" s="323"/>
      <c r="Z28" s="323"/>
      <c r="AA28" s="323"/>
      <c r="AB28" s="323"/>
      <c r="AC28" s="323"/>
      <c r="AD28" s="323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</row>
    <row r="29" spans="1:211" s="72" customFormat="1" ht="15" customHeight="1" x14ac:dyDescent="0.25">
      <c r="A29" s="1902" t="s">
        <v>890</v>
      </c>
      <c r="B29" s="1902"/>
      <c r="C29" s="1902"/>
      <c r="D29" s="1902"/>
      <c r="E29" s="1902"/>
      <c r="F29" s="1902"/>
      <c r="G29" s="1902"/>
      <c r="H29" s="1902"/>
      <c r="I29" s="1902"/>
      <c r="J29" s="1902"/>
      <c r="K29" s="1902"/>
      <c r="L29" s="1902"/>
      <c r="M29" s="1902"/>
      <c r="N29" s="1902"/>
      <c r="O29" s="40"/>
      <c r="P29" s="323"/>
      <c r="Q29" s="323"/>
      <c r="R29" s="323"/>
      <c r="S29" s="323"/>
      <c r="T29" s="323"/>
      <c r="U29" s="323"/>
      <c r="V29" s="323"/>
      <c r="W29" s="323"/>
      <c r="X29" s="323"/>
      <c r="Y29" s="323"/>
      <c r="Z29" s="323"/>
      <c r="AA29" s="323"/>
      <c r="AB29" s="323"/>
      <c r="AC29" s="323"/>
      <c r="AD29" s="323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</row>
    <row r="30" spans="1:211" s="72" customFormat="1" ht="17.100000000000001" customHeight="1" x14ac:dyDescent="0.2">
      <c r="A30" s="312"/>
      <c r="B30" s="325"/>
      <c r="C30" s="336"/>
      <c r="D30" s="325"/>
      <c r="E30" s="325"/>
      <c r="F30" s="325"/>
      <c r="G30" s="325"/>
      <c r="H30" s="325"/>
      <c r="I30" s="325"/>
      <c r="J30" s="325"/>
      <c r="K30" s="325"/>
      <c r="L30" s="325"/>
      <c r="M30" s="325"/>
      <c r="N30" s="325"/>
      <c r="O30" s="40"/>
      <c r="P30" s="323"/>
      <c r="Q30" s="323"/>
      <c r="R30" s="323"/>
      <c r="S30" s="323"/>
      <c r="T30" s="323"/>
      <c r="U30" s="323"/>
      <c r="V30" s="323"/>
      <c r="W30" s="323"/>
      <c r="X30" s="323"/>
      <c r="Y30" s="323"/>
      <c r="Z30" s="323"/>
      <c r="AA30" s="323"/>
      <c r="AB30" s="323"/>
      <c r="AC30" s="323"/>
      <c r="AD30" s="323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  <c r="EW30" s="40"/>
      <c r="EX30" s="40"/>
      <c r="EY30" s="40"/>
      <c r="EZ30" s="40"/>
      <c r="FA30" s="40"/>
      <c r="FB30" s="40"/>
      <c r="FC30" s="40"/>
      <c r="FD30" s="40"/>
      <c r="FE30" s="40"/>
      <c r="FF30" s="40"/>
      <c r="FG30" s="40"/>
      <c r="FH30" s="40"/>
      <c r="FI30" s="40"/>
      <c r="FJ30" s="40"/>
      <c r="FK30" s="40"/>
      <c r="FL30" s="40"/>
      <c r="FM30" s="40"/>
      <c r="FN30" s="40"/>
      <c r="FO30" s="40"/>
      <c r="FP30" s="40"/>
      <c r="FQ30" s="40"/>
      <c r="FR30" s="40"/>
      <c r="FS30" s="40"/>
      <c r="FT30" s="40"/>
      <c r="FU30" s="40"/>
      <c r="FV30" s="40"/>
      <c r="FW30" s="40"/>
      <c r="FX30" s="40"/>
      <c r="FY30" s="40"/>
      <c r="FZ30" s="40"/>
      <c r="GA30" s="40"/>
      <c r="GB30" s="40"/>
      <c r="GC30" s="40"/>
      <c r="GD30" s="40"/>
      <c r="GE30" s="40"/>
      <c r="GF30" s="40"/>
      <c r="GG30" s="40"/>
      <c r="GH30" s="40"/>
      <c r="GI30" s="40"/>
      <c r="GJ30" s="40"/>
      <c r="GK30" s="40"/>
      <c r="GL30" s="40"/>
      <c r="GM30" s="40"/>
      <c r="GN30" s="40"/>
      <c r="GO30" s="40"/>
      <c r="GP30" s="40"/>
      <c r="GQ30" s="40"/>
      <c r="GR30" s="40"/>
      <c r="GS30" s="40"/>
      <c r="GT30" s="40"/>
      <c r="GU30" s="40"/>
      <c r="GV30" s="40"/>
      <c r="GW30" s="40"/>
      <c r="GX30" s="40"/>
      <c r="GY30" s="40"/>
      <c r="GZ30" s="40"/>
      <c r="HA30" s="40"/>
      <c r="HB30" s="40"/>
      <c r="HC30" s="40"/>
    </row>
    <row r="31" spans="1:211" s="79" customFormat="1" ht="15" customHeight="1" x14ac:dyDescent="0.2">
      <c r="A31" s="1261" t="s">
        <v>599</v>
      </c>
      <c r="B31" s="578" t="s">
        <v>231</v>
      </c>
      <c r="C31" s="578" t="s">
        <v>232</v>
      </c>
      <c r="D31" s="578" t="s">
        <v>218</v>
      </c>
      <c r="E31" s="578" t="s">
        <v>219</v>
      </c>
      <c r="F31" s="578" t="s">
        <v>353</v>
      </c>
      <c r="G31" s="578" t="s">
        <v>220</v>
      </c>
      <c r="H31" s="578" t="s">
        <v>221</v>
      </c>
      <c r="I31" s="578" t="s">
        <v>222</v>
      </c>
      <c r="J31" s="578" t="s">
        <v>233</v>
      </c>
      <c r="K31" s="578" t="s">
        <v>224</v>
      </c>
      <c r="L31" s="578" t="s">
        <v>225</v>
      </c>
      <c r="M31" s="578" t="s">
        <v>226</v>
      </c>
      <c r="N31" s="579" t="s">
        <v>264</v>
      </c>
      <c r="O31" s="4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</row>
    <row r="32" spans="1:211" ht="21.75" customHeight="1" x14ac:dyDescent="0.2">
      <c r="A32" s="388" t="s">
        <v>480</v>
      </c>
      <c r="B32" s="580">
        <v>176314.35126145094</v>
      </c>
      <c r="C32" s="580">
        <v>172743.09666229598</v>
      </c>
      <c r="D32" s="580">
        <v>199738.7597505138</v>
      </c>
      <c r="E32" s="580">
        <v>221904.23419120561</v>
      </c>
      <c r="F32" s="580">
        <v>201785.53202905142</v>
      </c>
      <c r="G32" s="580">
        <v>245901.74093415277</v>
      </c>
      <c r="H32" s="580">
        <v>263162.71896704362</v>
      </c>
      <c r="I32" s="580">
        <v>255420.56472640403</v>
      </c>
      <c r="J32" s="580">
        <v>186253.09432877824</v>
      </c>
      <c r="K32" s="580">
        <v>198172.41750457219</v>
      </c>
      <c r="L32" s="580">
        <v>213138.49358933029</v>
      </c>
      <c r="M32" s="580">
        <v>233150.01538316047</v>
      </c>
      <c r="N32" s="581">
        <v>2567685.0193279595</v>
      </c>
      <c r="O32" s="4"/>
      <c r="P32" s="365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</row>
    <row r="33" spans="1:211" ht="15" customHeight="1" x14ac:dyDescent="0.2">
      <c r="A33" s="8" t="s">
        <v>481</v>
      </c>
      <c r="B33" s="15">
        <v>9911.4271333296838</v>
      </c>
      <c r="C33" s="15">
        <v>8710.3088144236845</v>
      </c>
      <c r="D33" s="15">
        <v>9763.1140093148733</v>
      </c>
      <c r="E33" s="15">
        <v>5242.9285572813915</v>
      </c>
      <c r="F33" s="15">
        <v>5023.4372351864304</v>
      </c>
      <c r="G33" s="15">
        <v>3154.7747363761096</v>
      </c>
      <c r="H33" s="15">
        <v>2540.5803372723758</v>
      </c>
      <c r="I33" s="15">
        <v>2282.8899650791873</v>
      </c>
      <c r="J33" s="15">
        <v>2986.5933041203007</v>
      </c>
      <c r="K33" s="15">
        <v>5269.3869832585842</v>
      </c>
      <c r="L33" s="15">
        <v>8331.6438016302</v>
      </c>
      <c r="M33" s="15">
        <v>11501.144321069678</v>
      </c>
      <c r="N33" s="585">
        <v>74718.229198342495</v>
      </c>
      <c r="O33" s="4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</row>
    <row r="34" spans="1:211" ht="15" customHeight="1" x14ac:dyDescent="0.2">
      <c r="A34" s="8" t="s">
        <v>482</v>
      </c>
      <c r="B34" s="15">
        <v>107982.76880998276</v>
      </c>
      <c r="C34" s="15">
        <v>102383.21076470928</v>
      </c>
      <c r="D34" s="15">
        <v>126687.53095342651</v>
      </c>
      <c r="E34" s="15">
        <v>149875.79196883313</v>
      </c>
      <c r="F34" s="15">
        <v>148236.16967305931</v>
      </c>
      <c r="G34" s="15">
        <v>192559.67382795233</v>
      </c>
      <c r="H34" s="15">
        <v>216045.68655997785</v>
      </c>
      <c r="I34" s="15">
        <v>202776.64254914032</v>
      </c>
      <c r="J34" s="15">
        <v>140589.56381661628</v>
      </c>
      <c r="K34" s="15">
        <v>142305.56010730166</v>
      </c>
      <c r="L34" s="15">
        <v>144372.11247026417</v>
      </c>
      <c r="M34" s="15">
        <v>155531.31977422233</v>
      </c>
      <c r="N34" s="585">
        <v>1829346.0312754859</v>
      </c>
      <c r="O34" s="4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</row>
    <row r="35" spans="1:211" ht="15" customHeight="1" x14ac:dyDescent="0.2">
      <c r="A35" s="8" t="s">
        <v>483</v>
      </c>
      <c r="B35" s="15">
        <v>19666.884039413628</v>
      </c>
      <c r="C35" s="15">
        <v>17687.436436493768</v>
      </c>
      <c r="D35" s="15">
        <v>22243.947897251979</v>
      </c>
      <c r="E35" s="15">
        <v>14793.911199974493</v>
      </c>
      <c r="F35" s="15">
        <v>14604.720491822927</v>
      </c>
      <c r="G35" s="15">
        <v>16365.284252394515</v>
      </c>
      <c r="H35" s="15">
        <v>13513.682246886468</v>
      </c>
      <c r="I35" s="15">
        <v>13897.433607373918</v>
      </c>
      <c r="J35" s="15">
        <v>13899.841110436164</v>
      </c>
      <c r="K35" s="15">
        <v>15532.158771496039</v>
      </c>
      <c r="L35" s="15">
        <v>19201.639937394444</v>
      </c>
      <c r="M35" s="15">
        <v>19550.242821881155</v>
      </c>
      <c r="N35" s="585">
        <v>200957.18281281949</v>
      </c>
      <c r="O35" s="4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</row>
    <row r="36" spans="1:211" ht="15" customHeight="1" x14ac:dyDescent="0.2">
      <c r="A36" s="8" t="s">
        <v>484</v>
      </c>
      <c r="B36" s="15">
        <v>38753.271278724867</v>
      </c>
      <c r="C36" s="15">
        <v>43962.140646669257</v>
      </c>
      <c r="D36" s="15">
        <v>41044.166890520435</v>
      </c>
      <c r="E36" s="15">
        <v>51991.602465116615</v>
      </c>
      <c r="F36" s="15">
        <v>33921.204628982756</v>
      </c>
      <c r="G36" s="15">
        <v>33822.008117429818</v>
      </c>
      <c r="H36" s="15">
        <v>31062.769822906932</v>
      </c>
      <c r="I36" s="15">
        <v>36463.598604810613</v>
      </c>
      <c r="J36" s="15">
        <v>28777.096097605496</v>
      </c>
      <c r="K36" s="15">
        <v>35065.311642515895</v>
      </c>
      <c r="L36" s="15">
        <v>41233.097380041479</v>
      </c>
      <c r="M36" s="15">
        <v>46567.308465987306</v>
      </c>
      <c r="N36" s="585">
        <v>462663.57604131143</v>
      </c>
      <c r="O36" s="4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</row>
    <row r="37" spans="1:211" ht="15.75" customHeight="1" x14ac:dyDescent="0.2">
      <c r="A37" s="8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585"/>
      <c r="O37" s="4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</row>
    <row r="38" spans="1:211" ht="15" customHeight="1" x14ac:dyDescent="0.2">
      <c r="A38" s="388" t="s">
        <v>391</v>
      </c>
      <c r="B38" s="580">
        <v>48348.676237893946</v>
      </c>
      <c r="C38" s="580">
        <v>42913.572585103459</v>
      </c>
      <c r="D38" s="580">
        <v>61382.668757330182</v>
      </c>
      <c r="E38" s="580">
        <v>45688.143559177566</v>
      </c>
      <c r="F38" s="580">
        <v>55555.991074661353</v>
      </c>
      <c r="G38" s="580">
        <v>58896.221110229068</v>
      </c>
      <c r="H38" s="580">
        <v>52241.150701195933</v>
      </c>
      <c r="I38" s="580">
        <v>38595.272562956809</v>
      </c>
      <c r="J38" s="580">
        <v>38174.292009398741</v>
      </c>
      <c r="K38" s="580">
        <v>50465.755957180823</v>
      </c>
      <c r="L38" s="580">
        <v>45041.103142140644</v>
      </c>
      <c r="M38" s="580">
        <v>51569.755960907067</v>
      </c>
      <c r="N38" s="581">
        <v>588872.60365817556</v>
      </c>
      <c r="O38" s="4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</row>
    <row r="39" spans="1:211" ht="15" customHeight="1" x14ac:dyDescent="0.2">
      <c r="A39" s="8" t="s">
        <v>485</v>
      </c>
      <c r="B39" s="15">
        <v>9798.4513201061673</v>
      </c>
      <c r="C39" s="15">
        <v>9063.1110474019297</v>
      </c>
      <c r="D39" s="15">
        <v>15224.324645027997</v>
      </c>
      <c r="E39" s="15">
        <v>10176.685178442302</v>
      </c>
      <c r="F39" s="15">
        <v>19081.272093666521</v>
      </c>
      <c r="G39" s="15">
        <v>18575.884726214925</v>
      </c>
      <c r="H39" s="15">
        <v>18178.838370408852</v>
      </c>
      <c r="I39" s="15">
        <v>11424.854894725733</v>
      </c>
      <c r="J39" s="15">
        <v>12332.903320118641</v>
      </c>
      <c r="K39" s="15">
        <v>15172.128657213281</v>
      </c>
      <c r="L39" s="15">
        <v>10426.892407564221</v>
      </c>
      <c r="M39" s="15">
        <v>11440.385696720294</v>
      </c>
      <c r="N39" s="585">
        <v>160895.73235761086</v>
      </c>
      <c r="O39" s="4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</row>
    <row r="40" spans="1:211" ht="15" customHeight="1" x14ac:dyDescent="0.2">
      <c r="A40" s="8" t="s">
        <v>486</v>
      </c>
      <c r="B40" s="15">
        <v>10814.65722983279</v>
      </c>
      <c r="C40" s="15">
        <v>9897.4794854076281</v>
      </c>
      <c r="D40" s="15">
        <v>15953.440603603876</v>
      </c>
      <c r="E40" s="15">
        <v>9368.3929769817314</v>
      </c>
      <c r="F40" s="15">
        <v>12374.585324433407</v>
      </c>
      <c r="G40" s="15">
        <v>13266.796982668027</v>
      </c>
      <c r="H40" s="15">
        <v>11448.869600116457</v>
      </c>
      <c r="I40" s="15">
        <v>8353.529404584755</v>
      </c>
      <c r="J40" s="15">
        <v>8645.9952799861585</v>
      </c>
      <c r="K40" s="15">
        <v>12504.434644419105</v>
      </c>
      <c r="L40" s="15">
        <v>10931.94977645461</v>
      </c>
      <c r="M40" s="15">
        <v>13369.541651030493</v>
      </c>
      <c r="N40" s="585">
        <v>136929.67295951906</v>
      </c>
      <c r="O40" s="4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</row>
    <row r="41" spans="1:211" ht="15" customHeight="1" x14ac:dyDescent="0.2">
      <c r="A41" s="8" t="s">
        <v>487</v>
      </c>
      <c r="B41" s="15">
        <v>5680.9513880640206</v>
      </c>
      <c r="C41" s="15">
        <v>4584.9854551877079</v>
      </c>
      <c r="D41" s="15">
        <v>6709.0685263693877</v>
      </c>
      <c r="E41" s="15">
        <v>2802.5305677649835</v>
      </c>
      <c r="F41" s="15">
        <v>3396.1940046527779</v>
      </c>
      <c r="G41" s="15">
        <v>3847.7610913488584</v>
      </c>
      <c r="H41" s="15">
        <v>2553.9384231840854</v>
      </c>
      <c r="I41" s="15">
        <v>2082.7064003894106</v>
      </c>
      <c r="J41" s="15">
        <v>2229.0677969960743</v>
      </c>
      <c r="K41" s="15">
        <v>2771.6589022935614</v>
      </c>
      <c r="L41" s="15">
        <v>4060.758662841567</v>
      </c>
      <c r="M41" s="15">
        <v>3720.9834032254607</v>
      </c>
      <c r="N41" s="585">
        <v>44440.604622317893</v>
      </c>
      <c r="O41" s="4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</row>
    <row r="42" spans="1:211" ht="15" customHeight="1" x14ac:dyDescent="0.2">
      <c r="A42" s="8" t="s">
        <v>488</v>
      </c>
      <c r="B42" s="15">
        <v>3413.1017167682153</v>
      </c>
      <c r="C42" s="15">
        <v>3193.1297348179332</v>
      </c>
      <c r="D42" s="15">
        <v>3869.8782182873488</v>
      </c>
      <c r="E42" s="15">
        <v>2031.5632365436079</v>
      </c>
      <c r="F42" s="15">
        <v>1536.80430363545</v>
      </c>
      <c r="G42" s="15">
        <v>1688.5257640656264</v>
      </c>
      <c r="H42" s="15">
        <v>1143.6382499681056</v>
      </c>
      <c r="I42" s="15">
        <v>926.60824012862599</v>
      </c>
      <c r="J42" s="15">
        <v>903.01942241846291</v>
      </c>
      <c r="K42" s="15">
        <v>1663.6912681223475</v>
      </c>
      <c r="L42" s="15">
        <v>1842.4210566087363</v>
      </c>
      <c r="M42" s="15">
        <v>2656.2035154119576</v>
      </c>
      <c r="N42" s="585">
        <v>24868.584726776418</v>
      </c>
      <c r="O42" s="4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  <c r="AD42" s="89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</row>
    <row r="43" spans="1:211" ht="15" customHeight="1" x14ac:dyDescent="0.2">
      <c r="A43" s="8" t="s">
        <v>489</v>
      </c>
      <c r="B43" s="15">
        <v>6865.2445097624077</v>
      </c>
      <c r="C43" s="15">
        <v>5651.5428247729433</v>
      </c>
      <c r="D43" s="15">
        <v>6673.2052563716852</v>
      </c>
      <c r="E43" s="15">
        <v>8553.5542655329755</v>
      </c>
      <c r="F43" s="15">
        <v>7139.1132350391872</v>
      </c>
      <c r="G43" s="15">
        <v>8783.6981694508813</v>
      </c>
      <c r="H43" s="15">
        <v>8936.3458025585533</v>
      </c>
      <c r="I43" s="15">
        <v>7770.7681920616078</v>
      </c>
      <c r="J43" s="15">
        <v>6121.4557970763608</v>
      </c>
      <c r="K43" s="15">
        <v>7942.6571115626984</v>
      </c>
      <c r="L43" s="15">
        <v>6870.5362142401109</v>
      </c>
      <c r="M43" s="15">
        <v>8021.6546799875696</v>
      </c>
      <c r="N43" s="585">
        <v>89329.776058416988</v>
      </c>
      <c r="O43" s="4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</row>
    <row r="44" spans="1:211" ht="15" customHeight="1" x14ac:dyDescent="0.2">
      <c r="A44" s="8" t="s">
        <v>490</v>
      </c>
      <c r="B44" s="15">
        <v>1881.1535808998733</v>
      </c>
      <c r="C44" s="15">
        <v>1540.7228038577009</v>
      </c>
      <c r="D44" s="15">
        <v>1991.8758385814933</v>
      </c>
      <c r="E44" s="15">
        <v>2051.0599429839253</v>
      </c>
      <c r="F44" s="15">
        <v>2997.6715073717278</v>
      </c>
      <c r="G44" s="15">
        <v>2747.1606367188956</v>
      </c>
      <c r="H44" s="15">
        <v>2422.100274526279</v>
      </c>
      <c r="I44" s="15">
        <v>1643.6684364764515</v>
      </c>
      <c r="J44" s="15">
        <v>1814.3012608510617</v>
      </c>
      <c r="K44" s="15">
        <v>1568.5201425694781</v>
      </c>
      <c r="L44" s="15">
        <v>1707.4524628942106</v>
      </c>
      <c r="M44" s="15">
        <v>2119.602097751806</v>
      </c>
      <c r="N44" s="585">
        <v>24485.288985482901</v>
      </c>
      <c r="O44" s="4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</row>
    <row r="45" spans="1:211" ht="15" customHeight="1" x14ac:dyDescent="0.2">
      <c r="A45" s="8" t="s">
        <v>491</v>
      </c>
      <c r="B45" s="15">
        <v>9095.3956711176961</v>
      </c>
      <c r="C45" s="15">
        <v>8226.9185854699463</v>
      </c>
      <c r="D45" s="15">
        <v>9380.9356627107209</v>
      </c>
      <c r="E45" s="15">
        <v>9934.6619993951499</v>
      </c>
      <c r="F45" s="15">
        <v>8334.61934307712</v>
      </c>
      <c r="G45" s="15">
        <v>9158.6015885790584</v>
      </c>
      <c r="H45" s="15">
        <v>7022.8136516668792</v>
      </c>
      <c r="I45" s="15">
        <v>5892.4675904854485</v>
      </c>
      <c r="J45" s="15">
        <v>5702.9179199588752</v>
      </c>
      <c r="K45" s="15">
        <v>7833.8072668471477</v>
      </c>
      <c r="L45" s="15">
        <v>8079.6061615004173</v>
      </c>
      <c r="M45" s="15">
        <v>9328.3424838531391</v>
      </c>
      <c r="N45" s="585">
        <v>97991.08792466158</v>
      </c>
      <c r="O45" s="4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</row>
    <row r="46" spans="1:211" ht="15" customHeight="1" x14ac:dyDescent="0.2">
      <c r="A46" s="8" t="s">
        <v>492</v>
      </c>
      <c r="B46" s="15">
        <v>799.72082134277582</v>
      </c>
      <c r="C46" s="15">
        <v>755.68264818766829</v>
      </c>
      <c r="D46" s="15">
        <v>1579.9400063776782</v>
      </c>
      <c r="E46" s="15">
        <v>769.69539153289429</v>
      </c>
      <c r="F46" s="15">
        <v>695.73126278516918</v>
      </c>
      <c r="G46" s="15">
        <v>827.79215118279319</v>
      </c>
      <c r="H46" s="15">
        <v>534.60632876671468</v>
      </c>
      <c r="I46" s="15">
        <v>500.66940410477144</v>
      </c>
      <c r="J46" s="15">
        <v>424.63121199310706</v>
      </c>
      <c r="K46" s="15">
        <v>1008.8579641532085</v>
      </c>
      <c r="L46" s="15">
        <v>1121.4864000367743</v>
      </c>
      <c r="M46" s="15">
        <v>913.04243292633737</v>
      </c>
      <c r="N46" s="585">
        <v>9931.8560233898916</v>
      </c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</row>
    <row r="47" spans="1:211" ht="15" customHeight="1" x14ac:dyDescent="0.2">
      <c r="A47" s="8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585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</row>
    <row r="48" spans="1:211" ht="15" customHeight="1" x14ac:dyDescent="0.2">
      <c r="A48" s="582" t="s">
        <v>598</v>
      </c>
      <c r="B48" s="583">
        <v>224663.0274993449</v>
      </c>
      <c r="C48" s="583">
        <v>215656.66924739943</v>
      </c>
      <c r="D48" s="583">
        <v>261121.42850784399</v>
      </c>
      <c r="E48" s="583">
        <v>267592.37775038317</v>
      </c>
      <c r="F48" s="583">
        <v>257341.52310371277</v>
      </c>
      <c r="G48" s="583">
        <v>304797.96204438183</v>
      </c>
      <c r="H48" s="583">
        <v>315403.86966823955</v>
      </c>
      <c r="I48" s="583">
        <v>294015.83728936082</v>
      </c>
      <c r="J48" s="583">
        <v>224427.38633817699</v>
      </c>
      <c r="K48" s="583">
        <v>248638.173461753</v>
      </c>
      <c r="L48" s="583">
        <v>258179.59673147093</v>
      </c>
      <c r="M48" s="583">
        <v>284719.77134406753</v>
      </c>
      <c r="N48" s="584">
        <v>3156557.6229861351</v>
      </c>
      <c r="O48" s="10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</row>
    <row r="49" spans="1:211" ht="12" x14ac:dyDescent="0.2">
      <c r="A49" s="4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</row>
    <row r="50" spans="1:211" ht="12" x14ac:dyDescent="0.2">
      <c r="A50" s="4" t="s">
        <v>675</v>
      </c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</row>
    <row r="51" spans="1:211" ht="12" x14ac:dyDescent="0.2">
      <c r="A51" s="4" t="s">
        <v>677</v>
      </c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</row>
    <row r="52" spans="1:211" customFormat="1" x14ac:dyDescent="0.2">
      <c r="C52" s="124"/>
    </row>
    <row r="53" spans="1:211" customFormat="1" x14ac:dyDescent="0.2">
      <c r="C53" s="124"/>
    </row>
    <row r="54" spans="1:211" customFormat="1" x14ac:dyDescent="0.2">
      <c r="C54" s="124"/>
    </row>
    <row r="55" spans="1:211" customFormat="1" x14ac:dyDescent="0.2">
      <c r="C55" s="124"/>
    </row>
    <row r="56" spans="1:211" customFormat="1" x14ac:dyDescent="0.2">
      <c r="C56" s="124"/>
    </row>
    <row r="57" spans="1:211" customFormat="1" x14ac:dyDescent="0.2">
      <c r="C57" s="124"/>
    </row>
    <row r="58" spans="1:211" customFormat="1" x14ac:dyDescent="0.2">
      <c r="C58" s="124"/>
    </row>
    <row r="59" spans="1:211" customFormat="1" x14ac:dyDescent="0.2">
      <c r="C59" s="124"/>
    </row>
    <row r="60" spans="1:211" customFormat="1" x14ac:dyDescent="0.2">
      <c r="C60" s="124"/>
    </row>
    <row r="61" spans="1:211" customFormat="1" x14ac:dyDescent="0.2">
      <c r="C61" s="124"/>
    </row>
    <row r="62" spans="1:211" customFormat="1" x14ac:dyDescent="0.2">
      <c r="C62" s="124"/>
    </row>
    <row r="63" spans="1:211" customFormat="1" x14ac:dyDescent="0.2">
      <c r="C63" s="124"/>
    </row>
    <row r="64" spans="1:211" customFormat="1" x14ac:dyDescent="0.2">
      <c r="C64" s="124"/>
    </row>
    <row r="65" spans="3:3" customFormat="1" x14ac:dyDescent="0.2">
      <c r="C65" s="124"/>
    </row>
    <row r="66" spans="3:3" customFormat="1" x14ac:dyDescent="0.2">
      <c r="C66" s="124"/>
    </row>
    <row r="67" spans="3:3" customFormat="1" x14ac:dyDescent="0.2">
      <c r="C67" s="124"/>
    </row>
    <row r="68" spans="3:3" customFormat="1" x14ac:dyDescent="0.2">
      <c r="C68" s="124"/>
    </row>
    <row r="69" spans="3:3" customFormat="1" x14ac:dyDescent="0.2">
      <c r="C69" s="124"/>
    </row>
    <row r="70" spans="3:3" customFormat="1" x14ac:dyDescent="0.2">
      <c r="C70" s="124"/>
    </row>
    <row r="71" spans="3:3" customFormat="1" x14ac:dyDescent="0.2">
      <c r="C71" s="124"/>
    </row>
    <row r="72" spans="3:3" customFormat="1" x14ac:dyDescent="0.2">
      <c r="C72" s="124"/>
    </row>
    <row r="73" spans="3:3" customFormat="1" x14ac:dyDescent="0.2">
      <c r="C73" s="124"/>
    </row>
    <row r="74" spans="3:3" customFormat="1" x14ac:dyDescent="0.2">
      <c r="C74" s="124"/>
    </row>
    <row r="75" spans="3:3" customFormat="1" x14ac:dyDescent="0.2">
      <c r="C75" s="124"/>
    </row>
    <row r="76" spans="3:3" customFormat="1" x14ac:dyDescent="0.2">
      <c r="C76" s="124"/>
    </row>
    <row r="77" spans="3:3" customFormat="1" x14ac:dyDescent="0.2">
      <c r="C77" s="124"/>
    </row>
    <row r="78" spans="3:3" customFormat="1" x14ac:dyDescent="0.2">
      <c r="C78" s="124"/>
    </row>
    <row r="79" spans="3:3" customFormat="1" x14ac:dyDescent="0.2">
      <c r="C79" s="124"/>
    </row>
    <row r="80" spans="3:3" customFormat="1" x14ac:dyDescent="0.2">
      <c r="C80" s="124"/>
    </row>
    <row r="81" spans="3:3" customFormat="1" x14ac:dyDescent="0.2">
      <c r="C81" s="124"/>
    </row>
    <row r="82" spans="3:3" customFormat="1" x14ac:dyDescent="0.2">
      <c r="C82" s="124"/>
    </row>
    <row r="83" spans="3:3" customFormat="1" x14ac:dyDescent="0.2">
      <c r="C83" s="124"/>
    </row>
    <row r="84" spans="3:3" customFormat="1" x14ac:dyDescent="0.2">
      <c r="C84" s="124"/>
    </row>
    <row r="85" spans="3:3" customFormat="1" x14ac:dyDescent="0.2">
      <c r="C85" s="124"/>
    </row>
    <row r="86" spans="3:3" customFormat="1" x14ac:dyDescent="0.2">
      <c r="C86" s="124"/>
    </row>
    <row r="87" spans="3:3" customFormat="1" x14ac:dyDescent="0.2">
      <c r="C87" s="124"/>
    </row>
    <row r="88" spans="3:3" customFormat="1" x14ac:dyDescent="0.2">
      <c r="C88" s="124"/>
    </row>
    <row r="89" spans="3:3" customFormat="1" x14ac:dyDescent="0.2">
      <c r="C89" s="124"/>
    </row>
    <row r="90" spans="3:3" customFormat="1" x14ac:dyDescent="0.2">
      <c r="C90" s="124"/>
    </row>
    <row r="91" spans="3:3" customFormat="1" x14ac:dyDescent="0.2">
      <c r="C91" s="124"/>
    </row>
    <row r="92" spans="3:3" customFormat="1" x14ac:dyDescent="0.2">
      <c r="C92" s="124"/>
    </row>
    <row r="93" spans="3:3" customFormat="1" x14ac:dyDescent="0.2">
      <c r="C93" s="124"/>
    </row>
    <row r="94" spans="3:3" customFormat="1" x14ac:dyDescent="0.2">
      <c r="C94" s="124"/>
    </row>
    <row r="95" spans="3:3" customFormat="1" x14ac:dyDescent="0.2">
      <c r="C95" s="124"/>
    </row>
    <row r="96" spans="3:3" customFormat="1" x14ac:dyDescent="0.2">
      <c r="C96" s="124"/>
    </row>
    <row r="97" spans="3:3" customFormat="1" x14ac:dyDescent="0.2">
      <c r="C97" s="124"/>
    </row>
    <row r="98" spans="3:3" customFormat="1" x14ac:dyDescent="0.2">
      <c r="C98" s="124"/>
    </row>
    <row r="99" spans="3:3" customFormat="1" x14ac:dyDescent="0.2">
      <c r="C99" s="124"/>
    </row>
    <row r="100" spans="3:3" customFormat="1" x14ac:dyDescent="0.2">
      <c r="C100" s="124"/>
    </row>
    <row r="101" spans="3:3" customFormat="1" x14ac:dyDescent="0.2">
      <c r="C101" s="124"/>
    </row>
    <row r="102" spans="3:3" customFormat="1" x14ac:dyDescent="0.2">
      <c r="C102" s="124"/>
    </row>
    <row r="103" spans="3:3" customFormat="1" x14ac:dyDescent="0.2">
      <c r="C103" s="124"/>
    </row>
    <row r="104" spans="3:3" customFormat="1" x14ac:dyDescent="0.2">
      <c r="C104" s="124"/>
    </row>
    <row r="105" spans="3:3" customFormat="1" x14ac:dyDescent="0.2">
      <c r="C105" s="124"/>
    </row>
    <row r="106" spans="3:3" customFormat="1" x14ac:dyDescent="0.2">
      <c r="C106" s="124"/>
    </row>
    <row r="107" spans="3:3" customFormat="1" x14ac:dyDescent="0.2">
      <c r="C107" s="124"/>
    </row>
    <row r="108" spans="3:3" customFormat="1" x14ac:dyDescent="0.2">
      <c r="C108" s="124"/>
    </row>
    <row r="109" spans="3:3" customFormat="1" x14ac:dyDescent="0.2">
      <c r="C109" s="124"/>
    </row>
    <row r="110" spans="3:3" customFormat="1" x14ac:dyDescent="0.2">
      <c r="C110" s="124"/>
    </row>
    <row r="111" spans="3:3" customFormat="1" x14ac:dyDescent="0.2">
      <c r="C111" s="124"/>
    </row>
    <row r="112" spans="3:3" customFormat="1" x14ac:dyDescent="0.2">
      <c r="C112" s="124"/>
    </row>
    <row r="113" spans="3:3" customFormat="1" x14ac:dyDescent="0.2">
      <c r="C113" s="124"/>
    </row>
    <row r="114" spans="3:3" customFormat="1" x14ac:dyDescent="0.2">
      <c r="C114" s="124"/>
    </row>
    <row r="115" spans="3:3" customFormat="1" x14ac:dyDescent="0.2">
      <c r="C115" s="124"/>
    </row>
    <row r="116" spans="3:3" customFormat="1" x14ac:dyDescent="0.2">
      <c r="C116" s="124"/>
    </row>
    <row r="117" spans="3:3" customFormat="1" x14ac:dyDescent="0.2">
      <c r="C117" s="124"/>
    </row>
    <row r="118" spans="3:3" customFormat="1" x14ac:dyDescent="0.2">
      <c r="C118" s="124"/>
    </row>
    <row r="119" spans="3:3" customFormat="1" x14ac:dyDescent="0.2">
      <c r="C119" s="124"/>
    </row>
    <row r="120" spans="3:3" customFormat="1" x14ac:dyDescent="0.2">
      <c r="C120" s="124"/>
    </row>
    <row r="121" spans="3:3" customFormat="1" x14ac:dyDescent="0.2">
      <c r="C121" s="124"/>
    </row>
    <row r="122" spans="3:3" customFormat="1" x14ac:dyDescent="0.2">
      <c r="C122" s="124"/>
    </row>
    <row r="123" spans="3:3" customFormat="1" x14ac:dyDescent="0.2">
      <c r="C123" s="124"/>
    </row>
    <row r="124" spans="3:3" customFormat="1" x14ac:dyDescent="0.2">
      <c r="C124" s="124"/>
    </row>
    <row r="125" spans="3:3" customFormat="1" x14ac:dyDescent="0.2">
      <c r="C125" s="124"/>
    </row>
    <row r="126" spans="3:3" customFormat="1" x14ac:dyDescent="0.2">
      <c r="C126" s="124"/>
    </row>
    <row r="127" spans="3:3" customFormat="1" x14ac:dyDescent="0.2">
      <c r="C127" s="124"/>
    </row>
    <row r="128" spans="3:3" customFormat="1" x14ac:dyDescent="0.2">
      <c r="C128" s="124"/>
    </row>
  </sheetData>
  <sheetProtection formatCells="0" formatColumns="0" formatRows="0" insertColumns="0" insertRows="0" insertHyperlinks="0" deleteColumns="0" deleteRows="0" sort="0" autoFilter="0" pivotTables="0"/>
  <mergeCells count="4">
    <mergeCell ref="A1:N1"/>
    <mergeCell ref="A2:N2"/>
    <mergeCell ref="A28:N28"/>
    <mergeCell ref="A29:N29"/>
  </mergeCells>
  <phoneticPr fontId="51" type="noConversion"/>
  <printOptions horizontalCentered="1"/>
  <pageMargins left="0.25" right="0.25" top="0.25" bottom="0.5" header="0.3" footer="0.3"/>
  <pageSetup scale="74" orientation="landscape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U90"/>
  <sheetViews>
    <sheetView showGridLines="0" zoomScaleNormal="100" workbookViewId="0">
      <selection activeCell="N34" sqref="N34"/>
    </sheetView>
  </sheetViews>
  <sheetFormatPr defaultColWidth="9.140625" defaultRowHeight="12.75" x14ac:dyDescent="0.2"/>
  <cols>
    <col min="1" max="1" width="24.7109375" style="440" customWidth="1"/>
    <col min="2" max="2" width="10.28515625" style="34" customWidth="1"/>
    <col min="3" max="3" width="0.5703125" style="393" customWidth="1"/>
    <col min="4" max="4" width="12.7109375" style="374" customWidth="1"/>
    <col min="5" max="5" width="0.7109375" style="374" customWidth="1"/>
    <col min="6" max="6" width="8.5703125" style="393" customWidth="1"/>
    <col min="7" max="7" width="0.5703125" style="393" customWidth="1"/>
    <col min="8" max="8" width="10.28515625" style="35" customWidth="1"/>
    <col min="9" max="9" width="0.5703125" style="393" customWidth="1"/>
    <col min="10" max="10" width="10.28515625" style="567" customWidth="1"/>
    <col min="11" max="11" width="0.5703125" style="374" customWidth="1"/>
    <col min="12" max="12" width="8.42578125" style="393" customWidth="1"/>
    <col min="13" max="13" width="1.5703125" style="393" customWidth="1"/>
    <col min="14" max="14" width="10.28515625" style="71" customWidth="1"/>
    <col min="15" max="15" width="0.5703125" style="393" customWidth="1"/>
    <col min="16" max="16" width="10.28515625" style="567" customWidth="1"/>
    <col min="17" max="17" width="0.5703125" style="374" customWidth="1"/>
    <col min="18" max="18" width="8.28515625" style="393" customWidth="1"/>
    <col min="19" max="19" width="0.5703125" style="393" customWidth="1"/>
    <col min="20" max="20" width="9.140625" style="445"/>
    <col min="21" max="16384" width="9.140625" style="4"/>
  </cols>
  <sheetData>
    <row r="1" spans="1:21" ht="15.75" x14ac:dyDescent="0.25">
      <c r="A1" s="1901" t="str">
        <f>CONCATENATE('List of Tables'!A20,":  ",'List of Tables'!C20)</f>
        <v>TABLE 15:  U.S. East MMA Visitor Characteristics: 2015 vs. 2014R</v>
      </c>
      <c r="B1" s="1901"/>
      <c r="C1" s="1901"/>
      <c r="D1" s="1901"/>
      <c r="E1" s="1901"/>
      <c r="F1" s="1901"/>
      <c r="G1" s="1901"/>
      <c r="H1" s="1901"/>
      <c r="I1" s="1901"/>
      <c r="J1" s="1901"/>
      <c r="K1" s="1901"/>
      <c r="L1" s="1901"/>
      <c r="M1" s="1901"/>
      <c r="N1" s="1901"/>
      <c r="O1" s="1901"/>
      <c r="P1" s="1901"/>
      <c r="Q1" s="1901"/>
      <c r="R1" s="1901"/>
      <c r="S1" s="1901"/>
      <c r="T1" s="459"/>
      <c r="U1" s="1353"/>
    </row>
    <row r="2" spans="1:21" ht="15.75" x14ac:dyDescent="0.25">
      <c r="A2" s="1902" t="s">
        <v>889</v>
      </c>
      <c r="B2" s="1902"/>
      <c r="C2" s="1902"/>
      <c r="D2" s="1902"/>
      <c r="E2" s="1902"/>
      <c r="F2" s="1902"/>
      <c r="G2" s="1902"/>
      <c r="H2" s="1902"/>
      <c r="I2" s="1902"/>
      <c r="J2" s="1902"/>
      <c r="K2" s="1902"/>
      <c r="L2" s="1902"/>
      <c r="M2" s="1902"/>
      <c r="N2" s="1902"/>
      <c r="O2" s="1902"/>
      <c r="P2" s="1902"/>
      <c r="Q2" s="1902"/>
      <c r="R2" s="1902"/>
      <c r="S2" s="1902"/>
      <c r="T2" s="460"/>
    </row>
    <row r="3" spans="1:21" x14ac:dyDescent="0.2">
      <c r="A3" s="368"/>
      <c r="B3" s="35"/>
      <c r="D3" s="543"/>
      <c r="E3" s="393"/>
      <c r="H3" s="544"/>
      <c r="J3" s="543"/>
      <c r="K3" s="393"/>
      <c r="N3" s="544"/>
      <c r="P3" s="543"/>
      <c r="Q3" s="393"/>
      <c r="R3" s="544"/>
      <c r="T3" s="413"/>
    </row>
    <row r="4" spans="1:21" ht="12" x14ac:dyDescent="0.2">
      <c r="A4" s="1933" t="s">
        <v>954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  <c r="T4" s="98"/>
    </row>
    <row r="5" spans="1:21" s="14" customFormat="1" ht="24" x14ac:dyDescent="0.2">
      <c r="A5" s="1900"/>
      <c r="B5" s="66">
        <v>2015</v>
      </c>
      <c r="C5" s="67"/>
      <c r="D5" s="68" t="s">
        <v>984</v>
      </c>
      <c r="E5" s="65"/>
      <c r="F5" s="44" t="s">
        <v>595</v>
      </c>
      <c r="G5" s="65"/>
      <c r="H5" s="66">
        <v>2015</v>
      </c>
      <c r="I5" s="67"/>
      <c r="J5" s="68" t="s">
        <v>984</v>
      </c>
      <c r="K5" s="65"/>
      <c r="L5" s="44" t="s">
        <v>595</v>
      </c>
      <c r="M5" s="66"/>
      <c r="N5" s="68">
        <v>2015</v>
      </c>
      <c r="O5" s="67"/>
      <c r="P5" s="68" t="s">
        <v>984</v>
      </c>
      <c r="Q5" s="65"/>
      <c r="R5" s="44" t="s">
        <v>595</v>
      </c>
      <c r="S5" s="5"/>
      <c r="T5" s="186"/>
    </row>
    <row r="6" spans="1:21" s="14" customFormat="1" ht="12" x14ac:dyDescent="0.2">
      <c r="A6" s="30" t="s">
        <v>475</v>
      </c>
      <c r="B6" s="1482">
        <v>18580407.554727092</v>
      </c>
      <c r="C6" s="1508"/>
      <c r="D6" s="1483">
        <v>17841798.778393742</v>
      </c>
      <c r="E6" s="1483"/>
      <c r="F6" s="1410">
        <v>4.1397663178883021E-2</v>
      </c>
      <c r="G6" s="1410"/>
      <c r="H6" s="1484">
        <v>17836477.36793441</v>
      </c>
      <c r="I6" s="1410"/>
      <c r="J6" s="1483">
        <v>17266654.367317755</v>
      </c>
      <c r="K6" s="1485"/>
      <c r="L6" s="1410">
        <v>3.3001355589488905E-2</v>
      </c>
      <c r="M6" s="1486"/>
      <c r="N6" s="1487">
        <v>743930.18679268402</v>
      </c>
      <c r="O6" s="1410"/>
      <c r="P6" s="1483">
        <v>575144.41107598529</v>
      </c>
      <c r="Q6" s="1485"/>
      <c r="R6" s="1410">
        <v>0.29346677541546967</v>
      </c>
      <c r="S6" s="7"/>
      <c r="T6" s="185"/>
    </row>
    <row r="7" spans="1:21" s="23" customFormat="1" ht="12" x14ac:dyDescent="0.2">
      <c r="A7" s="30" t="s">
        <v>265</v>
      </c>
      <c r="B7" s="1482">
        <v>1803669.5327108272</v>
      </c>
      <c r="C7" s="1483"/>
      <c r="D7" s="1483">
        <v>1713084.5165797372</v>
      </c>
      <c r="E7" s="1483"/>
      <c r="F7" s="1410">
        <v>5.28783111716798E-2</v>
      </c>
      <c r="G7" s="1410"/>
      <c r="H7" s="1488">
        <v>1706780.5327108277</v>
      </c>
      <c r="I7" s="1410"/>
      <c r="J7" s="1483">
        <v>1631300.5165797372</v>
      </c>
      <c r="K7" s="1485"/>
      <c r="L7" s="1410">
        <v>4.6269841371316109E-2</v>
      </c>
      <c r="M7" s="1486"/>
      <c r="N7" s="1483">
        <v>96888.999999999563</v>
      </c>
      <c r="O7" s="1410"/>
      <c r="P7" s="1483">
        <v>81783.999999999913</v>
      </c>
      <c r="Q7" s="1485"/>
      <c r="R7" s="1410">
        <v>0.18469382764354478</v>
      </c>
      <c r="S7" s="7"/>
      <c r="T7" s="185"/>
    </row>
    <row r="8" spans="1:21" s="23" customFormat="1" ht="12" x14ac:dyDescent="0.2">
      <c r="A8" s="429" t="s">
        <v>266</v>
      </c>
      <c r="B8" s="1489"/>
      <c r="C8" s="1490"/>
      <c r="D8" s="1490"/>
      <c r="E8" s="1490"/>
      <c r="F8" s="1490"/>
      <c r="G8" s="1490"/>
      <c r="H8" s="1489"/>
      <c r="I8" s="1490"/>
      <c r="J8" s="1490"/>
      <c r="K8" s="1490"/>
      <c r="L8" s="1491"/>
      <c r="M8" s="1489"/>
      <c r="N8" s="1490"/>
      <c r="O8" s="1490"/>
      <c r="P8" s="1490"/>
      <c r="Q8" s="1490"/>
      <c r="R8" s="1491"/>
      <c r="S8" s="408"/>
      <c r="T8" s="185"/>
    </row>
    <row r="9" spans="1:21" s="185" customFormat="1" ht="12" x14ac:dyDescent="0.2">
      <c r="A9" s="184" t="s">
        <v>267</v>
      </c>
      <c r="B9" s="1482">
        <v>365424.64791429607</v>
      </c>
      <c r="C9" s="1483"/>
      <c r="D9" s="1483">
        <v>346897.49534142547</v>
      </c>
      <c r="E9" s="1483"/>
      <c r="F9" s="1410">
        <v>5.3408147425900845E-2</v>
      </c>
      <c r="G9" s="1410"/>
      <c r="H9" s="1488">
        <v>352457.65602354193</v>
      </c>
      <c r="I9" s="1410"/>
      <c r="J9" s="1492">
        <v>335992.0208168698</v>
      </c>
      <c r="K9" s="1485"/>
      <c r="L9" s="1410">
        <v>4.9006030460606129E-2</v>
      </c>
      <c r="M9" s="1486"/>
      <c r="N9" s="1483">
        <v>12966.991890754167</v>
      </c>
      <c r="O9" s="1410"/>
      <c r="P9" s="1483">
        <v>10905.474524555682</v>
      </c>
      <c r="Q9" s="1485"/>
      <c r="R9" s="1410">
        <v>0.18903509072957797</v>
      </c>
      <c r="S9" s="57"/>
    </row>
    <row r="10" spans="1:21" s="185" customFormat="1" ht="12" x14ac:dyDescent="0.2">
      <c r="A10" s="184" t="s">
        <v>268</v>
      </c>
      <c r="B10" s="1482">
        <v>801045.17410720105</v>
      </c>
      <c r="C10" s="1483"/>
      <c r="D10" s="1483">
        <v>773934.38658731058</v>
      </c>
      <c r="E10" s="1483"/>
      <c r="F10" s="1410">
        <v>3.5029826804099488E-2</v>
      </c>
      <c r="G10" s="1410"/>
      <c r="H10" s="1488">
        <v>759680.45140320831</v>
      </c>
      <c r="I10" s="1410"/>
      <c r="J10" s="1492">
        <v>737963.99672380346</v>
      </c>
      <c r="K10" s="1485"/>
      <c r="L10" s="1410">
        <v>2.9427525971206198E-2</v>
      </c>
      <c r="M10" s="1486"/>
      <c r="N10" s="1483">
        <v>41364.722703992709</v>
      </c>
      <c r="O10" s="1410"/>
      <c r="P10" s="1483">
        <v>35970.389863507145</v>
      </c>
      <c r="Q10" s="1485"/>
      <c r="R10" s="1410">
        <v>0.14996592644546922</v>
      </c>
      <c r="S10" s="57"/>
      <c r="T10" s="186"/>
    </row>
    <row r="11" spans="1:21" s="185" customFormat="1" ht="12" x14ac:dyDescent="0.2">
      <c r="A11" s="184" t="s">
        <v>269</v>
      </c>
      <c r="B11" s="1482">
        <v>637199.71069029928</v>
      </c>
      <c r="C11" s="1483"/>
      <c r="D11" s="1483">
        <v>592252.63465342438</v>
      </c>
      <c r="E11" s="1483"/>
      <c r="F11" s="1410">
        <v>7.5891728304724432E-2</v>
      </c>
      <c r="G11" s="1410"/>
      <c r="H11" s="1488">
        <v>594642.42528504622</v>
      </c>
      <c r="I11" s="1410"/>
      <c r="J11" s="1483">
        <v>557344.49904148723</v>
      </c>
      <c r="K11" s="1485"/>
      <c r="L11" s="1410">
        <v>6.692077576382903E-2</v>
      </c>
      <c r="M11" s="1486"/>
      <c r="N11" s="1483">
        <v>42557.285405253118</v>
      </c>
      <c r="O11" s="1410"/>
      <c r="P11" s="1483">
        <v>34908.135611937148</v>
      </c>
      <c r="Q11" s="1485"/>
      <c r="R11" s="1410">
        <v>0.21912226646387481</v>
      </c>
      <c r="S11" s="57"/>
    </row>
    <row r="12" spans="1:21" s="185" customFormat="1" ht="12" x14ac:dyDescent="0.2">
      <c r="A12" s="184" t="s">
        <v>270</v>
      </c>
      <c r="B12" s="1493">
        <v>1.9515074650007003</v>
      </c>
      <c r="C12" s="1497"/>
      <c r="D12" s="1494">
        <v>1.9436027330869818</v>
      </c>
      <c r="E12" s="1494"/>
      <c r="F12" s="1410">
        <v>4.0670512441416048E-3</v>
      </c>
      <c r="G12" s="1410"/>
      <c r="H12" s="1495">
        <v>1.9389908045836681</v>
      </c>
      <c r="I12" s="1410"/>
      <c r="J12" s="1496">
        <v>1.9336911683851405</v>
      </c>
      <c r="K12" s="1485"/>
      <c r="L12" s="1410">
        <v>2.7406838719511756E-3</v>
      </c>
      <c r="M12" s="1486"/>
      <c r="N12" s="1497">
        <v>2.201894888155286</v>
      </c>
      <c r="O12" s="1410"/>
      <c r="P12" s="1494">
        <v>2.1649468431643615</v>
      </c>
      <c r="Q12" s="1485"/>
      <c r="R12" s="1410">
        <v>1.7066490619658807E-2</v>
      </c>
      <c r="S12" s="57"/>
    </row>
    <row r="13" spans="1:21" s="23" customFormat="1" ht="12" x14ac:dyDescent="0.2">
      <c r="A13" s="429" t="s">
        <v>271</v>
      </c>
      <c r="B13" s="1489"/>
      <c r="C13" s="1490"/>
      <c r="D13" s="1490"/>
      <c r="E13" s="1490"/>
      <c r="F13" s="1490"/>
      <c r="G13" s="1490"/>
      <c r="H13" s="1489"/>
      <c r="I13" s="1490"/>
      <c r="J13" s="1490"/>
      <c r="K13" s="1490"/>
      <c r="L13" s="1491"/>
      <c r="M13" s="1489"/>
      <c r="N13" s="1490"/>
      <c r="O13" s="1490"/>
      <c r="P13" s="1490"/>
      <c r="Q13" s="1490"/>
      <c r="R13" s="1491"/>
      <c r="S13" s="408"/>
      <c r="T13" s="185"/>
    </row>
    <row r="14" spans="1:21" s="25" customFormat="1" ht="12" x14ac:dyDescent="0.2">
      <c r="A14" s="9" t="s">
        <v>272</v>
      </c>
      <c r="B14" s="1482">
        <v>737370.49444367702</v>
      </c>
      <c r="C14" s="1483"/>
      <c r="D14" s="1483">
        <v>703848.18607822433</v>
      </c>
      <c r="E14" s="1483"/>
      <c r="F14" s="1410">
        <v>4.762718584562365E-2</v>
      </c>
      <c r="G14" s="1410"/>
      <c r="H14" s="1488">
        <v>695498.63843845786</v>
      </c>
      <c r="I14" s="1410"/>
      <c r="J14" s="1492">
        <v>666406.94009850686</v>
      </c>
      <c r="K14" s="1485"/>
      <c r="L14" s="1410">
        <v>4.3654554881512368E-2</v>
      </c>
      <c r="M14" s="1486"/>
      <c r="N14" s="1483">
        <v>41871.856005219153</v>
      </c>
      <c r="O14" s="1410"/>
      <c r="P14" s="1483">
        <v>37441.245979717511</v>
      </c>
      <c r="Q14" s="1485"/>
      <c r="R14" s="1410">
        <v>0.11833500487408381</v>
      </c>
      <c r="S14" s="57"/>
    </row>
    <row r="15" spans="1:21" s="25" customFormat="1" ht="12" x14ac:dyDescent="0.2">
      <c r="A15" s="9" t="s">
        <v>273</v>
      </c>
      <c r="B15" s="1482">
        <v>1066299.0382671503</v>
      </c>
      <c r="C15" s="1483"/>
      <c r="D15" s="1483">
        <v>1009236.3305015127</v>
      </c>
      <c r="E15" s="1483"/>
      <c r="F15" s="1410">
        <v>5.6540481194609568E-2</v>
      </c>
      <c r="G15" s="1410"/>
      <c r="H15" s="1482">
        <v>1011281.8942723698</v>
      </c>
      <c r="I15" s="1410"/>
      <c r="J15" s="1492">
        <v>964893.57648123032</v>
      </c>
      <c r="K15" s="1485"/>
      <c r="L15" s="1410">
        <v>4.8076097635874192E-2</v>
      </c>
      <c r="M15" s="1486"/>
      <c r="N15" s="1483">
        <v>55017.14399478041</v>
      </c>
      <c r="O15" s="1410"/>
      <c r="P15" s="1483">
        <v>44342.754020282402</v>
      </c>
      <c r="Q15" s="1485"/>
      <c r="R15" s="1410">
        <v>0.24072456053621605</v>
      </c>
      <c r="S15" s="57"/>
    </row>
    <row r="16" spans="1:21" s="25" customFormat="1" ht="12" x14ac:dyDescent="0.2">
      <c r="A16" s="33" t="s">
        <v>619</v>
      </c>
      <c r="B16" s="1493">
        <v>4.1683702916589347</v>
      </c>
      <c r="C16" s="1497"/>
      <c r="D16" s="1494">
        <v>4.1804902405990996</v>
      </c>
      <c r="E16" s="1494"/>
      <c r="F16" s="1410">
        <v>-2.8991692941801941E-3</v>
      </c>
      <c r="G16" s="1410"/>
      <c r="H16" s="1495">
        <v>4.2058492968860737</v>
      </c>
      <c r="I16" s="1410"/>
      <c r="J16" s="1496">
        <v>4.2003250727405153</v>
      </c>
      <c r="K16" s="1485"/>
      <c r="L16" s="1410">
        <v>1.3151896698209893E-3</v>
      </c>
      <c r="M16" s="1486"/>
      <c r="N16" s="1497">
        <v>3.5081463600769283</v>
      </c>
      <c r="O16" s="1410"/>
      <c r="P16" s="1494">
        <v>3.7848557409590335</v>
      </c>
      <c r="Q16" s="1485"/>
      <c r="R16" s="1410">
        <v>-7.3109624202477713E-2</v>
      </c>
      <c r="S16" s="57"/>
    </row>
    <row r="17" spans="1:20" s="10" customFormat="1" ht="12" x14ac:dyDescent="0.2">
      <c r="A17" s="545" t="s">
        <v>274</v>
      </c>
      <c r="B17" s="1489"/>
      <c r="C17" s="1490"/>
      <c r="D17" s="1490"/>
      <c r="E17" s="1490"/>
      <c r="F17" s="1490"/>
      <c r="G17" s="1490"/>
      <c r="H17" s="1489"/>
      <c r="I17" s="1490"/>
      <c r="J17" s="1490"/>
      <c r="K17" s="1490"/>
      <c r="L17" s="1491"/>
      <c r="M17" s="1489"/>
      <c r="N17" s="1490"/>
      <c r="O17" s="1490"/>
      <c r="P17" s="1490"/>
      <c r="Q17" s="1490"/>
      <c r="R17" s="1491"/>
      <c r="S17" s="408"/>
      <c r="T17" s="25"/>
    </row>
    <row r="18" spans="1:20" s="25" customFormat="1" ht="12" x14ac:dyDescent="0.2">
      <c r="A18" s="9" t="s">
        <v>275</v>
      </c>
      <c r="B18" s="1482">
        <v>81158.939065166036</v>
      </c>
      <c r="C18" s="1483"/>
      <c r="D18" s="1483">
        <v>82604.313148832676</v>
      </c>
      <c r="E18" s="1483"/>
      <c r="F18" s="1410">
        <v>-1.7497561913775994E-2</v>
      </c>
      <c r="G18" s="1410"/>
      <c r="H18" s="1488">
        <v>75162.376768675793</v>
      </c>
      <c r="I18" s="1410"/>
      <c r="J18" s="1492">
        <v>77804.169344241687</v>
      </c>
      <c r="K18" s="1485"/>
      <c r="L18" s="1410">
        <v>-3.3954383136941935E-2</v>
      </c>
      <c r="M18" s="1486"/>
      <c r="N18" s="1483">
        <v>5996.562296490245</v>
      </c>
      <c r="O18" s="1410"/>
      <c r="P18" s="1483">
        <v>4800.143804590989</v>
      </c>
      <c r="Q18" s="1485"/>
      <c r="R18" s="1410">
        <v>0.24924638523432746</v>
      </c>
      <c r="S18" s="57"/>
    </row>
    <row r="19" spans="1:20" s="25" customFormat="1" ht="12" x14ac:dyDescent="0.2">
      <c r="A19" s="9" t="s">
        <v>276</v>
      </c>
      <c r="B19" s="1482">
        <v>379904.35264847666</v>
      </c>
      <c r="C19" s="1483"/>
      <c r="D19" s="1483">
        <v>377232.56964745373</v>
      </c>
      <c r="E19" s="1483"/>
      <c r="F19" s="1410">
        <v>7.082588344691121E-3</v>
      </c>
      <c r="G19" s="1410"/>
      <c r="H19" s="1488">
        <v>360734.56508894823</v>
      </c>
      <c r="I19" s="1410"/>
      <c r="J19" s="1492">
        <v>360894.550861364</v>
      </c>
      <c r="K19" s="1485"/>
      <c r="L19" s="1410">
        <v>-4.4330337499947617E-4</v>
      </c>
      <c r="M19" s="1486"/>
      <c r="N19" s="1483">
        <v>19169.787559528453</v>
      </c>
      <c r="O19" s="1410"/>
      <c r="P19" s="1483">
        <v>16338.01878608972</v>
      </c>
      <c r="Q19" s="1485"/>
      <c r="R19" s="1410">
        <v>0.17332387791411505</v>
      </c>
      <c r="S19" s="57"/>
    </row>
    <row r="20" spans="1:20" s="25" customFormat="1" ht="12" x14ac:dyDescent="0.2">
      <c r="A20" s="9" t="s">
        <v>277</v>
      </c>
      <c r="B20" s="1482">
        <v>57184.070523098264</v>
      </c>
      <c r="C20" s="1483"/>
      <c r="D20" s="1483">
        <v>58346.737366314832</v>
      </c>
      <c r="E20" s="1483"/>
      <c r="F20" s="1410">
        <v>-1.9926852737575818E-2</v>
      </c>
      <c r="G20" s="1410"/>
      <c r="H20" s="1488">
        <v>51996.757759889209</v>
      </c>
      <c r="I20" s="1410"/>
      <c r="J20" s="1492">
        <v>53924.99896712925</v>
      </c>
      <c r="K20" s="1485"/>
      <c r="L20" s="1410">
        <v>-3.5757834847904721E-2</v>
      </c>
      <c r="M20" s="1486"/>
      <c r="N20" s="1483">
        <v>5187.3127632090564</v>
      </c>
      <c r="O20" s="1410"/>
      <c r="P20" s="1483">
        <v>4421.7383991855841</v>
      </c>
      <c r="Q20" s="1485"/>
      <c r="R20" s="1410">
        <v>0.17313877369237385</v>
      </c>
      <c r="S20" s="57"/>
    </row>
    <row r="21" spans="1:20" s="25" customFormat="1" ht="12" x14ac:dyDescent="0.2">
      <c r="A21" s="9" t="s">
        <v>278</v>
      </c>
      <c r="B21" s="1482">
        <v>1399790.3115208515</v>
      </c>
      <c r="C21" s="1483"/>
      <c r="D21" s="1483">
        <v>1311594.3711510457</v>
      </c>
      <c r="E21" s="1483"/>
      <c r="F21" s="1410">
        <v>6.7243305026084915E-2</v>
      </c>
      <c r="G21" s="1410"/>
      <c r="H21" s="1488">
        <v>1322880.3486136612</v>
      </c>
      <c r="I21" s="1410"/>
      <c r="J21" s="1492">
        <v>1246526.7953425408</v>
      </c>
      <c r="K21" s="1485"/>
      <c r="L21" s="1410">
        <v>6.1253038086629137E-2</v>
      </c>
      <c r="M21" s="1486"/>
      <c r="N21" s="1483">
        <v>76909.96290719026</v>
      </c>
      <c r="O21" s="1410"/>
      <c r="P21" s="1483">
        <v>65067.575808504778</v>
      </c>
      <c r="Q21" s="1485"/>
      <c r="R21" s="1410">
        <v>0.18200135707434179</v>
      </c>
      <c r="S21" s="57"/>
    </row>
    <row r="22" spans="1:20" s="10" customFormat="1" ht="12" x14ac:dyDescent="0.2">
      <c r="A22" s="545" t="s">
        <v>279</v>
      </c>
      <c r="B22" s="1489"/>
      <c r="C22" s="1490"/>
      <c r="D22" s="1490"/>
      <c r="E22" s="1490"/>
      <c r="F22" s="1490"/>
      <c r="G22" s="1490"/>
      <c r="H22" s="1489"/>
      <c r="I22" s="1490"/>
      <c r="J22" s="1490"/>
      <c r="K22" s="1490"/>
      <c r="L22" s="1491"/>
      <c r="M22" s="1489"/>
      <c r="N22" s="1490"/>
      <c r="O22" s="1490"/>
      <c r="P22" s="1490"/>
      <c r="Q22" s="1490"/>
      <c r="R22" s="1491"/>
      <c r="S22" s="408"/>
      <c r="T22" s="25"/>
    </row>
    <row r="23" spans="1:20" s="25" customFormat="1" ht="12" x14ac:dyDescent="0.2">
      <c r="A23" s="9" t="s">
        <v>541</v>
      </c>
      <c r="B23" s="1482">
        <v>1072333.1144685689</v>
      </c>
      <c r="C23" s="1483"/>
      <c r="D23" s="1483">
        <v>1016262.277367012</v>
      </c>
      <c r="E23" s="1483"/>
      <c r="F23" s="1410">
        <v>5.517358889560315E-2</v>
      </c>
      <c r="G23" s="1410"/>
      <c r="H23" s="1488">
        <v>984667.66578167793</v>
      </c>
      <c r="I23" s="1410"/>
      <c r="J23" s="1492">
        <v>946000.94561940827</v>
      </c>
      <c r="K23" s="1485"/>
      <c r="L23" s="1410">
        <v>4.0873870519180129E-2</v>
      </c>
      <c r="M23" s="1486"/>
      <c r="N23" s="1483">
        <v>87665.448686891075</v>
      </c>
      <c r="O23" s="1410"/>
      <c r="P23" s="1483">
        <v>70261.331747603763</v>
      </c>
      <c r="Q23" s="1485"/>
      <c r="R23" s="1410">
        <v>0.2477054804740571</v>
      </c>
      <c r="S23" s="57"/>
    </row>
    <row r="24" spans="1:20" s="25" customFormat="1" ht="12" x14ac:dyDescent="0.2">
      <c r="A24" s="9" t="s">
        <v>280</v>
      </c>
      <c r="B24" s="1482">
        <v>676006.58029776276</v>
      </c>
      <c r="C24" s="1483"/>
      <c r="D24" s="1483">
        <v>646177.38808477228</v>
      </c>
      <c r="E24" s="1483"/>
      <c r="F24" s="1410">
        <v>4.6162544160516461E-2</v>
      </c>
      <c r="G24" s="1410"/>
      <c r="H24" s="1488">
        <v>657815.34737410629</v>
      </c>
      <c r="I24" s="1410"/>
      <c r="J24" s="1492">
        <v>625490.15636429586</v>
      </c>
      <c r="K24" s="1485"/>
      <c r="L24" s="1410">
        <v>5.1679775742120071E-2</v>
      </c>
      <c r="M24" s="1486"/>
      <c r="N24" s="1483">
        <v>18191.232923656436</v>
      </c>
      <c r="O24" s="1410"/>
      <c r="P24" s="1483">
        <v>20687.231720476429</v>
      </c>
      <c r="Q24" s="1485"/>
      <c r="R24" s="1410">
        <v>-0.1206540744815764</v>
      </c>
      <c r="S24" s="57"/>
      <c r="T24" s="98"/>
    </row>
    <row r="25" spans="1:20" s="25" customFormat="1" ht="12" x14ac:dyDescent="0.2">
      <c r="A25" s="9" t="s">
        <v>281</v>
      </c>
      <c r="B25" s="1482">
        <v>665964.45508980611</v>
      </c>
      <c r="C25" s="1483"/>
      <c r="D25" s="1483">
        <v>635803.89310458361</v>
      </c>
      <c r="E25" s="1483"/>
      <c r="F25" s="1410">
        <v>4.7436894162366169E-2</v>
      </c>
      <c r="G25" s="1410"/>
      <c r="H25" s="1488">
        <v>647773.22216614964</v>
      </c>
      <c r="I25" s="1410"/>
      <c r="J25" s="1492">
        <v>615116.6613841072</v>
      </c>
      <c r="K25" s="1485"/>
      <c r="L25" s="1410">
        <v>5.3090028009581403E-2</v>
      </c>
      <c r="M25" s="1486"/>
      <c r="N25" s="1483">
        <v>18191.232923656436</v>
      </c>
      <c r="O25" s="1410"/>
      <c r="P25" s="1483">
        <v>20687.231720476429</v>
      </c>
      <c r="Q25" s="1485"/>
      <c r="R25" s="1410">
        <v>-0.1206540744815764</v>
      </c>
      <c r="S25" s="57"/>
      <c r="T25" s="98"/>
    </row>
    <row r="26" spans="1:20" s="25" customFormat="1" ht="12" x14ac:dyDescent="0.2">
      <c r="A26" s="9" t="s">
        <v>542</v>
      </c>
      <c r="B26" s="1482">
        <v>18995.64696519298</v>
      </c>
      <c r="C26" s="1483"/>
      <c r="D26" s="1483">
        <v>16905.937998850626</v>
      </c>
      <c r="E26" s="1483"/>
      <c r="F26" s="1410">
        <v>0.12360798711579481</v>
      </c>
      <c r="G26" s="1410"/>
      <c r="H26" s="1488">
        <v>17599.229641550162</v>
      </c>
      <c r="I26" s="1410"/>
      <c r="J26" s="1492">
        <v>16482.51975172419</v>
      </c>
      <c r="K26" s="1485"/>
      <c r="L26" s="1410">
        <v>6.7751163453582758E-2</v>
      </c>
      <c r="M26" s="1486"/>
      <c r="N26" s="1483">
        <v>1396.4173236428196</v>
      </c>
      <c r="O26" s="1410"/>
      <c r="P26" s="1483">
        <v>423.41824712643677</v>
      </c>
      <c r="Q26" s="1485"/>
      <c r="R26" s="1410">
        <v>2.2979620815109461</v>
      </c>
      <c r="S26" s="57"/>
      <c r="T26" s="98"/>
    </row>
    <row r="27" spans="1:20" s="25" customFormat="1" ht="12" x14ac:dyDescent="0.2">
      <c r="A27" s="9" t="s">
        <v>543</v>
      </c>
      <c r="B27" s="1482">
        <v>17727.285031191073</v>
      </c>
      <c r="C27" s="1483"/>
      <c r="D27" s="1483">
        <v>22430.011640590681</v>
      </c>
      <c r="E27" s="1483"/>
      <c r="F27" s="1410">
        <v>-0.20966224559996546</v>
      </c>
      <c r="G27" s="1410"/>
      <c r="H27" s="1488">
        <v>17144.661590193311</v>
      </c>
      <c r="I27" s="1410"/>
      <c r="J27" s="1492">
        <v>21315.637001588497</v>
      </c>
      <c r="K27" s="1485"/>
      <c r="L27" s="1410">
        <v>-0.19567678934879373</v>
      </c>
      <c r="M27" s="1486"/>
      <c r="N27" s="1483">
        <v>582.62344099776146</v>
      </c>
      <c r="O27" s="1410"/>
      <c r="P27" s="1483">
        <v>1114.3746390021836</v>
      </c>
      <c r="Q27" s="1485"/>
      <c r="R27" s="1410">
        <v>-0.47717453304622465</v>
      </c>
      <c r="S27" s="57"/>
      <c r="T27" s="98"/>
    </row>
    <row r="28" spans="1:20" s="25" customFormat="1" ht="12" x14ac:dyDescent="0.2">
      <c r="A28" s="9" t="s">
        <v>246</v>
      </c>
      <c r="B28" s="1482">
        <v>344209.948252181</v>
      </c>
      <c r="C28" s="1483"/>
      <c r="D28" s="1483">
        <v>339607.3670516698</v>
      </c>
      <c r="E28" s="1483"/>
      <c r="F28" s="1410">
        <v>1.3552654173756283E-2</v>
      </c>
      <c r="G28" s="1410"/>
      <c r="H28" s="1488">
        <v>333456.46770680387</v>
      </c>
      <c r="I28" s="1410"/>
      <c r="J28" s="1492">
        <v>328863.64890913788</v>
      </c>
      <c r="K28" s="1485"/>
      <c r="L28" s="1410">
        <v>1.3965723523717735E-2</v>
      </c>
      <c r="M28" s="1486"/>
      <c r="N28" s="1483">
        <v>10753.480545377102</v>
      </c>
      <c r="O28" s="1410"/>
      <c r="P28" s="1483">
        <v>10743.718142531929</v>
      </c>
      <c r="Q28" s="1485"/>
      <c r="R28" s="1410">
        <v>9.0866148158956115E-4</v>
      </c>
      <c r="S28" s="57"/>
      <c r="T28" s="98"/>
    </row>
    <row r="29" spans="1:20" s="25" customFormat="1" ht="12" x14ac:dyDescent="0.2">
      <c r="A29" s="9" t="s">
        <v>0</v>
      </c>
      <c r="B29" s="1482">
        <v>400979.4191869488</v>
      </c>
      <c r="C29" s="1483"/>
      <c r="D29" s="1483">
        <v>389008.89072070894</v>
      </c>
      <c r="E29" s="1483"/>
      <c r="F29" s="1410">
        <v>3.0771863450375917E-2</v>
      </c>
      <c r="G29" s="1410"/>
      <c r="H29" s="1488">
        <v>385009.25317014288</v>
      </c>
      <c r="I29" s="1410"/>
      <c r="J29" s="1492">
        <v>372715.06904216652</v>
      </c>
      <c r="K29" s="1485"/>
      <c r="L29" s="1410">
        <v>3.2985476437995799E-2</v>
      </c>
      <c r="M29" s="1486"/>
      <c r="N29" s="1483">
        <v>15970.166016805902</v>
      </c>
      <c r="O29" s="1410"/>
      <c r="P29" s="1483">
        <v>16293.821678542403</v>
      </c>
      <c r="Q29" s="1485"/>
      <c r="R29" s="1410">
        <v>-1.9863704668053889E-2</v>
      </c>
      <c r="S29" s="57"/>
      <c r="T29" s="98"/>
    </row>
    <row r="30" spans="1:20" s="25" customFormat="1" ht="12" x14ac:dyDescent="0.2">
      <c r="A30" s="9" t="s">
        <v>253</v>
      </c>
      <c r="B30" s="1482">
        <v>168660.97546117805</v>
      </c>
      <c r="C30" s="1483"/>
      <c r="D30" s="1483">
        <v>159585.79350109719</v>
      </c>
      <c r="E30" s="1483"/>
      <c r="F30" s="1410">
        <v>5.6867104276537454E-2</v>
      </c>
      <c r="G30" s="1410"/>
      <c r="H30" s="1488">
        <v>155766.20971889718</v>
      </c>
      <c r="I30" s="1410"/>
      <c r="J30" s="1492">
        <v>151847.95937541028</v>
      </c>
      <c r="K30" s="1485"/>
      <c r="L30" s="1410">
        <v>2.5803773456052167E-2</v>
      </c>
      <c r="M30" s="1486"/>
      <c r="N30" s="1483">
        <v>12894.765742280875</v>
      </c>
      <c r="O30" s="1410"/>
      <c r="P30" s="1483">
        <v>7737.8341256869007</v>
      </c>
      <c r="Q30" s="1485"/>
      <c r="R30" s="1410">
        <v>0.66645672843706572</v>
      </c>
      <c r="S30" s="57"/>
    </row>
    <row r="31" spans="1:20" s="25" customFormat="1" ht="12" x14ac:dyDescent="0.2">
      <c r="A31" s="9" t="s">
        <v>262</v>
      </c>
      <c r="B31" s="1482">
        <v>336813.51670931937</v>
      </c>
      <c r="C31" s="1483"/>
      <c r="D31" s="1483">
        <v>329441.83770150988</v>
      </c>
      <c r="E31" s="1483"/>
      <c r="F31" s="1410">
        <v>2.2376268476527222E-2</v>
      </c>
      <c r="G31" s="1410"/>
      <c r="H31" s="1488">
        <v>327641.42830139719</v>
      </c>
      <c r="I31" s="1410"/>
      <c r="J31" s="1492">
        <v>315904.21664460597</v>
      </c>
      <c r="K31" s="1485"/>
      <c r="L31" s="1410">
        <v>3.7154336784290684E-2</v>
      </c>
      <c r="M31" s="1486"/>
      <c r="N31" s="1483">
        <v>9172.0884079221814</v>
      </c>
      <c r="O31" s="1410"/>
      <c r="P31" s="1483">
        <v>13537.621056903909</v>
      </c>
      <c r="Q31" s="1485"/>
      <c r="R31" s="1410">
        <v>-0.32247413564256883</v>
      </c>
      <c r="S31" s="57"/>
      <c r="T31" s="98"/>
    </row>
    <row r="32" spans="1:20" s="10" customFormat="1" ht="12" x14ac:dyDescent="0.2">
      <c r="A32" s="405" t="s">
        <v>141</v>
      </c>
      <c r="B32" s="1489"/>
      <c r="C32" s="1490"/>
      <c r="D32" s="1490"/>
      <c r="E32" s="1490"/>
      <c r="F32" s="1490"/>
      <c r="G32" s="1490"/>
      <c r="H32" s="1489"/>
      <c r="I32" s="1490"/>
      <c r="J32" s="1490"/>
      <c r="K32" s="1490"/>
      <c r="L32" s="1491"/>
      <c r="M32" s="1489"/>
      <c r="N32" s="1490"/>
      <c r="O32" s="1490"/>
      <c r="P32" s="1490"/>
      <c r="Q32" s="1490"/>
      <c r="R32" s="1491"/>
      <c r="S32" s="408"/>
      <c r="T32" s="25"/>
    </row>
    <row r="33" spans="1:20" s="10" customFormat="1" ht="12" x14ac:dyDescent="0.2">
      <c r="A33" s="32" t="s">
        <v>544</v>
      </c>
      <c r="B33" s="1498">
        <v>7.1739280235485081</v>
      </c>
      <c r="C33" s="1494"/>
      <c r="D33" s="1494">
        <v>7.1992134830049466</v>
      </c>
      <c r="E33" s="1494"/>
      <c r="F33" s="1410">
        <v>-3.5122530421037492E-3</v>
      </c>
      <c r="G33" s="1410"/>
      <c r="H33" s="1495">
        <v>7.3021849001523815</v>
      </c>
      <c r="I33" s="1410"/>
      <c r="J33" s="1494">
        <v>7.3410970651207705</v>
      </c>
      <c r="K33" s="1499"/>
      <c r="L33" s="1410">
        <v>-5.3005926257629248E-3</v>
      </c>
      <c r="M33" s="1486"/>
      <c r="N33" s="1494">
        <v>5.7333331118969459</v>
      </c>
      <c r="O33" s="1410"/>
      <c r="P33" s="1494">
        <v>5.2888881374564534</v>
      </c>
      <c r="Q33" s="1499"/>
      <c r="R33" s="1410">
        <v>8.403372559402178E-2</v>
      </c>
      <c r="S33" s="7"/>
      <c r="T33" s="25"/>
    </row>
    <row r="34" spans="1:20" s="10" customFormat="1" ht="12" x14ac:dyDescent="0.2">
      <c r="A34" s="32" t="s">
        <v>285</v>
      </c>
      <c r="B34" s="1498">
        <v>7.9725248707955751</v>
      </c>
      <c r="C34" s="1494"/>
      <c r="D34" s="1494">
        <v>7.9438953046672598</v>
      </c>
      <c r="E34" s="1494"/>
      <c r="F34" s="1410">
        <v>3.6039707259856112E-3</v>
      </c>
      <c r="G34" s="1410"/>
      <c r="H34" s="1495">
        <v>8.0440120887118454</v>
      </c>
      <c r="I34" s="1410"/>
      <c r="J34" s="1494">
        <v>8.0720030781841157</v>
      </c>
      <c r="K34" s="1499"/>
      <c r="L34" s="1410">
        <v>-3.4676633793562892E-3</v>
      </c>
      <c r="M34" s="1486"/>
      <c r="N34" s="1494">
        <v>5.4269302050763937</v>
      </c>
      <c r="O34" s="1410"/>
      <c r="P34" s="1494">
        <v>4.1347232023872866</v>
      </c>
      <c r="Q34" s="1499"/>
      <c r="R34" s="1410">
        <v>0.31252563701072389</v>
      </c>
      <c r="S34" s="7"/>
      <c r="T34" s="25"/>
    </row>
    <row r="35" spans="1:20" s="10" customFormat="1" ht="12" x14ac:dyDescent="0.2">
      <c r="A35" s="32" t="s">
        <v>545</v>
      </c>
      <c r="B35" s="1498">
        <v>4.2180690317896854</v>
      </c>
      <c r="C35" s="1494"/>
      <c r="D35" s="1494">
        <v>4.5832539059155559</v>
      </c>
      <c r="E35" s="1494"/>
      <c r="F35" s="1410">
        <v>-7.9678080600014412E-2</v>
      </c>
      <c r="G35" s="1410"/>
      <c r="H35" s="1495">
        <v>4.4635597881312714</v>
      </c>
      <c r="I35" s="1410"/>
      <c r="J35" s="1494">
        <v>4.675303854024552</v>
      </c>
      <c r="K35" s="1499"/>
      <c r="L35" s="1410">
        <v>-4.5289904678817605E-2</v>
      </c>
      <c r="M35" s="1486"/>
      <c r="N35" s="1494">
        <v>1.124117014306321</v>
      </c>
      <c r="O35" s="1410"/>
      <c r="P35" s="1494">
        <v>1</v>
      </c>
      <c r="Q35" s="1499"/>
      <c r="R35" s="1410">
        <v>0.12411701430632105</v>
      </c>
      <c r="S35" s="7"/>
      <c r="T35" s="25"/>
    </row>
    <row r="36" spans="1:20" s="10" customFormat="1" ht="12" x14ac:dyDescent="0.2">
      <c r="A36" s="32" t="s">
        <v>546</v>
      </c>
      <c r="B36" s="1498">
        <v>2.8557828066786404</v>
      </c>
      <c r="C36" s="1494"/>
      <c r="D36" s="1494">
        <v>3.1658142154973024</v>
      </c>
      <c r="E36" s="1494"/>
      <c r="F36" s="1410">
        <v>-9.793101796719321E-2</v>
      </c>
      <c r="G36" s="1410"/>
      <c r="H36" s="1495">
        <v>2.9188474847933752</v>
      </c>
      <c r="I36" s="1410"/>
      <c r="J36" s="1494">
        <v>3.2466268153054378</v>
      </c>
      <c r="K36" s="1499"/>
      <c r="L36" s="1410">
        <v>-0.10095996526820582</v>
      </c>
      <c r="M36" s="1486"/>
      <c r="N36" s="1494">
        <v>1</v>
      </c>
      <c r="O36" s="1410"/>
      <c r="P36" s="1494">
        <v>1.6200395878485108</v>
      </c>
      <c r="Q36" s="1499"/>
      <c r="R36" s="1410">
        <v>-0.38273113354714539</v>
      </c>
      <c r="S36" s="7"/>
      <c r="T36" s="25"/>
    </row>
    <row r="37" spans="1:20" s="10" customFormat="1" ht="12" x14ac:dyDescent="0.2">
      <c r="A37" s="11" t="s">
        <v>547</v>
      </c>
      <c r="B37" s="1498">
        <v>7.0755178209463834</v>
      </c>
      <c r="C37" s="1494"/>
      <c r="D37" s="1494">
        <v>7.0550329349663672</v>
      </c>
      <c r="E37" s="1494"/>
      <c r="F37" s="1410">
        <v>2.9035847413962277E-3</v>
      </c>
      <c r="G37" s="1410"/>
      <c r="H37" s="1495">
        <v>7.1113829867699394</v>
      </c>
      <c r="I37" s="1410"/>
      <c r="J37" s="1494">
        <v>7.1471620365331221</v>
      </c>
      <c r="K37" s="1499"/>
      <c r="L37" s="1410">
        <v>-5.0060498950906746E-3</v>
      </c>
      <c r="M37" s="1486"/>
      <c r="N37" s="1494">
        <v>5.963368925639819</v>
      </c>
      <c r="O37" s="1410"/>
      <c r="P37" s="1494">
        <v>4.2349745427025676</v>
      </c>
      <c r="Q37" s="1499"/>
      <c r="R37" s="1410">
        <v>0.40812391326306979</v>
      </c>
      <c r="S37" s="7"/>
      <c r="T37" s="25"/>
    </row>
    <row r="38" spans="1:20" s="10" customFormat="1" ht="12" x14ac:dyDescent="0.2">
      <c r="A38" s="11" t="s">
        <v>1</v>
      </c>
      <c r="B38" s="1498">
        <v>7.5114452260504292</v>
      </c>
      <c r="C38" s="1494"/>
      <c r="D38" s="1494">
        <v>7.5327725975475452</v>
      </c>
      <c r="E38" s="1494"/>
      <c r="F38" s="1410">
        <v>-2.8312777560893891E-3</v>
      </c>
      <c r="G38" s="1410"/>
      <c r="H38" s="1495">
        <v>7.6248085878950693</v>
      </c>
      <c r="I38" s="1410"/>
      <c r="J38" s="1494">
        <v>7.6735280158983352</v>
      </c>
      <c r="K38" s="1499"/>
      <c r="L38" s="1410">
        <v>-6.3490258851374437E-3</v>
      </c>
      <c r="M38" s="1486"/>
      <c r="N38" s="1494">
        <v>4.7784778145200022</v>
      </c>
      <c r="O38" s="1410"/>
      <c r="P38" s="1494">
        <v>4.3130451141075481</v>
      </c>
      <c r="Q38" s="1499"/>
      <c r="R38" s="1410">
        <v>0.1079127827552903</v>
      </c>
      <c r="S38" s="7"/>
      <c r="T38" s="25"/>
    </row>
    <row r="39" spans="1:20" s="10" customFormat="1" ht="12" x14ac:dyDescent="0.2">
      <c r="A39" s="32" t="s">
        <v>142</v>
      </c>
      <c r="B39" s="1498">
        <v>4.2118625850398663</v>
      </c>
      <c r="C39" s="1494"/>
      <c r="D39" s="1494">
        <v>4.3944380201977316</v>
      </c>
      <c r="E39" s="1494"/>
      <c r="F39" s="1410">
        <v>-4.1546935994707712E-2</v>
      </c>
      <c r="G39" s="1410"/>
      <c r="H39" s="1495">
        <v>4.3016446514321665</v>
      </c>
      <c r="I39" s="1410"/>
      <c r="J39" s="1494">
        <v>4.4359218248440477</v>
      </c>
      <c r="K39" s="1499"/>
      <c r="L39" s="1410">
        <v>-3.027041023578048E-2</v>
      </c>
      <c r="M39" s="1486"/>
      <c r="N39" s="1494">
        <v>3.1273130505878104</v>
      </c>
      <c r="O39" s="1410"/>
      <c r="P39" s="1494">
        <v>3.5803560716379885</v>
      </c>
      <c r="Q39" s="1499"/>
      <c r="R39" s="1410">
        <v>-0.12653574448613822</v>
      </c>
      <c r="S39" s="7"/>
      <c r="T39" s="25"/>
    </row>
    <row r="40" spans="1:20" s="10" customFormat="1" ht="12" x14ac:dyDescent="0.2">
      <c r="A40" s="32" t="s">
        <v>143</v>
      </c>
      <c r="B40" s="1498">
        <v>6.8333305455836779</v>
      </c>
      <c r="C40" s="1494"/>
      <c r="D40" s="1494">
        <v>6.7660672649535121</v>
      </c>
      <c r="E40" s="1494"/>
      <c r="F40" s="1410">
        <v>9.9412669126971789E-3</v>
      </c>
      <c r="G40" s="1410"/>
      <c r="H40" s="1495">
        <v>6.9147878790094648</v>
      </c>
      <c r="I40" s="1410"/>
      <c r="J40" s="1494">
        <v>6.9212556591181578</v>
      </c>
      <c r="K40" s="1499"/>
      <c r="L40" s="1410">
        <v>-9.3448073980221126E-4</v>
      </c>
      <c r="M40" s="1486"/>
      <c r="N40" s="1494">
        <v>3.9235464394692969</v>
      </c>
      <c r="O40" s="1410"/>
      <c r="P40" s="1494">
        <v>3.1447021901854426</v>
      </c>
      <c r="Q40" s="1499"/>
      <c r="R40" s="1410">
        <v>0.24766868281346729</v>
      </c>
      <c r="S40" s="7"/>
      <c r="T40" s="25"/>
    </row>
    <row r="41" spans="1:20" s="10" customFormat="1" ht="12" x14ac:dyDescent="0.2">
      <c r="A41" s="32" t="s">
        <v>301</v>
      </c>
      <c r="B41" s="1498">
        <v>10.30144780834749</v>
      </c>
      <c r="C41" s="1494"/>
      <c r="D41" s="1494">
        <v>10.415013740253649</v>
      </c>
      <c r="E41" s="1494"/>
      <c r="F41" s="1410">
        <v>-1.0904059729391487E-2</v>
      </c>
      <c r="G41" s="1410"/>
      <c r="H41" s="1495">
        <v>10.450363726380964</v>
      </c>
      <c r="I41" s="1410"/>
      <c r="J41" s="1494">
        <v>10.584594433599426</v>
      </c>
      <c r="K41" s="1499"/>
      <c r="L41" s="1410">
        <v>-1.2681705289752442E-2</v>
      </c>
      <c r="M41" s="1486"/>
      <c r="N41" s="1494">
        <v>7.6781697281702508</v>
      </c>
      <c r="O41" s="1410"/>
      <c r="P41" s="1494">
        <v>7.0324808162475039</v>
      </c>
      <c r="Q41" s="1499"/>
      <c r="R41" s="1410">
        <v>9.1815239713271379E-2</v>
      </c>
      <c r="S41" s="7"/>
      <c r="T41" s="25"/>
    </row>
    <row r="42" spans="1:20" s="10" customFormat="1" ht="12" x14ac:dyDescent="0.2">
      <c r="A42" s="546" t="s">
        <v>302</v>
      </c>
      <c r="B42" s="1489"/>
      <c r="C42" s="1490"/>
      <c r="D42" s="1501"/>
      <c r="E42" s="1501"/>
      <c r="F42" s="1500"/>
      <c r="G42" s="1500"/>
      <c r="H42" s="1489"/>
      <c r="I42" s="1500"/>
      <c r="J42" s="1502"/>
      <c r="K42" s="1502"/>
      <c r="L42" s="1503"/>
      <c r="M42" s="1504"/>
      <c r="N42" s="1490"/>
      <c r="O42" s="1500"/>
      <c r="P42" s="1502"/>
      <c r="Q42" s="1502"/>
      <c r="R42" s="1503"/>
      <c r="S42" s="549"/>
      <c r="T42" s="25"/>
    </row>
    <row r="43" spans="1:20" s="25" customFormat="1" ht="12" x14ac:dyDescent="0.2">
      <c r="A43" s="12" t="s">
        <v>303</v>
      </c>
      <c r="B43" s="1482">
        <v>1099078.3624590896</v>
      </c>
      <c r="C43" s="1483"/>
      <c r="D43" s="1483">
        <v>1054094.3986116834</v>
      </c>
      <c r="E43" s="1483"/>
      <c r="F43" s="1410">
        <v>4.2675460477404357E-2</v>
      </c>
      <c r="G43" s="1410"/>
      <c r="H43" s="1488">
        <v>1027588.9540068551</v>
      </c>
      <c r="I43" s="1410"/>
      <c r="J43" s="1492">
        <v>995785.3981051842</v>
      </c>
      <c r="K43" s="1485"/>
      <c r="L43" s="1410">
        <v>3.1938162542037553E-2</v>
      </c>
      <c r="M43" s="1486"/>
      <c r="N43" s="1483">
        <v>71489.408452234478</v>
      </c>
      <c r="O43" s="1410"/>
      <c r="P43" s="1483">
        <v>58309.000506499244</v>
      </c>
      <c r="Q43" s="1485"/>
      <c r="R43" s="1410">
        <v>0.22604414123452723</v>
      </c>
      <c r="S43" s="57"/>
    </row>
    <row r="44" spans="1:20" s="25" customFormat="1" ht="12" x14ac:dyDescent="0.2">
      <c r="A44" s="12" t="s">
        <v>319</v>
      </c>
      <c r="B44" s="1482">
        <v>892821.9883118046</v>
      </c>
      <c r="C44" s="1483"/>
      <c r="D44" s="1483">
        <v>852551.24622508581</v>
      </c>
      <c r="E44" s="1483"/>
      <c r="F44" s="1410">
        <v>4.7235567674118129E-2</v>
      </c>
      <c r="G44" s="1410"/>
      <c r="H44" s="1488">
        <v>831456.67865134077</v>
      </c>
      <c r="I44" s="1410"/>
      <c r="J44" s="1492">
        <v>804072.48203927814</v>
      </c>
      <c r="K44" s="1485"/>
      <c r="L44" s="1410">
        <v>3.4056875746588403E-2</v>
      </c>
      <c r="M44" s="1486"/>
      <c r="N44" s="1483">
        <v>61365.309660463798</v>
      </c>
      <c r="O44" s="1410"/>
      <c r="P44" s="1483">
        <v>48478.764185807675</v>
      </c>
      <c r="Q44" s="1485"/>
      <c r="R44" s="1410">
        <v>0.26581835760633321</v>
      </c>
      <c r="S44" s="57"/>
    </row>
    <row r="45" spans="1:20" s="25" customFormat="1" ht="12" x14ac:dyDescent="0.2">
      <c r="A45" s="12" t="s">
        <v>305</v>
      </c>
      <c r="B45" s="1482">
        <v>265681.33630489215</v>
      </c>
      <c r="C45" s="1483"/>
      <c r="D45" s="1483">
        <v>259011.43241211647</v>
      </c>
      <c r="E45" s="1483"/>
      <c r="F45" s="1410">
        <v>2.5751388001140837E-2</v>
      </c>
      <c r="G45" s="1410"/>
      <c r="H45" s="1488">
        <v>254254.91025685723</v>
      </c>
      <c r="I45" s="1410"/>
      <c r="J45" s="1492">
        <v>249302.0631170187</v>
      </c>
      <c r="K45" s="1485"/>
      <c r="L45" s="1410">
        <v>1.9866851793816632E-2</v>
      </c>
      <c r="M45" s="1486"/>
      <c r="N45" s="1483">
        <v>11426.426048034939</v>
      </c>
      <c r="O45" s="1410"/>
      <c r="P45" s="1483">
        <v>9709.3692950977729</v>
      </c>
      <c r="Q45" s="1485"/>
      <c r="R45" s="1410">
        <v>0.17684534399202445</v>
      </c>
      <c r="S45" s="57"/>
    </row>
    <row r="46" spans="1:20" s="25" customFormat="1" ht="12" x14ac:dyDescent="0.2">
      <c r="A46" s="12" t="s">
        <v>306</v>
      </c>
      <c r="B46" s="1482">
        <v>186539.40643393452</v>
      </c>
      <c r="C46" s="1483"/>
      <c r="D46" s="1483">
        <v>178753.0990966816</v>
      </c>
      <c r="E46" s="1483"/>
      <c r="F46" s="1410">
        <v>4.3559006118498472E-2</v>
      </c>
      <c r="G46" s="1410"/>
      <c r="H46" s="1488">
        <v>179294.42291198869</v>
      </c>
      <c r="I46" s="1410"/>
      <c r="J46" s="1492">
        <v>173113.02283225657</v>
      </c>
      <c r="K46" s="1485"/>
      <c r="L46" s="1410">
        <v>3.5707308315687997E-2</v>
      </c>
      <c r="M46" s="1486"/>
      <c r="N46" s="1483">
        <v>7244.98352194583</v>
      </c>
      <c r="O46" s="1410"/>
      <c r="P46" s="1483">
        <v>5640.0762644250417</v>
      </c>
      <c r="Q46" s="1485"/>
      <c r="R46" s="1410">
        <v>0.28455417662413385</v>
      </c>
      <c r="S46" s="57"/>
    </row>
    <row r="47" spans="1:20" s="25" customFormat="1" ht="12" x14ac:dyDescent="0.2">
      <c r="A47" s="12" t="s">
        <v>601</v>
      </c>
      <c r="B47" s="1482">
        <v>188372.20683163239</v>
      </c>
      <c r="C47" s="1483"/>
      <c r="D47" s="1483">
        <v>187906.22548090946</v>
      </c>
      <c r="E47" s="1483"/>
      <c r="F47" s="1410">
        <v>2.4798611622916578E-3</v>
      </c>
      <c r="G47" s="1410"/>
      <c r="H47" s="1488">
        <v>182411.98355312148</v>
      </c>
      <c r="I47" s="1410"/>
      <c r="J47" s="1492">
        <v>182797.08499830207</v>
      </c>
      <c r="K47" s="1485"/>
      <c r="L47" s="1410">
        <v>-2.1067154609395104E-3</v>
      </c>
      <c r="M47" s="1486"/>
      <c r="N47" s="1483">
        <v>5960.2232785109045</v>
      </c>
      <c r="O47" s="1410"/>
      <c r="P47" s="1483">
        <v>5109.1404826073976</v>
      </c>
      <c r="Q47" s="1485"/>
      <c r="R47" s="1410">
        <v>0.1665804255727111</v>
      </c>
      <c r="S47" s="57"/>
    </row>
    <row r="48" spans="1:20" s="25" customFormat="1" ht="12" x14ac:dyDescent="0.2">
      <c r="A48" s="33" t="s">
        <v>196</v>
      </c>
      <c r="B48" s="1482">
        <v>138606.35944736097</v>
      </c>
      <c r="C48" s="1483"/>
      <c r="D48" s="1483">
        <v>136904.63059223144</v>
      </c>
      <c r="E48" s="1483"/>
      <c r="F48" s="1410">
        <v>1.2430031385849256E-2</v>
      </c>
      <c r="G48" s="1410"/>
      <c r="H48" s="1488">
        <v>133509.13224086317</v>
      </c>
      <c r="I48" s="1410"/>
      <c r="J48" s="1492">
        <v>132376.2202683542</v>
      </c>
      <c r="K48" s="1485"/>
      <c r="L48" s="1410">
        <v>8.5582740632140775E-3</v>
      </c>
      <c r="M48" s="1486"/>
      <c r="N48" s="1483">
        <v>5097.2272064978106</v>
      </c>
      <c r="O48" s="1410"/>
      <c r="P48" s="1483">
        <v>4528.4103238772386</v>
      </c>
      <c r="Q48" s="1485"/>
      <c r="R48" s="1410">
        <v>0.12561072030538725</v>
      </c>
      <c r="S48" s="57"/>
    </row>
    <row r="49" spans="1:20" s="25" customFormat="1" ht="12" x14ac:dyDescent="0.2">
      <c r="A49" s="12" t="s">
        <v>185</v>
      </c>
      <c r="B49" s="1482">
        <v>150276.61314131218</v>
      </c>
      <c r="C49" s="1483"/>
      <c r="D49" s="1483">
        <v>132033.89968354095</v>
      </c>
      <c r="E49" s="1483"/>
      <c r="F49" s="1410">
        <v>0.13816689124153259</v>
      </c>
      <c r="G49" s="1410"/>
      <c r="H49" s="1488">
        <v>145590.21984419326</v>
      </c>
      <c r="I49" s="1410"/>
      <c r="J49" s="1492">
        <v>128655.72376649089</v>
      </c>
      <c r="K49" s="1485"/>
      <c r="L49" s="1410">
        <v>0.13162644911499111</v>
      </c>
      <c r="M49" s="1486"/>
      <c r="N49" s="1483">
        <v>4686.3932971189279</v>
      </c>
      <c r="O49" s="1410"/>
      <c r="P49" s="1483">
        <v>3378.175917050055</v>
      </c>
      <c r="Q49" s="1485"/>
      <c r="R49" s="1410">
        <v>0.38725555216534002</v>
      </c>
      <c r="S49" s="57"/>
    </row>
    <row r="50" spans="1:20" s="25" customFormat="1" ht="12" x14ac:dyDescent="0.2">
      <c r="A50" s="12" t="s">
        <v>792</v>
      </c>
      <c r="B50" s="1482">
        <v>12711.216240600132</v>
      </c>
      <c r="C50" s="1483"/>
      <c r="D50" s="1483">
        <v>11817.525555415981</v>
      </c>
      <c r="E50" s="1483"/>
      <c r="F50" s="1410">
        <v>7.562418045921393E-2</v>
      </c>
      <c r="G50" s="1410"/>
      <c r="H50" s="1488">
        <v>10715.172935425984</v>
      </c>
      <c r="I50" s="1410"/>
      <c r="J50" s="1492">
        <v>10694.064031391958</v>
      </c>
      <c r="K50" s="1485"/>
      <c r="L50" s="1410">
        <v>1.9738898114002659E-3</v>
      </c>
      <c r="M50" s="1486"/>
      <c r="N50" s="1483">
        <v>1996.0433051741479</v>
      </c>
      <c r="O50" s="1410"/>
      <c r="P50" s="1483">
        <v>1123.4615240240239</v>
      </c>
      <c r="Q50" s="1485"/>
      <c r="R50" s="1410">
        <v>0.77669040059752403</v>
      </c>
      <c r="S50" s="57"/>
    </row>
    <row r="51" spans="1:20" s="25" customFormat="1" ht="12" x14ac:dyDescent="0.2">
      <c r="A51" s="12" t="s">
        <v>957</v>
      </c>
      <c r="B51" s="1482">
        <v>12431.631958133872</v>
      </c>
      <c r="C51" s="1483"/>
      <c r="D51" s="1483">
        <v>11361.808131983362</v>
      </c>
      <c r="E51" s="1483"/>
      <c r="F51" s="1410">
        <v>9.4159645517949586E-2</v>
      </c>
      <c r="G51" s="1410"/>
      <c r="H51" s="1488">
        <v>11318.55031860911</v>
      </c>
      <c r="I51" s="1410"/>
      <c r="J51" s="1492">
        <v>10873.189084364314</v>
      </c>
      <c r="K51" s="1485"/>
      <c r="L51" s="1410">
        <v>4.0959577800888887E-2</v>
      </c>
      <c r="M51" s="1486"/>
      <c r="N51" s="1483">
        <v>1113.0816395247618</v>
      </c>
      <c r="O51" s="1410"/>
      <c r="P51" s="1483">
        <v>488.61904761904765</v>
      </c>
      <c r="Q51" s="1485"/>
      <c r="R51" s="1410">
        <v>1.2780152451047653</v>
      </c>
      <c r="S51" s="57"/>
    </row>
    <row r="52" spans="1:20" s="25" customFormat="1" ht="12" x14ac:dyDescent="0.2">
      <c r="A52" s="12" t="s">
        <v>308</v>
      </c>
      <c r="B52" s="1482">
        <v>24323.610959494792</v>
      </c>
      <c r="C52" s="1483"/>
      <c r="D52" s="1483">
        <v>23555.215591263077</v>
      </c>
      <c r="E52" s="1483"/>
      <c r="F52" s="1410">
        <v>3.2621028886558885E-2</v>
      </c>
      <c r="G52" s="1410"/>
      <c r="H52" s="1488">
        <v>22513.609737469498</v>
      </c>
      <c r="I52" s="1410"/>
      <c r="J52" s="1492">
        <v>21002.761780956251</v>
      </c>
      <c r="K52" s="1485"/>
      <c r="L52" s="1410">
        <v>7.1935680281969991E-2</v>
      </c>
      <c r="M52" s="1486"/>
      <c r="N52" s="1483">
        <v>1810.0012220252954</v>
      </c>
      <c r="O52" s="1410"/>
      <c r="P52" s="1483">
        <v>2552.453810306828</v>
      </c>
      <c r="Q52" s="1485"/>
      <c r="R52" s="1410">
        <v>-0.2908779721237279</v>
      </c>
      <c r="S52" s="57"/>
    </row>
    <row r="53" spans="1:20" s="25" customFormat="1" ht="12" x14ac:dyDescent="0.2">
      <c r="A53" s="12" t="s">
        <v>309</v>
      </c>
      <c r="B53" s="1482">
        <v>69165.575362157586</v>
      </c>
      <c r="C53" s="1483"/>
      <c r="D53" s="1483">
        <v>68482.018571989494</v>
      </c>
      <c r="E53" s="1483"/>
      <c r="F53" s="1410">
        <v>9.9815514265182582E-3</v>
      </c>
      <c r="G53" s="1410"/>
      <c r="H53" s="1488">
        <v>67702.945477795889</v>
      </c>
      <c r="I53" s="1410"/>
      <c r="J53" s="1492">
        <v>65119.287282655809</v>
      </c>
      <c r="K53" s="1485"/>
      <c r="L53" s="1410">
        <v>3.9675775072990159E-2</v>
      </c>
      <c r="M53" s="1486"/>
      <c r="N53" s="1483">
        <v>1462.6298843616933</v>
      </c>
      <c r="O53" s="1410"/>
      <c r="P53" s="1483">
        <v>3362.731289333688</v>
      </c>
      <c r="Q53" s="1485"/>
      <c r="R53" s="1410">
        <v>-0.56504705297118529</v>
      </c>
      <c r="S53" s="57"/>
    </row>
    <row r="54" spans="1:20" s="25" customFormat="1" ht="12" x14ac:dyDescent="0.2">
      <c r="A54" s="12" t="s">
        <v>310</v>
      </c>
      <c r="B54" s="1482">
        <v>222954.96609982045</v>
      </c>
      <c r="C54" s="1483"/>
      <c r="D54" s="1483">
        <v>207184.08367366693</v>
      </c>
      <c r="E54" s="1483"/>
      <c r="F54" s="1410">
        <v>7.6120144687340172E-2</v>
      </c>
      <c r="G54" s="1410"/>
      <c r="H54" s="1488">
        <v>215279.0865135568</v>
      </c>
      <c r="I54" s="1410"/>
      <c r="J54" s="1492">
        <v>198138.35122599173</v>
      </c>
      <c r="K54" s="1485"/>
      <c r="L54" s="1410">
        <v>8.6508922586192152E-2</v>
      </c>
      <c r="M54" s="1486"/>
      <c r="N54" s="1483">
        <v>7675.8795862636562</v>
      </c>
      <c r="O54" s="1410"/>
      <c r="P54" s="1483">
        <v>9045.7324476751874</v>
      </c>
      <c r="Q54" s="1485"/>
      <c r="R54" s="1410">
        <v>-0.15143636729644733</v>
      </c>
      <c r="S54" s="57"/>
    </row>
    <row r="55" spans="1:20" s="10" customFormat="1" ht="12" x14ac:dyDescent="0.2">
      <c r="A55" s="546" t="s">
        <v>311</v>
      </c>
      <c r="B55" s="1489"/>
      <c r="C55" s="1490"/>
      <c r="D55" s="1501"/>
      <c r="E55" s="1501"/>
      <c r="F55" s="1490"/>
      <c r="G55" s="1490"/>
      <c r="H55" s="1489"/>
      <c r="I55" s="1490"/>
      <c r="J55" s="1502"/>
      <c r="K55" s="1490"/>
      <c r="L55" s="1491"/>
      <c r="M55" s="1489"/>
      <c r="N55" s="1490"/>
      <c r="O55" s="1505"/>
      <c r="P55" s="1502"/>
      <c r="Q55" s="1490"/>
      <c r="R55" s="1491"/>
      <c r="S55" s="408"/>
      <c r="T55" s="25"/>
    </row>
    <row r="56" spans="1:20" s="25" customFormat="1" ht="12" x14ac:dyDescent="0.2">
      <c r="A56" s="33" t="s">
        <v>312</v>
      </c>
      <c r="B56" s="1482">
        <v>1422019.7617136396</v>
      </c>
      <c r="C56" s="1483"/>
      <c r="D56" s="1483">
        <v>1351353.8091521317</v>
      </c>
      <c r="E56" s="1483"/>
      <c r="F56" s="1410">
        <v>5.2292709786969309E-2</v>
      </c>
      <c r="G56" s="1410"/>
      <c r="H56" s="1488">
        <v>1342118.9729892577</v>
      </c>
      <c r="I56" s="1410"/>
      <c r="J56" s="1492">
        <v>1282698.5968892588</v>
      </c>
      <c r="K56" s="1485"/>
      <c r="L56" s="1410">
        <v>4.632450385780601E-2</v>
      </c>
      <c r="M56" s="1486"/>
      <c r="N56" s="1492">
        <v>79900.788724382015</v>
      </c>
      <c r="O56" s="1410"/>
      <c r="P56" s="1483">
        <v>68655.212262872737</v>
      </c>
      <c r="Q56" s="1485"/>
      <c r="R56" s="1410">
        <v>0.16379785439234076</v>
      </c>
      <c r="S56" s="57"/>
    </row>
    <row r="57" spans="1:20" s="25" customFormat="1" ht="12" x14ac:dyDescent="0.2">
      <c r="A57" s="33" t="s">
        <v>194</v>
      </c>
      <c r="B57" s="1482">
        <v>1338239.4819041437</v>
      </c>
      <c r="C57" s="1483"/>
      <c r="D57" s="1483">
        <v>1263195.3301678305</v>
      </c>
      <c r="E57" s="1483"/>
      <c r="F57" s="1410">
        <v>5.9408192813967052E-2</v>
      </c>
      <c r="G57" s="1410"/>
      <c r="H57" s="1488">
        <v>1262192.8639472525</v>
      </c>
      <c r="I57" s="1410"/>
      <c r="J57" s="1492">
        <v>1197658.036667546</v>
      </c>
      <c r="K57" s="1485"/>
      <c r="L57" s="1410">
        <v>5.3884185054419248E-2</v>
      </c>
      <c r="M57" s="1486"/>
      <c r="N57" s="1492">
        <v>76046.617956891234</v>
      </c>
      <c r="O57" s="1410"/>
      <c r="P57" s="1483">
        <v>65537.293500284373</v>
      </c>
      <c r="Q57" s="1485"/>
      <c r="R57" s="1410">
        <v>0.16035640007870114</v>
      </c>
      <c r="S57" s="57"/>
    </row>
    <row r="58" spans="1:20" s="25" customFormat="1" ht="12" x14ac:dyDescent="0.2">
      <c r="A58" s="33" t="s">
        <v>195</v>
      </c>
      <c r="B58" s="1482">
        <v>88832.301493590756</v>
      </c>
      <c r="C58" s="1483"/>
      <c r="D58" s="1483">
        <v>92759.231152515204</v>
      </c>
      <c r="E58" s="1483"/>
      <c r="F58" s="1410">
        <v>-4.2334650795754977E-2</v>
      </c>
      <c r="G58" s="1410"/>
      <c r="H58" s="1488">
        <v>84179.073881249773</v>
      </c>
      <c r="I58" s="1410"/>
      <c r="J58" s="1492">
        <v>89931.929944785734</v>
      </c>
      <c r="K58" s="1485"/>
      <c r="L58" s="1410">
        <v>-6.3969004858096146E-2</v>
      </c>
      <c r="M58" s="1486"/>
      <c r="N58" s="1492">
        <v>4653.2276123409874</v>
      </c>
      <c r="O58" s="1410"/>
      <c r="P58" s="1483">
        <v>2827.3012077294684</v>
      </c>
      <c r="Q58" s="1485"/>
      <c r="R58" s="1410">
        <v>0.64581955386277101</v>
      </c>
      <c r="S58" s="57"/>
    </row>
    <row r="59" spans="1:20" s="25" customFormat="1" ht="12" x14ac:dyDescent="0.2">
      <c r="A59" s="33" t="s">
        <v>263</v>
      </c>
      <c r="B59" s="1482">
        <v>17282.919210889366</v>
      </c>
      <c r="C59" s="1483"/>
      <c r="D59" s="1483">
        <v>21049.226358207274</v>
      </c>
      <c r="E59" s="1483"/>
      <c r="F59" s="1410">
        <v>-0.17892853082694854</v>
      </c>
      <c r="G59" s="1410"/>
      <c r="H59" s="1488">
        <v>16538.55232692587</v>
      </c>
      <c r="I59" s="1410"/>
      <c r="J59" s="1492">
        <v>20574.386581126117</v>
      </c>
      <c r="K59" s="1485"/>
      <c r="L59" s="1410">
        <v>-0.19615818135265881</v>
      </c>
      <c r="M59" s="1486"/>
      <c r="N59" s="1492">
        <v>744.36688396349416</v>
      </c>
      <c r="O59" s="1410"/>
      <c r="P59" s="1483">
        <v>474.8397770811564</v>
      </c>
      <c r="Q59" s="1485"/>
      <c r="R59" s="1410">
        <v>0.56761695184662686</v>
      </c>
      <c r="S59" s="57"/>
    </row>
    <row r="60" spans="1:20" s="25" customFormat="1" ht="12" x14ac:dyDescent="0.2">
      <c r="A60" s="33" t="s">
        <v>243</v>
      </c>
      <c r="B60" s="1482">
        <v>145485.91710466243</v>
      </c>
      <c r="C60" s="1483"/>
      <c r="D60" s="1483">
        <v>144158.53845055669</v>
      </c>
      <c r="E60" s="1483"/>
      <c r="F60" s="1410">
        <v>9.2077699203436149E-3</v>
      </c>
      <c r="G60" s="1410"/>
      <c r="H60" s="1488">
        <v>141224.29367442243</v>
      </c>
      <c r="I60" s="1410"/>
      <c r="J60" s="1492">
        <v>141464.54603213281</v>
      </c>
      <c r="K60" s="1485"/>
      <c r="L60" s="1410">
        <v>-1.6983220492278951E-3</v>
      </c>
      <c r="M60" s="1486"/>
      <c r="N60" s="1492">
        <v>4261.6234302400035</v>
      </c>
      <c r="O60" s="1410"/>
      <c r="P60" s="1483">
        <v>2693.9924184238698</v>
      </c>
      <c r="Q60" s="1485"/>
      <c r="R60" s="1410">
        <v>0.58189882090807143</v>
      </c>
      <c r="S60" s="57"/>
    </row>
    <row r="61" spans="1:20" s="25" customFormat="1" ht="12" x14ac:dyDescent="0.2">
      <c r="A61" s="33" t="s">
        <v>313</v>
      </c>
      <c r="B61" s="1482">
        <v>86872.12189507499</v>
      </c>
      <c r="C61" s="1483"/>
      <c r="D61" s="1483">
        <v>89868.45748624386</v>
      </c>
      <c r="E61" s="1483"/>
      <c r="F61" s="1410">
        <v>-3.3341348844532229E-2</v>
      </c>
      <c r="G61" s="1410"/>
      <c r="H61" s="1488">
        <v>84320.848016611097</v>
      </c>
      <c r="I61" s="1410"/>
      <c r="J61" s="1492">
        <v>87462.201178931107</v>
      </c>
      <c r="K61" s="1485"/>
      <c r="L61" s="1410">
        <v>-3.5916694526054706E-2</v>
      </c>
      <c r="M61" s="1486"/>
      <c r="N61" s="1492">
        <v>2551.2738784638905</v>
      </c>
      <c r="O61" s="1410"/>
      <c r="P61" s="1483">
        <v>2406.2563073127585</v>
      </c>
      <c r="Q61" s="1485"/>
      <c r="R61" s="1410">
        <v>6.0266884583497937E-2</v>
      </c>
      <c r="S61" s="57"/>
    </row>
    <row r="62" spans="1:20" s="25" customFormat="1" ht="12" x14ac:dyDescent="0.2">
      <c r="A62" s="33" t="s">
        <v>314</v>
      </c>
      <c r="B62" s="1482">
        <v>29186.702804445507</v>
      </c>
      <c r="C62" s="1483"/>
      <c r="D62" s="1483">
        <v>30285.548411716736</v>
      </c>
      <c r="E62" s="1483"/>
      <c r="F62" s="1410">
        <v>-3.6282836696003573E-2</v>
      </c>
      <c r="G62" s="1410"/>
      <c r="H62" s="1488">
        <v>29186.702804445507</v>
      </c>
      <c r="I62" s="1410"/>
      <c r="J62" s="1492">
        <v>29997.812300605627</v>
      </c>
      <c r="K62" s="1485"/>
      <c r="L62" s="1410">
        <v>-2.7038954975518125E-2</v>
      </c>
      <c r="M62" s="1486"/>
      <c r="N62" s="1492">
        <v>0</v>
      </c>
      <c r="O62" s="1410"/>
      <c r="P62" s="1483">
        <v>287.73611111111109</v>
      </c>
      <c r="Q62" s="1485"/>
      <c r="R62" s="1410">
        <v>-1</v>
      </c>
      <c r="S62" s="57"/>
    </row>
    <row r="63" spans="1:20" s="25" customFormat="1" ht="12" x14ac:dyDescent="0.2">
      <c r="A63" s="33" t="s">
        <v>315</v>
      </c>
      <c r="B63" s="1482">
        <v>36252.47786663154</v>
      </c>
      <c r="C63" s="1483"/>
      <c r="D63" s="1483">
        <v>32394.820178284408</v>
      </c>
      <c r="E63" s="1483"/>
      <c r="F63" s="1410">
        <v>0.11908254675026965</v>
      </c>
      <c r="G63" s="1410"/>
      <c r="H63" s="1488">
        <v>34542.128314855428</v>
      </c>
      <c r="I63" s="1410"/>
      <c r="J63" s="1492">
        <v>32394.820178284408</v>
      </c>
      <c r="K63" s="1485"/>
      <c r="L63" s="1410">
        <v>6.6285539624956771E-2</v>
      </c>
      <c r="M63" s="1486"/>
      <c r="N63" s="1492">
        <v>1710.3495517761125</v>
      </c>
      <c r="O63" s="1410"/>
      <c r="P63" s="1483">
        <v>0</v>
      </c>
      <c r="Q63" s="1485"/>
      <c r="R63" s="1410" t="s">
        <v>1101</v>
      </c>
      <c r="S63" s="57"/>
    </row>
    <row r="64" spans="1:20" s="25" customFormat="1" ht="12" x14ac:dyDescent="0.2">
      <c r="A64" s="33" t="s">
        <v>237</v>
      </c>
      <c r="B64" s="1482">
        <v>76747.477985429621</v>
      </c>
      <c r="C64" s="1483"/>
      <c r="D64" s="1483">
        <v>76974.091547415897</v>
      </c>
      <c r="E64" s="1483"/>
      <c r="F64" s="1410">
        <v>-2.944023858296303E-3</v>
      </c>
      <c r="G64" s="1410"/>
      <c r="H64" s="1488">
        <v>74869.689172905535</v>
      </c>
      <c r="I64" s="1410"/>
      <c r="J64" s="1492">
        <v>75295.332975240948</v>
      </c>
      <c r="K64" s="1485"/>
      <c r="L64" s="1410">
        <v>-5.6529905044098248E-3</v>
      </c>
      <c r="M64" s="1486"/>
      <c r="N64" s="1492">
        <v>1877.7888125240863</v>
      </c>
      <c r="O64" s="1410"/>
      <c r="P64" s="1483">
        <v>1678.7585721749517</v>
      </c>
      <c r="Q64" s="1485"/>
      <c r="R64" s="1410">
        <v>0.11855798900926934</v>
      </c>
      <c r="S64" s="57"/>
    </row>
    <row r="65" spans="1:20" s="25" customFormat="1" ht="12" x14ac:dyDescent="0.2">
      <c r="A65" s="33" t="s">
        <v>260</v>
      </c>
      <c r="B65" s="1482">
        <v>217166.00864368479</v>
      </c>
      <c r="C65" s="1483"/>
      <c r="D65" s="1483">
        <v>201335.15227218202</v>
      </c>
      <c r="E65" s="1483"/>
      <c r="F65" s="1410">
        <v>7.8629370941152243E-2</v>
      </c>
      <c r="G65" s="1410"/>
      <c r="H65" s="1488">
        <v>208314.22265144772</v>
      </c>
      <c r="I65" s="1410"/>
      <c r="J65" s="1492">
        <v>195868.94678948808</v>
      </c>
      <c r="K65" s="1485"/>
      <c r="L65" s="1410">
        <v>6.3538789920258854E-2</v>
      </c>
      <c r="M65" s="1486"/>
      <c r="N65" s="1492">
        <v>8851.7859922370808</v>
      </c>
      <c r="O65" s="1410"/>
      <c r="P65" s="1483">
        <v>5466.205482693942</v>
      </c>
      <c r="Q65" s="1485"/>
      <c r="R65" s="1410">
        <v>0.61936575934840332</v>
      </c>
      <c r="S65" s="57"/>
    </row>
    <row r="66" spans="1:20" s="25" customFormat="1" ht="12" x14ac:dyDescent="0.2">
      <c r="A66" s="33" t="s">
        <v>316</v>
      </c>
      <c r="B66" s="1482">
        <v>44889.82309010117</v>
      </c>
      <c r="C66" s="1483"/>
      <c r="D66" s="1483">
        <v>42004.770890995205</v>
      </c>
      <c r="E66" s="1483"/>
      <c r="F66" s="1410">
        <v>6.8683917038682138E-2</v>
      </c>
      <c r="G66" s="1410"/>
      <c r="H66" s="1488">
        <v>41499.682277634114</v>
      </c>
      <c r="I66" s="1410"/>
      <c r="J66" s="1492">
        <v>39258.768400571731</v>
      </c>
      <c r="K66" s="1485"/>
      <c r="L66" s="1410">
        <v>5.7080595453161194E-2</v>
      </c>
      <c r="M66" s="1486"/>
      <c r="N66" s="1506">
        <v>3390.1408124670538</v>
      </c>
      <c r="O66" s="1410"/>
      <c r="P66" s="1483">
        <v>2746.0024904234751</v>
      </c>
      <c r="Q66" s="1485"/>
      <c r="R66" s="1410">
        <v>0.23457310191450073</v>
      </c>
      <c r="S66" s="57"/>
    </row>
    <row r="67" spans="1:20" s="25" customFormat="1" ht="12" x14ac:dyDescent="0.2">
      <c r="A67" s="33" t="s">
        <v>317</v>
      </c>
      <c r="B67" s="1482">
        <v>4541.5479298147102</v>
      </c>
      <c r="C67" s="1483"/>
      <c r="D67" s="1483">
        <v>6049.251440026309</v>
      </c>
      <c r="E67" s="1483"/>
      <c r="F67" s="1410">
        <v>-0.2492380297230696</v>
      </c>
      <c r="G67" s="1410"/>
      <c r="H67" s="1488">
        <v>4465.0007600033896</v>
      </c>
      <c r="I67" s="1410"/>
      <c r="J67" s="1492">
        <v>6049.251440026309</v>
      </c>
      <c r="K67" s="1485"/>
      <c r="L67" s="1410">
        <v>-0.26189202014985663</v>
      </c>
      <c r="M67" s="1486"/>
      <c r="N67" s="1506">
        <v>76.547169811320757</v>
      </c>
      <c r="O67" s="1410"/>
      <c r="P67" s="1483">
        <v>0</v>
      </c>
      <c r="Q67" s="1485"/>
      <c r="R67" s="1410" t="s">
        <v>1101</v>
      </c>
      <c r="S67" s="57"/>
    </row>
    <row r="68" spans="1:20" s="25" customFormat="1" ht="12" x14ac:dyDescent="0.2">
      <c r="A68" s="33" t="s">
        <v>622</v>
      </c>
      <c r="B68" s="1482">
        <v>16739.515361076315</v>
      </c>
      <c r="C68" s="1483"/>
      <c r="D68" s="1483">
        <v>21152.210132854783</v>
      </c>
      <c r="E68" s="1483"/>
      <c r="F68" s="1410">
        <v>-0.20861625069261325</v>
      </c>
      <c r="G68" s="1417"/>
      <c r="H68" s="1488">
        <v>16263.910197534586</v>
      </c>
      <c r="I68" s="1410"/>
      <c r="J68" s="1492">
        <v>20206.508068735329</v>
      </c>
      <c r="K68" s="1485"/>
      <c r="L68" s="1410">
        <v>-0.19511524988827525</v>
      </c>
      <c r="M68" s="1486"/>
      <c r="N68" s="1506">
        <v>475.6051635417283</v>
      </c>
      <c r="O68" s="1410"/>
      <c r="P68" s="1483">
        <v>945.70206411945537</v>
      </c>
      <c r="Q68" s="1485"/>
      <c r="R68" s="1410">
        <v>-0.49708773874299939</v>
      </c>
      <c r="S68" s="57"/>
    </row>
    <row r="69" spans="1:20" s="25" customFormat="1" ht="12" x14ac:dyDescent="0.2">
      <c r="A69" s="33" t="s">
        <v>893</v>
      </c>
      <c r="B69" s="1482">
        <v>47.349343807989349</v>
      </c>
      <c r="C69" s="1483"/>
      <c r="D69" s="1483">
        <v>47.636540752451218</v>
      </c>
      <c r="E69" s="1485"/>
      <c r="F69" s="1410">
        <v>-6.0289210745658583E-3</v>
      </c>
      <c r="G69" s="1410"/>
      <c r="H69" s="1488">
        <v>47.350790282902018</v>
      </c>
      <c r="I69" s="1410"/>
      <c r="J69" s="1492">
        <v>47.568944276480437</v>
      </c>
      <c r="K69" s="1485"/>
      <c r="L69" s="1417">
        <v>-4.586059179923419E-3</v>
      </c>
      <c r="M69" s="1410"/>
      <c r="N69" s="1492">
        <v>47.329825726332416</v>
      </c>
      <c r="O69" s="1410"/>
      <c r="P69" s="1483">
        <v>48.639580252360453</v>
      </c>
      <c r="Q69" s="1485"/>
      <c r="R69" s="1410">
        <v>-2.6927751416285613E-2</v>
      </c>
      <c r="S69" s="57"/>
    </row>
    <row r="70" spans="1:20" s="10" customFormat="1" ht="12" x14ac:dyDescent="0.2">
      <c r="A70" s="546" t="s">
        <v>456</v>
      </c>
      <c r="B70" s="551"/>
      <c r="C70" s="547"/>
      <c r="D70" s="547"/>
      <c r="E70" s="547"/>
      <c r="F70" s="407"/>
      <c r="G70" s="407"/>
      <c r="H70" s="552"/>
      <c r="I70" s="407"/>
      <c r="J70" s="548"/>
      <c r="K70" s="407"/>
      <c r="L70" s="408"/>
      <c r="M70" s="394"/>
      <c r="N70" s="407"/>
      <c r="O70" s="550"/>
      <c r="P70" s="548"/>
      <c r="Q70" s="407"/>
      <c r="R70" s="407"/>
      <c r="S70" s="408"/>
      <c r="T70" s="25"/>
    </row>
    <row r="71" spans="1:20" s="10" customFormat="1" ht="12" x14ac:dyDescent="0.2">
      <c r="A71" s="33" t="s">
        <v>592</v>
      </c>
      <c r="B71" s="1730">
        <v>3674.6073123887991</v>
      </c>
      <c r="C71" s="1730"/>
      <c r="D71" s="1730">
        <v>3655.0288141858305</v>
      </c>
      <c r="E71" s="1730"/>
      <c r="F71" s="1720">
        <v>5.3565920265747011E-3</v>
      </c>
      <c r="G71" s="55"/>
      <c r="H71" s="570"/>
      <c r="I71" s="572"/>
      <c r="J71" s="571"/>
      <c r="K71" s="572"/>
      <c r="L71" s="57"/>
      <c r="M71" s="573"/>
      <c r="N71" s="107"/>
      <c r="O71" s="314"/>
      <c r="P71" s="107"/>
      <c r="Q71" s="105"/>
      <c r="R71" s="55"/>
      <c r="S71" s="57"/>
      <c r="T71" s="25"/>
    </row>
    <row r="72" spans="1:20" s="10" customFormat="1" ht="12" x14ac:dyDescent="0.2">
      <c r="A72" s="33" t="s">
        <v>590</v>
      </c>
      <c r="B72" s="1730">
        <v>197.76785313053338</v>
      </c>
      <c r="C72" s="1730"/>
      <c r="D72" s="1730">
        <v>204.85764129414676</v>
      </c>
      <c r="E72" s="1730"/>
      <c r="F72" s="1724">
        <v>-3.4608365686654756E-2</v>
      </c>
      <c r="G72" s="55"/>
      <c r="H72" s="570"/>
      <c r="I72" s="571"/>
      <c r="J72" s="571"/>
      <c r="K72" s="571"/>
      <c r="L72" s="57"/>
      <c r="M72" s="573"/>
      <c r="N72" s="107"/>
      <c r="O72" s="314"/>
      <c r="P72" s="107"/>
      <c r="Q72" s="105"/>
      <c r="R72" s="55"/>
      <c r="S72" s="57"/>
      <c r="T72" s="25"/>
    </row>
    <row r="73" spans="1:20" ht="12" x14ac:dyDescent="0.2">
      <c r="A73" s="194" t="s">
        <v>591</v>
      </c>
      <c r="B73" s="1731">
        <v>2037.2952171918246</v>
      </c>
      <c r="C73" s="1731"/>
      <c r="D73" s="1731">
        <v>2133.5951488746346</v>
      </c>
      <c r="E73" s="1731"/>
      <c r="F73" s="1728">
        <v>-4.5135053730134045E-2</v>
      </c>
      <c r="G73" s="22"/>
      <c r="H73" s="575"/>
      <c r="I73" s="574"/>
      <c r="J73" s="574"/>
      <c r="K73" s="574"/>
      <c r="L73" s="91"/>
      <c r="M73" s="576"/>
      <c r="N73" s="108"/>
      <c r="O73" s="315"/>
      <c r="P73" s="108"/>
      <c r="Q73" s="153"/>
      <c r="R73" s="22"/>
      <c r="S73" s="91"/>
      <c r="T73" s="98"/>
    </row>
    <row r="74" spans="1:20" s="10" customFormat="1" ht="12" x14ac:dyDescent="0.2">
      <c r="A74" s="123"/>
      <c r="B74" s="553"/>
      <c r="C74" s="25"/>
      <c r="D74" s="553"/>
      <c r="E74" s="56"/>
      <c r="F74" s="55"/>
      <c r="G74" s="55"/>
      <c r="H74" s="554"/>
      <c r="I74" s="100"/>
      <c r="J74" s="555"/>
      <c r="K74" s="149"/>
      <c r="L74" s="100"/>
      <c r="M74" s="100"/>
      <c r="N74" s="556"/>
      <c r="O74" s="100"/>
      <c r="P74" s="557"/>
      <c r="Q74" s="149"/>
      <c r="R74" s="100"/>
      <c r="S74" s="55"/>
      <c r="T74" s="98"/>
    </row>
    <row r="75" spans="1:20" ht="12" x14ac:dyDescent="0.2">
      <c r="A75" s="1509" t="s">
        <v>1100</v>
      </c>
      <c r="B75" s="109"/>
      <c r="C75" s="10"/>
      <c r="D75" s="109"/>
      <c r="E75" s="6"/>
      <c r="F75" s="21"/>
      <c r="G75" s="21"/>
      <c r="I75" s="21"/>
      <c r="J75" s="110"/>
      <c r="K75" s="6"/>
      <c r="L75" s="21"/>
      <c r="M75" s="21"/>
      <c r="O75" s="21"/>
      <c r="P75" s="316"/>
      <c r="Q75" s="6"/>
      <c r="R75" s="21"/>
      <c r="S75" s="21"/>
      <c r="T75" s="98"/>
    </row>
    <row r="76" spans="1:20" ht="12" x14ac:dyDescent="0.2">
      <c r="A76" s="29" t="s">
        <v>677</v>
      </c>
      <c r="B76" s="109"/>
      <c r="C76" s="10"/>
      <c r="D76" s="109"/>
      <c r="E76" s="6"/>
      <c r="F76" s="21"/>
      <c r="G76" s="21"/>
      <c r="I76" s="21"/>
      <c r="J76" s="110"/>
      <c r="K76" s="6"/>
      <c r="L76" s="21"/>
      <c r="M76" s="21"/>
      <c r="O76" s="21"/>
      <c r="P76" s="316"/>
      <c r="Q76" s="6"/>
      <c r="R76" s="21"/>
      <c r="S76" s="21"/>
      <c r="T76" s="98"/>
    </row>
    <row r="77" spans="1:20" ht="12" x14ac:dyDescent="0.2">
      <c r="A77" s="29"/>
      <c r="B77" s="127"/>
      <c r="C77" s="128"/>
      <c r="D77" s="127"/>
      <c r="E77" s="129"/>
      <c r="F77" s="129"/>
      <c r="G77" s="129"/>
      <c r="H77" s="141"/>
      <c r="I77" s="129"/>
      <c r="J77" s="130"/>
      <c r="K77" s="129"/>
      <c r="L77" s="129"/>
      <c r="M77" s="129"/>
      <c r="N77" s="142"/>
      <c r="O77" s="21"/>
      <c r="P77" s="316"/>
      <c r="Q77" s="6"/>
      <c r="R77" s="21"/>
      <c r="S77" s="21"/>
      <c r="T77" s="98"/>
    </row>
    <row r="78" spans="1:20" ht="12" x14ac:dyDescent="0.2">
      <c r="A78" s="29"/>
      <c r="B78" s="127"/>
      <c r="C78" s="128"/>
      <c r="D78" s="127"/>
      <c r="E78" s="129"/>
      <c r="F78" s="129"/>
      <c r="G78" s="129"/>
      <c r="H78" s="141"/>
      <c r="I78" s="129"/>
      <c r="J78" s="130"/>
      <c r="K78" s="129"/>
      <c r="L78" s="129"/>
      <c r="M78" s="129"/>
      <c r="N78" s="142"/>
      <c r="O78" s="21"/>
      <c r="P78" s="316"/>
      <c r="Q78" s="6"/>
      <c r="R78" s="21"/>
      <c r="S78" s="21"/>
      <c r="T78" s="98"/>
    </row>
    <row r="79" spans="1:20" x14ac:dyDescent="0.2">
      <c r="B79" s="127"/>
      <c r="C79" s="563"/>
      <c r="D79" s="127"/>
      <c r="E79" s="564"/>
      <c r="F79" s="564"/>
      <c r="G79" s="564"/>
      <c r="H79" s="565"/>
      <c r="I79" s="564"/>
      <c r="J79" s="130"/>
      <c r="K79" s="564"/>
      <c r="L79" s="564"/>
      <c r="M79" s="564"/>
      <c r="N79" s="127"/>
      <c r="O79" s="562"/>
      <c r="P79" s="316"/>
      <c r="Q79" s="561"/>
      <c r="R79" s="562"/>
      <c r="S79" s="562"/>
    </row>
    <row r="80" spans="1:20" x14ac:dyDescent="0.2">
      <c r="B80" s="109"/>
      <c r="D80" s="109"/>
      <c r="E80" s="561"/>
      <c r="F80" s="562"/>
      <c r="G80" s="562"/>
      <c r="H80" s="553"/>
      <c r="I80" s="562"/>
      <c r="J80" s="110"/>
      <c r="K80" s="561"/>
      <c r="L80" s="562"/>
      <c r="M80" s="562"/>
      <c r="N80" s="109"/>
      <c r="O80" s="562"/>
      <c r="P80" s="316"/>
      <c r="Q80" s="561"/>
      <c r="R80" s="562"/>
      <c r="S80" s="562"/>
    </row>
    <row r="81" spans="1:19" x14ac:dyDescent="0.2">
      <c r="A81" s="566"/>
      <c r="B81" s="109"/>
      <c r="D81" s="109"/>
      <c r="E81" s="561"/>
      <c r="F81" s="562"/>
      <c r="G81" s="562"/>
      <c r="H81" s="109"/>
      <c r="I81" s="562"/>
      <c r="J81" s="110"/>
      <c r="K81" s="561"/>
      <c r="L81" s="562"/>
      <c r="M81" s="562"/>
      <c r="N81" s="39"/>
      <c r="O81" s="562"/>
      <c r="P81" s="316"/>
      <c r="Q81" s="561"/>
      <c r="R81" s="562"/>
      <c r="S81" s="562"/>
    </row>
    <row r="82" spans="1:19" x14ac:dyDescent="0.2">
      <c r="D82" s="34"/>
      <c r="F82" s="374"/>
      <c r="J82" s="34"/>
      <c r="L82" s="374"/>
      <c r="N82" s="35"/>
      <c r="P82" s="34"/>
    </row>
    <row r="83" spans="1:19" x14ac:dyDescent="0.2">
      <c r="F83" s="35"/>
      <c r="G83" s="35"/>
      <c r="L83" s="35"/>
      <c r="M83" s="35"/>
      <c r="R83" s="35"/>
      <c r="S83" s="35"/>
    </row>
    <row r="84" spans="1:19" x14ac:dyDescent="0.2">
      <c r="B84" s="93"/>
      <c r="D84" s="93"/>
      <c r="F84" s="35"/>
      <c r="G84" s="35"/>
      <c r="L84" s="35"/>
      <c r="M84" s="35"/>
      <c r="R84" s="35"/>
      <c r="S84" s="35"/>
    </row>
    <row r="85" spans="1:19" x14ac:dyDescent="0.2">
      <c r="B85" s="93"/>
      <c r="D85" s="93"/>
      <c r="F85" s="35"/>
      <c r="G85" s="35"/>
      <c r="L85" s="35"/>
      <c r="M85" s="35"/>
      <c r="R85" s="35"/>
      <c r="S85" s="35"/>
    </row>
    <row r="86" spans="1:19" x14ac:dyDescent="0.2">
      <c r="B86" s="317"/>
      <c r="H86" s="77"/>
      <c r="N86" s="77"/>
    </row>
    <row r="87" spans="1:19" x14ac:dyDescent="0.2">
      <c r="B87" s="318"/>
    </row>
    <row r="88" spans="1:19" x14ac:dyDescent="0.2">
      <c r="B88" s="568"/>
    </row>
    <row r="89" spans="1:19" x14ac:dyDescent="0.2">
      <c r="B89" s="319"/>
    </row>
    <row r="90" spans="1:19" x14ac:dyDescent="0.2">
      <c r="B90" s="319"/>
    </row>
  </sheetData>
  <mergeCells count="6">
    <mergeCell ref="A4:A5"/>
    <mergeCell ref="A1:S1"/>
    <mergeCell ref="A2:S2"/>
    <mergeCell ref="B4:G4"/>
    <mergeCell ref="H4:L4"/>
    <mergeCell ref="M4:S4"/>
  </mergeCells>
  <phoneticPr fontId="51" type="noConversion"/>
  <printOptions horizontalCentered="1"/>
  <pageMargins left="0.25" right="0.25" top="0.25" bottom="0.5" header="0.3" footer="0.3"/>
  <pageSetup scale="83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U163"/>
  <sheetViews>
    <sheetView showGridLines="0" topLeftCell="A94" zoomScaleNormal="100" workbookViewId="0">
      <selection activeCell="R42" sqref="R42"/>
    </sheetView>
  </sheetViews>
  <sheetFormatPr defaultColWidth="9.140625" defaultRowHeight="12.75" x14ac:dyDescent="0.2"/>
  <cols>
    <col min="1" max="1" width="16.7109375" style="374" customWidth="1"/>
    <col min="2" max="13" width="9.28515625" style="374" customWidth="1"/>
    <col min="14" max="14" width="10" style="374" customWidth="1"/>
    <col min="15" max="15" width="9.140625" style="374"/>
    <col min="16" max="20" width="9" style="75" customWidth="1"/>
    <col min="21" max="21" width="10.85546875" style="75" customWidth="1"/>
    <col min="22" max="22" width="14" style="40" customWidth="1"/>
    <col min="23" max="16384" width="9.140625" style="40"/>
  </cols>
  <sheetData>
    <row r="1" spans="1:21" ht="15.75" x14ac:dyDescent="0.25">
      <c r="A1" s="1937" t="str">
        <f>CONCATENATE('List of Tables'!A21,":  ",'List of Tables'!C21)</f>
        <v>TABLE 16:  2015 Domestic U.S. East MMA Visitor Arrivals by Month and State</v>
      </c>
      <c r="B1" s="1937"/>
      <c r="C1" s="1937"/>
      <c r="D1" s="1937"/>
      <c r="E1" s="1937"/>
      <c r="F1" s="1937"/>
      <c r="G1" s="1937"/>
      <c r="H1" s="1937"/>
      <c r="I1" s="1937"/>
      <c r="J1" s="1937"/>
      <c r="K1" s="1937"/>
      <c r="L1" s="1937"/>
      <c r="M1" s="1937"/>
      <c r="N1" s="1937"/>
      <c r="O1" s="459"/>
      <c r="P1" s="40"/>
      <c r="Q1" s="40"/>
      <c r="R1" s="40"/>
      <c r="S1" s="40"/>
      <c r="T1" s="40"/>
      <c r="U1" s="40"/>
    </row>
    <row r="2" spans="1:21" ht="15.75" x14ac:dyDescent="0.25">
      <c r="A2" s="1937" t="s">
        <v>650</v>
      </c>
      <c r="B2" s="1937"/>
      <c r="C2" s="1937"/>
      <c r="D2" s="1937"/>
      <c r="E2" s="1937"/>
      <c r="F2" s="1937"/>
      <c r="G2" s="1937"/>
      <c r="H2" s="1937"/>
      <c r="I2" s="1937"/>
      <c r="J2" s="1937"/>
      <c r="K2" s="1937"/>
      <c r="L2" s="1937"/>
      <c r="M2" s="1937"/>
      <c r="N2" s="1937"/>
      <c r="O2" s="460"/>
      <c r="P2" s="40"/>
      <c r="Q2" s="40"/>
      <c r="R2" s="40"/>
      <c r="S2" s="40"/>
      <c r="T2" s="40"/>
      <c r="U2" s="40"/>
    </row>
    <row r="3" spans="1:21" x14ac:dyDescent="0.2">
      <c r="A3" s="72"/>
      <c r="B3" s="72"/>
      <c r="C3" s="72"/>
      <c r="D3" s="72"/>
      <c r="E3" s="586"/>
      <c r="F3" s="72"/>
      <c r="G3" s="72"/>
      <c r="H3" s="72"/>
      <c r="I3" s="72"/>
      <c r="J3" s="72"/>
      <c r="K3" s="72"/>
      <c r="L3" s="72"/>
      <c r="M3" s="72"/>
      <c r="N3" s="72"/>
      <c r="P3" s="40"/>
      <c r="Q3" s="40"/>
      <c r="R3" s="40"/>
      <c r="S3" s="40"/>
      <c r="T3" s="40"/>
      <c r="U3" s="40"/>
    </row>
    <row r="4" spans="1:21" s="383" customFormat="1" ht="12" x14ac:dyDescent="0.2">
      <c r="A4" s="587" t="s">
        <v>599</v>
      </c>
      <c r="B4" s="588" t="s">
        <v>231</v>
      </c>
      <c r="C4" s="457" t="s">
        <v>232</v>
      </c>
      <c r="D4" s="457" t="s">
        <v>218</v>
      </c>
      <c r="E4" s="457" t="s">
        <v>219</v>
      </c>
      <c r="F4" s="457" t="s">
        <v>353</v>
      </c>
      <c r="G4" s="457" t="s">
        <v>220</v>
      </c>
      <c r="H4" s="457" t="s">
        <v>221</v>
      </c>
      <c r="I4" s="457" t="s">
        <v>222</v>
      </c>
      <c r="J4" s="457" t="s">
        <v>233</v>
      </c>
      <c r="K4" s="457" t="s">
        <v>224</v>
      </c>
      <c r="L4" s="457" t="s">
        <v>225</v>
      </c>
      <c r="M4" s="457" t="s">
        <v>226</v>
      </c>
      <c r="N4" s="458" t="s">
        <v>264</v>
      </c>
      <c r="O4" s="4"/>
    </row>
    <row r="5" spans="1:21" s="72" customFormat="1" ht="12" x14ac:dyDescent="0.2">
      <c r="A5" s="589" t="s">
        <v>493</v>
      </c>
      <c r="B5" s="593">
        <v>28373.84646761206</v>
      </c>
      <c r="C5" s="593">
        <v>23767.743800200911</v>
      </c>
      <c r="D5" s="593">
        <v>28624.760333894621</v>
      </c>
      <c r="E5" s="593">
        <v>11286.50681575079</v>
      </c>
      <c r="F5" s="593">
        <v>14758.728053717161</v>
      </c>
      <c r="G5" s="593">
        <v>15671.111213909731</v>
      </c>
      <c r="H5" s="593">
        <v>14353.960760061953</v>
      </c>
      <c r="I5" s="593">
        <v>9254.8242121282328</v>
      </c>
      <c r="J5" s="593">
        <v>9396.7643136883071</v>
      </c>
      <c r="K5" s="593">
        <v>13164.549894090376</v>
      </c>
      <c r="L5" s="593">
        <v>14658.858181244683</v>
      </c>
      <c r="M5" s="593">
        <v>20421.234135718863</v>
      </c>
      <c r="N5" s="594">
        <v>203732.88818201769</v>
      </c>
      <c r="O5" s="98"/>
    </row>
    <row r="6" spans="1:21" s="4" customFormat="1" ht="12" x14ac:dyDescent="0.2">
      <c r="A6" s="595" t="s">
        <v>494</v>
      </c>
      <c r="B6" s="596">
        <v>4093.1303862000723</v>
      </c>
      <c r="C6" s="596">
        <v>3192.6447853640921</v>
      </c>
      <c r="D6" s="596">
        <v>3751.381075426887</v>
      </c>
      <c r="E6" s="596">
        <v>1316.3671951029407</v>
      </c>
      <c r="F6" s="596">
        <v>1483.4514734988061</v>
      </c>
      <c r="G6" s="596">
        <v>2061.8084575850357</v>
      </c>
      <c r="H6" s="596">
        <v>1642.9681971745567</v>
      </c>
      <c r="I6" s="596">
        <v>1071.0633083566474</v>
      </c>
      <c r="J6" s="596">
        <v>1155.3442488749256</v>
      </c>
      <c r="K6" s="596">
        <v>1573.7437123222719</v>
      </c>
      <c r="L6" s="596">
        <v>1584.7899409986751</v>
      </c>
      <c r="M6" s="596">
        <v>2562.0268285070774</v>
      </c>
      <c r="N6" s="597">
        <v>25488.719609411986</v>
      </c>
      <c r="O6" s="98"/>
    </row>
    <row r="7" spans="1:21" s="4" customFormat="1" ht="12" x14ac:dyDescent="0.2">
      <c r="A7" s="595" t="s">
        <v>495</v>
      </c>
      <c r="B7" s="596">
        <v>2473.9718150510284</v>
      </c>
      <c r="C7" s="596">
        <v>1857.3713272898171</v>
      </c>
      <c r="D7" s="596">
        <v>2994.4185296512414</v>
      </c>
      <c r="E7" s="596">
        <v>1386.3301164303937</v>
      </c>
      <c r="F7" s="596">
        <v>2348.4512755364426</v>
      </c>
      <c r="G7" s="596">
        <v>2277.3592433817166</v>
      </c>
      <c r="H7" s="596">
        <v>2456.130059964561</v>
      </c>
      <c r="I7" s="596">
        <v>1142.3619892181096</v>
      </c>
      <c r="J7" s="596">
        <v>1378.7998642074674</v>
      </c>
      <c r="K7" s="596">
        <v>1599.3497211556214</v>
      </c>
      <c r="L7" s="596">
        <v>2671.4383831553232</v>
      </c>
      <c r="M7" s="596">
        <v>2304.914535896462</v>
      </c>
      <c r="N7" s="597">
        <v>24890.896860938185</v>
      </c>
      <c r="O7" s="98"/>
    </row>
    <row r="8" spans="1:21" s="4" customFormat="1" ht="12" x14ac:dyDescent="0.2">
      <c r="A8" s="595" t="s">
        <v>496</v>
      </c>
      <c r="B8" s="596">
        <v>12273.835174216545</v>
      </c>
      <c r="C8" s="596">
        <v>11119.392487776868</v>
      </c>
      <c r="D8" s="596">
        <v>13821.795242024446</v>
      </c>
      <c r="E8" s="596">
        <v>4037.2094873243332</v>
      </c>
      <c r="F8" s="596">
        <v>3578.714715828658</v>
      </c>
      <c r="G8" s="596">
        <v>4068.6364921861668</v>
      </c>
      <c r="H8" s="596">
        <v>3183.897843668417</v>
      </c>
      <c r="I8" s="596">
        <v>3284.463120637346</v>
      </c>
      <c r="J8" s="596">
        <v>2542.5513240320738</v>
      </c>
      <c r="K8" s="596">
        <v>4574.0890000489371</v>
      </c>
      <c r="L8" s="596">
        <v>5046.7710056892265</v>
      </c>
      <c r="M8" s="596">
        <v>7880.2881444394898</v>
      </c>
      <c r="N8" s="597">
        <v>75411.644037872509</v>
      </c>
      <c r="O8" s="98"/>
    </row>
    <row r="9" spans="1:21" s="4" customFormat="1" ht="12" x14ac:dyDescent="0.2">
      <c r="A9" s="595" t="s">
        <v>497</v>
      </c>
      <c r="B9" s="596">
        <v>4264.1971702864967</v>
      </c>
      <c r="C9" s="596">
        <v>3363.298009401899</v>
      </c>
      <c r="D9" s="596">
        <v>4320.5881234940452</v>
      </c>
      <c r="E9" s="596">
        <v>2760.0683554025063</v>
      </c>
      <c r="F9" s="596">
        <v>4535.0666538105106</v>
      </c>
      <c r="G9" s="596">
        <v>4972.2783357365215</v>
      </c>
      <c r="H9" s="596">
        <v>4680.9120230280623</v>
      </c>
      <c r="I9" s="596">
        <v>2335.6040293714523</v>
      </c>
      <c r="J9" s="596">
        <v>2897.2159365396474</v>
      </c>
      <c r="K9" s="596">
        <v>3329.4744629648112</v>
      </c>
      <c r="L9" s="596">
        <v>3011.7980987815063</v>
      </c>
      <c r="M9" s="596">
        <v>3907.6414551369012</v>
      </c>
      <c r="N9" s="597">
        <v>44378.142653954354</v>
      </c>
      <c r="O9" s="98"/>
    </row>
    <row r="10" spans="1:21" s="4" customFormat="1" ht="12" x14ac:dyDescent="0.2">
      <c r="A10" s="595" t="s">
        <v>498</v>
      </c>
      <c r="B10" s="596">
        <v>2181.0691857620272</v>
      </c>
      <c r="C10" s="596">
        <v>1953.5183147949931</v>
      </c>
      <c r="D10" s="596">
        <v>1860.3645719073565</v>
      </c>
      <c r="E10" s="596">
        <v>928.15576048333298</v>
      </c>
      <c r="F10" s="596">
        <v>1719.4571754600765</v>
      </c>
      <c r="G10" s="596">
        <v>1294.9939102556741</v>
      </c>
      <c r="H10" s="596">
        <v>1558.7831762952546</v>
      </c>
      <c r="I10" s="596">
        <v>757.09075310917274</v>
      </c>
      <c r="J10" s="596">
        <v>897.55885892259403</v>
      </c>
      <c r="K10" s="596">
        <v>1188.5924659505818</v>
      </c>
      <c r="L10" s="596">
        <v>1112.0790366264857</v>
      </c>
      <c r="M10" s="596">
        <v>1923.0604251293962</v>
      </c>
      <c r="N10" s="597">
        <v>17374.723634696948</v>
      </c>
      <c r="O10" s="98"/>
    </row>
    <row r="11" spans="1:21" s="4" customFormat="1" ht="12" x14ac:dyDescent="0.2">
      <c r="A11" s="595" t="s">
        <v>499</v>
      </c>
      <c r="B11" s="596">
        <v>1664.2566004096218</v>
      </c>
      <c r="C11" s="596">
        <v>1237.9160184410284</v>
      </c>
      <c r="D11" s="596">
        <v>938.54443047572022</v>
      </c>
      <c r="E11" s="596">
        <v>442.14915117168283</v>
      </c>
      <c r="F11" s="596">
        <v>421.88591382080267</v>
      </c>
      <c r="G11" s="596">
        <v>546.92105917554954</v>
      </c>
      <c r="H11" s="596">
        <v>409.82380020268749</v>
      </c>
      <c r="I11" s="596">
        <v>292.02471828762947</v>
      </c>
      <c r="J11" s="596">
        <v>234.44106928830931</v>
      </c>
      <c r="K11" s="596">
        <v>436.70779638748758</v>
      </c>
      <c r="L11" s="596">
        <v>620.96525353275183</v>
      </c>
      <c r="M11" s="596">
        <v>903.47498478514217</v>
      </c>
      <c r="N11" s="597">
        <v>8149.1107959784131</v>
      </c>
      <c r="O11" s="98"/>
    </row>
    <row r="12" spans="1:21" s="4" customFormat="1" ht="12" x14ac:dyDescent="0.2">
      <c r="A12" s="595" t="s">
        <v>500</v>
      </c>
      <c r="B12" s="596">
        <v>1423.3861356862678</v>
      </c>
      <c r="C12" s="596">
        <v>1043.6028571322136</v>
      </c>
      <c r="D12" s="596">
        <v>937.66836091492519</v>
      </c>
      <c r="E12" s="596">
        <v>416.22674983560188</v>
      </c>
      <c r="F12" s="596">
        <v>671.70084576186582</v>
      </c>
      <c r="G12" s="596">
        <v>449.11371558906689</v>
      </c>
      <c r="H12" s="596">
        <v>421.44565972841235</v>
      </c>
      <c r="I12" s="596">
        <v>372.21629314787361</v>
      </c>
      <c r="J12" s="596">
        <v>290.85301182329067</v>
      </c>
      <c r="K12" s="596">
        <v>462.59273526066738</v>
      </c>
      <c r="L12" s="596">
        <v>611.0164624607155</v>
      </c>
      <c r="M12" s="596">
        <v>939.82776182439375</v>
      </c>
      <c r="N12" s="597">
        <v>8039.6505891652942</v>
      </c>
      <c r="O12" s="98"/>
    </row>
    <row r="13" spans="1:21" s="4" customFormat="1" ht="12" x14ac:dyDescent="0.2">
      <c r="A13" s="598"/>
      <c r="B13" s="596"/>
      <c r="C13" s="596"/>
      <c r="D13" s="596"/>
      <c r="E13" s="596"/>
      <c r="F13" s="596"/>
      <c r="G13" s="596"/>
      <c r="H13" s="596"/>
      <c r="I13" s="596"/>
      <c r="J13" s="596"/>
      <c r="K13" s="596"/>
      <c r="L13" s="596"/>
      <c r="M13" s="596"/>
      <c r="N13" s="597"/>
      <c r="O13" s="98"/>
    </row>
    <row r="14" spans="1:21" s="4" customFormat="1" ht="12" x14ac:dyDescent="0.2">
      <c r="A14" s="589" t="s">
        <v>501</v>
      </c>
      <c r="B14" s="593">
        <v>18457.550000954623</v>
      </c>
      <c r="C14" s="593">
        <v>16095.780023206982</v>
      </c>
      <c r="D14" s="593">
        <v>29343.164169779404</v>
      </c>
      <c r="E14" s="593">
        <v>20507.515384745227</v>
      </c>
      <c r="F14" s="593">
        <v>30425.181720272696</v>
      </c>
      <c r="G14" s="593">
        <v>42870.75902952109</v>
      </c>
      <c r="H14" s="593">
        <v>42336.290172976573</v>
      </c>
      <c r="I14" s="593">
        <v>26658.552281077085</v>
      </c>
      <c r="J14" s="593">
        <v>21298.995526209306</v>
      </c>
      <c r="K14" s="593">
        <v>20881.393635735407</v>
      </c>
      <c r="L14" s="593">
        <v>19665.878973842264</v>
      </c>
      <c r="M14" s="593">
        <v>26380.44913470879</v>
      </c>
      <c r="N14" s="594">
        <v>314921.5100530294</v>
      </c>
      <c r="O14" s="98"/>
    </row>
    <row r="15" spans="1:21" s="4" customFormat="1" ht="12" x14ac:dyDescent="0.2">
      <c r="A15" s="595" t="s">
        <v>502</v>
      </c>
      <c r="B15" s="596">
        <v>981.07087704562764</v>
      </c>
      <c r="C15" s="596">
        <v>730.72877802931407</v>
      </c>
      <c r="D15" s="596">
        <v>1183.9616365278287</v>
      </c>
      <c r="E15" s="596">
        <v>859.20821391237553</v>
      </c>
      <c r="F15" s="596">
        <v>1421.1355964241216</v>
      </c>
      <c r="G15" s="596">
        <v>1859.1890647911057</v>
      </c>
      <c r="H15" s="596">
        <v>1537.1478476121699</v>
      </c>
      <c r="I15" s="596">
        <v>865.21706549640771</v>
      </c>
      <c r="J15" s="596">
        <v>993.95417404198452</v>
      </c>
      <c r="K15" s="596">
        <v>826.03861427200059</v>
      </c>
      <c r="L15" s="596">
        <v>825.37870927678193</v>
      </c>
      <c r="M15" s="596">
        <v>1085.2236985149182</v>
      </c>
      <c r="N15" s="597">
        <v>13168.254275944635</v>
      </c>
      <c r="O15" s="98"/>
    </row>
    <row r="16" spans="1:21" s="4" customFormat="1" ht="12" x14ac:dyDescent="0.2">
      <c r="A16" s="595" t="s">
        <v>503</v>
      </c>
      <c r="B16" s="596">
        <v>945.20299150448875</v>
      </c>
      <c r="C16" s="596">
        <v>1064.9960929057604</v>
      </c>
      <c r="D16" s="596">
        <v>1108.2528059665071</v>
      </c>
      <c r="E16" s="596">
        <v>1845.4572408512681</v>
      </c>
      <c r="F16" s="596">
        <v>2450.0550023403471</v>
      </c>
      <c r="G16" s="596">
        <v>2515.3647332836317</v>
      </c>
      <c r="H16" s="596">
        <v>2345.1059838346869</v>
      </c>
      <c r="I16" s="596">
        <v>1222.224959836853</v>
      </c>
      <c r="J16" s="596">
        <v>1344.3382801138057</v>
      </c>
      <c r="K16" s="596">
        <v>1271.3222575815628</v>
      </c>
      <c r="L16" s="596">
        <v>1510.6865308332312</v>
      </c>
      <c r="M16" s="596">
        <v>1253.1984165395652</v>
      </c>
      <c r="N16" s="597">
        <v>18876.20529559171</v>
      </c>
      <c r="O16" s="98"/>
    </row>
    <row r="17" spans="1:15" s="4" customFormat="1" ht="12" x14ac:dyDescent="0.2">
      <c r="A17" s="595" t="s">
        <v>504</v>
      </c>
      <c r="B17" s="596">
        <v>1948.6889177052353</v>
      </c>
      <c r="C17" s="596">
        <v>1644.1221813965542</v>
      </c>
      <c r="D17" s="596">
        <v>2473.0985059273671</v>
      </c>
      <c r="E17" s="596">
        <v>1660.994424862846</v>
      </c>
      <c r="F17" s="596">
        <v>3237.3544439873044</v>
      </c>
      <c r="G17" s="596">
        <v>3190.525436557627</v>
      </c>
      <c r="H17" s="596">
        <v>3350.6429079338291</v>
      </c>
      <c r="I17" s="596">
        <v>1635.1273091250434</v>
      </c>
      <c r="J17" s="596">
        <v>1873.0725683532041</v>
      </c>
      <c r="K17" s="596">
        <v>2096.3263183650288</v>
      </c>
      <c r="L17" s="596">
        <v>1484.5613843972369</v>
      </c>
      <c r="M17" s="596">
        <v>2252.1278398647055</v>
      </c>
      <c r="N17" s="597">
        <v>26846.642238475986</v>
      </c>
      <c r="O17" s="98"/>
    </row>
    <row r="18" spans="1:15" s="4" customFormat="1" ht="12" x14ac:dyDescent="0.2">
      <c r="A18" s="595" t="s">
        <v>505</v>
      </c>
      <c r="B18" s="596">
        <v>14582.58721469927</v>
      </c>
      <c r="C18" s="596">
        <v>12655.932970875354</v>
      </c>
      <c r="D18" s="596">
        <v>24577.851221357701</v>
      </c>
      <c r="E18" s="596">
        <v>16141.855505118738</v>
      </c>
      <c r="F18" s="596">
        <v>23316.636677520921</v>
      </c>
      <c r="G18" s="596">
        <v>35305.679794888725</v>
      </c>
      <c r="H18" s="596">
        <v>35103.393433595884</v>
      </c>
      <c r="I18" s="596">
        <v>22935.98294661878</v>
      </c>
      <c r="J18" s="596">
        <v>17087.630503700311</v>
      </c>
      <c r="K18" s="596">
        <v>16687.706445516815</v>
      </c>
      <c r="L18" s="596">
        <v>15845.252349335013</v>
      </c>
      <c r="M18" s="596">
        <v>21789.899179789601</v>
      </c>
      <c r="N18" s="597">
        <v>256030.4082430171</v>
      </c>
      <c r="O18" s="98"/>
    </row>
    <row r="19" spans="1:15" s="72" customFormat="1" ht="12" x14ac:dyDescent="0.2">
      <c r="A19" s="598"/>
      <c r="B19" s="596"/>
      <c r="C19" s="596"/>
      <c r="D19" s="596"/>
      <c r="E19" s="596"/>
      <c r="F19" s="596"/>
      <c r="G19" s="596"/>
      <c r="H19" s="596"/>
      <c r="I19" s="596"/>
      <c r="J19" s="596"/>
      <c r="K19" s="596"/>
      <c r="L19" s="596"/>
      <c r="M19" s="596"/>
      <c r="N19" s="597"/>
      <c r="O19" s="98"/>
    </row>
    <row r="20" spans="1:15" s="72" customFormat="1" ht="12" x14ac:dyDescent="0.2">
      <c r="A20" s="589" t="s">
        <v>506</v>
      </c>
      <c r="B20" s="593">
        <v>34064.868711105642</v>
      </c>
      <c r="C20" s="593">
        <v>34545.922848739865</v>
      </c>
      <c r="D20" s="593">
        <v>38621.702040007032</v>
      </c>
      <c r="E20" s="593">
        <v>27299.697847969866</v>
      </c>
      <c r="F20" s="593">
        <v>27026.981884307323</v>
      </c>
      <c r="G20" s="593">
        <v>32173.704885089708</v>
      </c>
      <c r="H20" s="593">
        <v>27796.630631614469</v>
      </c>
      <c r="I20" s="593">
        <v>21241.186614380116</v>
      </c>
      <c r="J20" s="593">
        <v>19373.236820761653</v>
      </c>
      <c r="K20" s="593">
        <v>26524.514163378408</v>
      </c>
      <c r="L20" s="593">
        <v>24329.17158821884</v>
      </c>
      <c r="M20" s="593">
        <v>36604.865223378991</v>
      </c>
      <c r="N20" s="594">
        <v>349602.48325895186</v>
      </c>
      <c r="O20" s="98"/>
    </row>
    <row r="21" spans="1:15" s="4" customFormat="1" ht="12" x14ac:dyDescent="0.2">
      <c r="A21" s="595" t="s">
        <v>507</v>
      </c>
      <c r="B21" s="596">
        <v>12506.700680014139</v>
      </c>
      <c r="C21" s="596">
        <v>11635.016486314711</v>
      </c>
      <c r="D21" s="596">
        <v>14907.662668330138</v>
      </c>
      <c r="E21" s="596">
        <v>9169.6247317166853</v>
      </c>
      <c r="F21" s="596">
        <v>9895.207900675121</v>
      </c>
      <c r="G21" s="596">
        <v>12849.892966200565</v>
      </c>
      <c r="H21" s="596">
        <v>11437.783189997208</v>
      </c>
      <c r="I21" s="596">
        <v>8781.5253886416504</v>
      </c>
      <c r="J21" s="596">
        <v>7332.0290484551324</v>
      </c>
      <c r="K21" s="596">
        <v>9978.8884961013118</v>
      </c>
      <c r="L21" s="596">
        <v>9583.233407794396</v>
      </c>
      <c r="M21" s="596">
        <v>15364.468403801167</v>
      </c>
      <c r="N21" s="597">
        <v>133442.03336804223</v>
      </c>
      <c r="O21" s="98"/>
    </row>
    <row r="22" spans="1:15" s="4" customFormat="1" ht="12" x14ac:dyDescent="0.2">
      <c r="A22" s="595" t="s">
        <v>508</v>
      </c>
      <c r="B22" s="596">
        <v>3282.7859223907781</v>
      </c>
      <c r="C22" s="596">
        <v>3062.2949646389266</v>
      </c>
      <c r="D22" s="596">
        <v>4335.4484529593574</v>
      </c>
      <c r="E22" s="596">
        <v>2765.2607332964744</v>
      </c>
      <c r="F22" s="596">
        <v>3232.085166656645</v>
      </c>
      <c r="G22" s="596">
        <v>4339.5234920986113</v>
      </c>
      <c r="H22" s="596">
        <v>3383.6684338208038</v>
      </c>
      <c r="I22" s="596">
        <v>1968.6338638322134</v>
      </c>
      <c r="J22" s="596">
        <v>2424.9232491816565</v>
      </c>
      <c r="K22" s="596">
        <v>3740.4552591346201</v>
      </c>
      <c r="L22" s="596">
        <v>3553.7319338291313</v>
      </c>
      <c r="M22" s="596">
        <v>3762.518916208378</v>
      </c>
      <c r="N22" s="597">
        <v>39851.330388047594</v>
      </c>
      <c r="O22" s="98"/>
    </row>
    <row r="23" spans="1:15" s="4" customFormat="1" ht="12" x14ac:dyDescent="0.2">
      <c r="A23" s="595" t="s">
        <v>509</v>
      </c>
      <c r="B23" s="596">
        <v>6257.8051692149083</v>
      </c>
      <c r="C23" s="596">
        <v>8053.4605680658988</v>
      </c>
      <c r="D23" s="596">
        <v>6655.4719027279616</v>
      </c>
      <c r="E23" s="596">
        <v>6899.675626911423</v>
      </c>
      <c r="F23" s="596">
        <v>4761.7026806300346</v>
      </c>
      <c r="G23" s="596">
        <v>4859.7840472050602</v>
      </c>
      <c r="H23" s="596">
        <v>4012.3177404926478</v>
      </c>
      <c r="I23" s="596">
        <v>4151.8063454218072</v>
      </c>
      <c r="J23" s="596">
        <v>3385.9936932154797</v>
      </c>
      <c r="K23" s="596">
        <v>4444.5884160005517</v>
      </c>
      <c r="L23" s="596">
        <v>4271.5030806071372</v>
      </c>
      <c r="M23" s="596">
        <v>7224.4032003187003</v>
      </c>
      <c r="N23" s="597">
        <v>64978.512470811613</v>
      </c>
      <c r="O23" s="98"/>
    </row>
    <row r="24" spans="1:15" s="4" customFormat="1" ht="12" x14ac:dyDescent="0.2">
      <c r="A24" s="595" t="s">
        <v>510</v>
      </c>
      <c r="B24" s="596">
        <v>5606.0186612977996</v>
      </c>
      <c r="C24" s="596">
        <v>5516.1944083797116</v>
      </c>
      <c r="D24" s="596">
        <v>6193.0103758068635</v>
      </c>
      <c r="E24" s="596">
        <v>4839.4544535490668</v>
      </c>
      <c r="F24" s="596">
        <v>6475.9530214713777</v>
      </c>
      <c r="G24" s="596">
        <v>7238.7093865039487</v>
      </c>
      <c r="H24" s="596">
        <v>6435.4646607138193</v>
      </c>
      <c r="I24" s="596">
        <v>4082.2616229242376</v>
      </c>
      <c r="J24" s="596">
        <v>4348.7953850503673</v>
      </c>
      <c r="K24" s="596">
        <v>5252.7975291799366</v>
      </c>
      <c r="L24" s="596">
        <v>3864.1565207476656</v>
      </c>
      <c r="M24" s="596">
        <v>6010.3597385054209</v>
      </c>
      <c r="N24" s="597">
        <v>65863.17576413021</v>
      </c>
      <c r="O24" s="98"/>
    </row>
    <row r="25" spans="1:15" s="4" customFormat="1" ht="12" x14ac:dyDescent="0.2">
      <c r="A25" s="595" t="s">
        <v>511</v>
      </c>
      <c r="B25" s="596">
        <v>6411.5582781880184</v>
      </c>
      <c r="C25" s="596">
        <v>6278.9564213406184</v>
      </c>
      <c r="D25" s="596">
        <v>6530.1086401827142</v>
      </c>
      <c r="E25" s="596">
        <v>3625.6823024962159</v>
      </c>
      <c r="F25" s="596">
        <v>2662.0331148741425</v>
      </c>
      <c r="G25" s="596">
        <v>2885.7949930815244</v>
      </c>
      <c r="H25" s="596">
        <v>2527.3966065899899</v>
      </c>
      <c r="I25" s="596">
        <v>2256.9593935602061</v>
      </c>
      <c r="J25" s="596">
        <v>1881.4954448590195</v>
      </c>
      <c r="K25" s="596">
        <v>3107.7844629619863</v>
      </c>
      <c r="L25" s="596">
        <v>3056.5466452405099</v>
      </c>
      <c r="M25" s="596">
        <v>4243.1149645453206</v>
      </c>
      <c r="N25" s="597">
        <v>45467.431267920263</v>
      </c>
      <c r="O25" s="98"/>
    </row>
    <row r="26" spans="1:15" s="4" customFormat="1" ht="12" x14ac:dyDescent="0.2">
      <c r="A26" s="598"/>
      <c r="B26" s="596"/>
      <c r="C26" s="596"/>
      <c r="D26" s="596"/>
      <c r="E26" s="596"/>
      <c r="F26" s="596"/>
      <c r="G26" s="596"/>
      <c r="H26" s="596"/>
      <c r="I26" s="596"/>
      <c r="J26" s="596"/>
      <c r="K26" s="596"/>
      <c r="L26" s="596"/>
      <c r="M26" s="596"/>
      <c r="N26" s="597"/>
      <c r="O26" s="98"/>
    </row>
    <row r="27" spans="1:15" s="4" customFormat="1" ht="12" x14ac:dyDescent="0.2">
      <c r="A27" s="589" t="s">
        <v>512</v>
      </c>
      <c r="B27" s="593">
        <v>5537.6142683460666</v>
      </c>
      <c r="C27" s="593">
        <v>5024.1259908357224</v>
      </c>
      <c r="D27" s="593">
        <v>6749.8680647237798</v>
      </c>
      <c r="E27" s="593">
        <v>6158.0501329158105</v>
      </c>
      <c r="F27" s="593">
        <v>8917.0574736813833</v>
      </c>
      <c r="G27" s="593">
        <v>9845.1505805812903</v>
      </c>
      <c r="H27" s="593">
        <v>7792.6469007855412</v>
      </c>
      <c r="I27" s="593">
        <v>4560.1692285022727</v>
      </c>
      <c r="J27" s="593">
        <v>5418.453327660839</v>
      </c>
      <c r="K27" s="593">
        <v>6803.0130302951366</v>
      </c>
      <c r="L27" s="593">
        <v>4736.3635991219453</v>
      </c>
      <c r="M27" s="593">
        <v>7064.3728058847119</v>
      </c>
      <c r="N27" s="594">
        <v>78606.885403334512</v>
      </c>
      <c r="O27" s="98"/>
    </row>
    <row r="28" spans="1:15" s="4" customFormat="1" ht="12" x14ac:dyDescent="0.2">
      <c r="A28" s="595" t="s">
        <v>513</v>
      </c>
      <c r="B28" s="596">
        <v>1097.0904064384515</v>
      </c>
      <c r="C28" s="596">
        <v>894.63517248603114</v>
      </c>
      <c r="D28" s="596">
        <v>1700.6476879911515</v>
      </c>
      <c r="E28" s="596">
        <v>1451.7874113652163</v>
      </c>
      <c r="F28" s="596">
        <v>2266.662957751199</v>
      </c>
      <c r="G28" s="596">
        <v>2305.5957092690369</v>
      </c>
      <c r="H28" s="596">
        <v>1733.5732646880783</v>
      </c>
      <c r="I28" s="596">
        <v>1114.0836592461626</v>
      </c>
      <c r="J28" s="596">
        <v>1398.3637292001376</v>
      </c>
      <c r="K28" s="596">
        <v>1572.1404312840386</v>
      </c>
      <c r="L28" s="596">
        <v>1224.8994141367787</v>
      </c>
      <c r="M28" s="596">
        <v>1659.6047029384811</v>
      </c>
      <c r="N28" s="597">
        <v>18419.084546794766</v>
      </c>
      <c r="O28" s="98"/>
    </row>
    <row r="29" spans="1:15" s="4" customFormat="1" ht="12" x14ac:dyDescent="0.2">
      <c r="A29" s="595" t="s">
        <v>514</v>
      </c>
      <c r="B29" s="596">
        <v>1570.1361185857841</v>
      </c>
      <c r="C29" s="596">
        <v>1449.4783486009828</v>
      </c>
      <c r="D29" s="596">
        <v>1346.7307938207564</v>
      </c>
      <c r="E29" s="596">
        <v>1542.7517335958335</v>
      </c>
      <c r="F29" s="596">
        <v>1737.51040075275</v>
      </c>
      <c r="G29" s="596">
        <v>2338.7327214388324</v>
      </c>
      <c r="H29" s="596">
        <v>1971.7134640241072</v>
      </c>
      <c r="I29" s="596">
        <v>1067.1306949079146</v>
      </c>
      <c r="J29" s="596">
        <v>1326.2675889942657</v>
      </c>
      <c r="K29" s="596">
        <v>1535.6425132192126</v>
      </c>
      <c r="L29" s="596">
        <v>1052.5451019987402</v>
      </c>
      <c r="M29" s="596">
        <v>1580.1920337625193</v>
      </c>
      <c r="N29" s="597">
        <v>18518.831513701702</v>
      </c>
      <c r="O29" s="98"/>
    </row>
    <row r="30" spans="1:15" s="4" customFormat="1" ht="12" x14ac:dyDescent="0.2">
      <c r="A30" s="595" t="s">
        <v>515</v>
      </c>
      <c r="B30" s="596">
        <v>490.16555280599357</v>
      </c>
      <c r="C30" s="596">
        <v>361.3506714748807</v>
      </c>
      <c r="D30" s="596">
        <v>676.02102789540675</v>
      </c>
      <c r="E30" s="596">
        <v>920.8962162678697</v>
      </c>
      <c r="F30" s="596">
        <v>983.91598663037166</v>
      </c>
      <c r="G30" s="596">
        <v>1269.9622600300643</v>
      </c>
      <c r="H30" s="596">
        <v>905.30686958082867</v>
      </c>
      <c r="I30" s="596">
        <v>434.918380427415</v>
      </c>
      <c r="J30" s="596">
        <v>462.7164118216179</v>
      </c>
      <c r="K30" s="596">
        <v>672.66424927049616</v>
      </c>
      <c r="L30" s="596">
        <v>426.76756543562459</v>
      </c>
      <c r="M30" s="596">
        <v>572.56333336226476</v>
      </c>
      <c r="N30" s="597">
        <v>8177.248525002834</v>
      </c>
      <c r="O30" s="98"/>
    </row>
    <row r="31" spans="1:15" s="4" customFormat="1" ht="12" x14ac:dyDescent="0.2">
      <c r="A31" s="595" t="s">
        <v>516</v>
      </c>
      <c r="B31" s="596">
        <v>2380.2221905158376</v>
      </c>
      <c r="C31" s="596">
        <v>2318.661798273828</v>
      </c>
      <c r="D31" s="596">
        <v>3026.468555016465</v>
      </c>
      <c r="E31" s="596">
        <v>2242.6147716868913</v>
      </c>
      <c r="F31" s="596">
        <v>3928.9681285470633</v>
      </c>
      <c r="G31" s="596">
        <v>3930.8598898433561</v>
      </c>
      <c r="H31" s="596">
        <v>3182.0533024925271</v>
      </c>
      <c r="I31" s="596">
        <v>1944.0364939207802</v>
      </c>
      <c r="J31" s="596">
        <v>2231.1055976448179</v>
      </c>
      <c r="K31" s="596">
        <v>3022.5658365213894</v>
      </c>
      <c r="L31" s="596">
        <v>2032.1515175508023</v>
      </c>
      <c r="M31" s="596">
        <v>3252.0127358214468</v>
      </c>
      <c r="N31" s="597">
        <v>33491.720817835208</v>
      </c>
      <c r="O31" s="98"/>
    </row>
    <row r="32" spans="1:15" s="4" customFormat="1" ht="12" x14ac:dyDescent="0.2">
      <c r="A32" s="598"/>
      <c r="B32" s="596"/>
      <c r="C32" s="596"/>
      <c r="D32" s="596"/>
      <c r="E32" s="596"/>
      <c r="F32" s="596"/>
      <c r="G32" s="596"/>
      <c r="H32" s="596"/>
      <c r="I32" s="596"/>
      <c r="J32" s="596"/>
      <c r="K32" s="596"/>
      <c r="L32" s="596"/>
      <c r="M32" s="596"/>
      <c r="N32" s="597"/>
      <c r="O32" s="98"/>
    </row>
    <row r="33" spans="1:15" s="4" customFormat="1" ht="12" x14ac:dyDescent="0.2">
      <c r="A33" s="589" t="s">
        <v>517</v>
      </c>
      <c r="B33" s="593">
        <v>9130.7159463084026</v>
      </c>
      <c r="C33" s="593">
        <v>10469.748843968444</v>
      </c>
      <c r="D33" s="593">
        <v>8959.583829101266</v>
      </c>
      <c r="E33" s="593">
        <v>9849.2043412745388</v>
      </c>
      <c r="F33" s="593">
        <v>7756.0920821066275</v>
      </c>
      <c r="G33" s="593">
        <v>8962.5345758635322</v>
      </c>
      <c r="H33" s="593">
        <v>9773.7342399608333</v>
      </c>
      <c r="I33" s="593">
        <v>10364.935018330905</v>
      </c>
      <c r="J33" s="593">
        <v>6471.9661617662205</v>
      </c>
      <c r="K33" s="593">
        <v>7972.9573538402637</v>
      </c>
      <c r="L33" s="593">
        <v>6691.2422600534455</v>
      </c>
      <c r="M33" s="593">
        <v>10500.73678458428</v>
      </c>
      <c r="N33" s="594">
        <v>106903.45143715876</v>
      </c>
      <c r="O33" s="98"/>
    </row>
    <row r="34" spans="1:15" s="4" customFormat="1" ht="12" x14ac:dyDescent="0.2">
      <c r="A34" s="595" t="s">
        <v>518</v>
      </c>
      <c r="B34" s="596">
        <v>1771.2470963527744</v>
      </c>
      <c r="C34" s="596">
        <v>1794.9286563447945</v>
      </c>
      <c r="D34" s="596">
        <v>1923.6220626999082</v>
      </c>
      <c r="E34" s="596">
        <v>2451.472373340313</v>
      </c>
      <c r="F34" s="596">
        <v>1896.3125494060744</v>
      </c>
      <c r="G34" s="596">
        <v>2228.6256506112418</v>
      </c>
      <c r="H34" s="596">
        <v>2753.5038450161796</v>
      </c>
      <c r="I34" s="596">
        <v>2852.8270015894509</v>
      </c>
      <c r="J34" s="596">
        <v>1428.4700175944217</v>
      </c>
      <c r="K34" s="596">
        <v>1696.7614424696289</v>
      </c>
      <c r="L34" s="596">
        <v>1426.4086401577322</v>
      </c>
      <c r="M34" s="596">
        <v>2315.2334865943139</v>
      </c>
      <c r="N34" s="597">
        <v>24539.412822176841</v>
      </c>
      <c r="O34" s="98"/>
    </row>
    <row r="35" spans="1:15" s="4" customFormat="1" ht="12" x14ac:dyDescent="0.2">
      <c r="A35" s="595" t="s">
        <v>519</v>
      </c>
      <c r="B35" s="596">
        <v>786.52988937782163</v>
      </c>
      <c r="C35" s="596">
        <v>888.87870022603806</v>
      </c>
      <c r="D35" s="596">
        <v>860.84195767006486</v>
      </c>
      <c r="E35" s="596">
        <v>767.76809788299533</v>
      </c>
      <c r="F35" s="596">
        <v>600.84589910285069</v>
      </c>
      <c r="G35" s="596">
        <v>544.43815771262757</v>
      </c>
      <c r="H35" s="596">
        <v>464.06013691336494</v>
      </c>
      <c r="I35" s="596">
        <v>451.63487033885002</v>
      </c>
      <c r="J35" s="596">
        <v>458.39689813977844</v>
      </c>
      <c r="K35" s="596">
        <v>632.68035388759381</v>
      </c>
      <c r="L35" s="596">
        <v>572.57670557970437</v>
      </c>
      <c r="M35" s="596">
        <v>576.52434737910585</v>
      </c>
      <c r="N35" s="597">
        <v>7605.1760142107951</v>
      </c>
      <c r="O35" s="98"/>
    </row>
    <row r="36" spans="1:15" s="4" customFormat="1" ht="12" x14ac:dyDescent="0.2">
      <c r="A36" s="595" t="s">
        <v>520</v>
      </c>
      <c r="B36" s="596">
        <v>4669.9020184442934</v>
      </c>
      <c r="C36" s="596">
        <v>5362.4047160521941</v>
      </c>
      <c r="D36" s="596">
        <v>4426.8650366383872</v>
      </c>
      <c r="E36" s="596">
        <v>4533.3550354586841</v>
      </c>
      <c r="F36" s="596">
        <v>3794.0707253387513</v>
      </c>
      <c r="G36" s="596">
        <v>4321.5380458813261</v>
      </c>
      <c r="H36" s="596">
        <v>4846.5073597409364</v>
      </c>
      <c r="I36" s="596">
        <v>5577.019616805037</v>
      </c>
      <c r="J36" s="596">
        <v>3343.9643709660068</v>
      </c>
      <c r="K36" s="596">
        <v>3942.5285053887546</v>
      </c>
      <c r="L36" s="596">
        <v>3305.700181944529</v>
      </c>
      <c r="M36" s="596">
        <v>5850.7838937294791</v>
      </c>
      <c r="N36" s="597">
        <v>53974.639506388383</v>
      </c>
      <c r="O36" s="98"/>
    </row>
    <row r="37" spans="1:15" s="4" customFormat="1" ht="12" x14ac:dyDescent="0.2">
      <c r="A37" s="595" t="s">
        <v>521</v>
      </c>
      <c r="B37" s="596">
        <v>854.23584810781006</v>
      </c>
      <c r="C37" s="596">
        <v>1135.6621959154272</v>
      </c>
      <c r="D37" s="596">
        <v>752.76257285964311</v>
      </c>
      <c r="E37" s="596">
        <v>980.4777439486877</v>
      </c>
      <c r="F37" s="596">
        <v>683.90272581180716</v>
      </c>
      <c r="G37" s="596">
        <v>826.50718835325165</v>
      </c>
      <c r="H37" s="596">
        <v>809.52937049886668</v>
      </c>
      <c r="I37" s="596">
        <v>736.80157424695051</v>
      </c>
      <c r="J37" s="596">
        <v>575.35833881360452</v>
      </c>
      <c r="K37" s="596">
        <v>740.23552257664869</v>
      </c>
      <c r="L37" s="596">
        <v>655.15102033917481</v>
      </c>
      <c r="M37" s="596">
        <v>792.09638472959341</v>
      </c>
      <c r="N37" s="597">
        <v>9542.720486201466</v>
      </c>
      <c r="O37" s="98"/>
    </row>
    <row r="38" spans="1:15" s="4" customFormat="1" ht="12" x14ac:dyDescent="0.2">
      <c r="A38" s="595" t="s">
        <v>522</v>
      </c>
      <c r="B38" s="596">
        <v>569.78682676320557</v>
      </c>
      <c r="C38" s="596">
        <v>628.36472594300358</v>
      </c>
      <c r="D38" s="596">
        <v>504.47531339843391</v>
      </c>
      <c r="E38" s="596">
        <v>472.59978926070886</v>
      </c>
      <c r="F38" s="596">
        <v>441.45906932667276</v>
      </c>
      <c r="G38" s="596">
        <v>575.58464331390974</v>
      </c>
      <c r="H38" s="596">
        <v>628.5161771383365</v>
      </c>
      <c r="I38" s="596">
        <v>473.23058530178469</v>
      </c>
      <c r="J38" s="596">
        <v>391.08149839063071</v>
      </c>
      <c r="K38" s="596">
        <v>496.08279013863614</v>
      </c>
      <c r="L38" s="596">
        <v>372.50605561859294</v>
      </c>
      <c r="M38" s="596">
        <v>503.18815529953463</v>
      </c>
      <c r="N38" s="597">
        <v>6056.8756298934513</v>
      </c>
      <c r="O38" s="98"/>
    </row>
    <row r="39" spans="1:15" s="4" customFormat="1" ht="12" x14ac:dyDescent="0.2">
      <c r="A39" s="595" t="s">
        <v>523</v>
      </c>
      <c r="B39" s="596">
        <v>479.01426726249679</v>
      </c>
      <c r="C39" s="596">
        <v>659.50984948698715</v>
      </c>
      <c r="D39" s="596">
        <v>491.016885834829</v>
      </c>
      <c r="E39" s="596">
        <v>643.53130138315089</v>
      </c>
      <c r="F39" s="596">
        <v>339.50111312047096</v>
      </c>
      <c r="G39" s="596">
        <v>465.84088999117643</v>
      </c>
      <c r="H39" s="596">
        <v>271.61735065314781</v>
      </c>
      <c r="I39" s="596">
        <v>273.4213700488325</v>
      </c>
      <c r="J39" s="596">
        <v>274.69503786177813</v>
      </c>
      <c r="K39" s="596">
        <v>464.66873937900112</v>
      </c>
      <c r="L39" s="596">
        <v>358.89965641371197</v>
      </c>
      <c r="M39" s="596">
        <v>462.91051685225312</v>
      </c>
      <c r="N39" s="597">
        <v>5184.6269782878362</v>
      </c>
      <c r="O39" s="98"/>
    </row>
    <row r="40" spans="1:15" s="4" customFormat="1" ht="12" x14ac:dyDescent="0.2">
      <c r="A40" s="595"/>
      <c r="B40" s="596"/>
      <c r="C40" s="596"/>
      <c r="D40" s="596"/>
      <c r="E40" s="596"/>
      <c r="F40" s="596"/>
      <c r="G40" s="596"/>
      <c r="H40" s="596"/>
      <c r="I40" s="596"/>
      <c r="J40" s="596"/>
      <c r="K40" s="596"/>
      <c r="L40" s="596"/>
      <c r="M40" s="596"/>
      <c r="N40" s="597"/>
      <c r="O40" s="98"/>
    </row>
    <row r="41" spans="1:15" s="72" customFormat="1" ht="12" x14ac:dyDescent="0.2">
      <c r="A41" s="589" t="s">
        <v>524</v>
      </c>
      <c r="B41" s="593">
        <v>20452.166553767751</v>
      </c>
      <c r="C41" s="593">
        <v>20133.565247087634</v>
      </c>
      <c r="D41" s="593">
        <v>20561.80561500532</v>
      </c>
      <c r="E41" s="593">
        <v>20473.766334919179</v>
      </c>
      <c r="F41" s="593">
        <v>21239.314002977681</v>
      </c>
      <c r="G41" s="593">
        <v>22749.459461685576</v>
      </c>
      <c r="H41" s="593">
        <v>28330.436098744773</v>
      </c>
      <c r="I41" s="593">
        <v>33083.276888992943</v>
      </c>
      <c r="J41" s="593">
        <v>16486.297164351643</v>
      </c>
      <c r="K41" s="593">
        <v>19834.123575004542</v>
      </c>
      <c r="L41" s="593">
        <v>16795.727316879755</v>
      </c>
      <c r="M41" s="593">
        <v>26232.622501264661</v>
      </c>
      <c r="N41" s="594">
        <v>266372.56076068146</v>
      </c>
      <c r="O41" s="98"/>
    </row>
    <row r="42" spans="1:15" s="4" customFormat="1" ht="12" x14ac:dyDescent="0.2">
      <c r="A42" s="595" t="s">
        <v>525</v>
      </c>
      <c r="B42" s="596">
        <v>5050.4034331735829</v>
      </c>
      <c r="C42" s="596">
        <v>4517.7094450336008</v>
      </c>
      <c r="D42" s="596">
        <v>4634.1891850736547</v>
      </c>
      <c r="E42" s="596">
        <v>5828.8014594168098</v>
      </c>
      <c r="F42" s="596">
        <v>5493.1627976984855</v>
      </c>
      <c r="G42" s="596">
        <v>5993.8293724919422</v>
      </c>
      <c r="H42" s="596">
        <v>8215.0121781889193</v>
      </c>
      <c r="I42" s="596">
        <v>10475.82202720591</v>
      </c>
      <c r="J42" s="596">
        <v>4151.1915059841867</v>
      </c>
      <c r="K42" s="596">
        <v>5042.4299061335787</v>
      </c>
      <c r="L42" s="596">
        <v>4234.7897019346892</v>
      </c>
      <c r="M42" s="596">
        <v>6364.9306457155762</v>
      </c>
      <c r="N42" s="597">
        <v>70002.27165805093</v>
      </c>
      <c r="O42" s="98"/>
    </row>
    <row r="43" spans="1:15" s="4" customFormat="1" ht="12" x14ac:dyDescent="0.2">
      <c r="A43" s="595" t="s">
        <v>526</v>
      </c>
      <c r="B43" s="596">
        <v>9954.7417355930629</v>
      </c>
      <c r="C43" s="596">
        <v>10178.847690666234</v>
      </c>
      <c r="D43" s="596">
        <v>9871.8711297291647</v>
      </c>
      <c r="E43" s="596">
        <v>9521.3014679973658</v>
      </c>
      <c r="F43" s="596">
        <v>9516.2050989760774</v>
      </c>
      <c r="G43" s="596">
        <v>9438.1130164827809</v>
      </c>
      <c r="H43" s="596">
        <v>12584.966880500062</v>
      </c>
      <c r="I43" s="596">
        <v>16311.287601038981</v>
      </c>
      <c r="J43" s="596">
        <v>7888.1255129803685</v>
      </c>
      <c r="K43" s="596">
        <v>9397.8900928623971</v>
      </c>
      <c r="L43" s="596">
        <v>8260.7849009169713</v>
      </c>
      <c r="M43" s="596">
        <v>14008.067775352507</v>
      </c>
      <c r="N43" s="597">
        <v>126932.20290309598</v>
      </c>
      <c r="O43" s="98"/>
    </row>
    <row r="44" spans="1:15" s="4" customFormat="1" ht="12" x14ac:dyDescent="0.2">
      <c r="A44" s="595" t="s">
        <v>527</v>
      </c>
      <c r="B44" s="596">
        <v>5447.021385001106</v>
      </c>
      <c r="C44" s="596">
        <v>5437.0081113877977</v>
      </c>
      <c r="D44" s="596">
        <v>6055.7453002024986</v>
      </c>
      <c r="E44" s="596">
        <v>5123.6634075050006</v>
      </c>
      <c r="F44" s="596">
        <v>6229.9461063031176</v>
      </c>
      <c r="G44" s="596">
        <v>7317.5170727108543</v>
      </c>
      <c r="H44" s="596">
        <v>7530.4570400557914</v>
      </c>
      <c r="I44" s="596">
        <v>6296.1672607480505</v>
      </c>
      <c r="J44" s="596">
        <v>4446.9801453870868</v>
      </c>
      <c r="K44" s="596">
        <v>5393.8035760085659</v>
      </c>
      <c r="L44" s="596">
        <v>4300.1527140280923</v>
      </c>
      <c r="M44" s="596">
        <v>5859.624080196576</v>
      </c>
      <c r="N44" s="597">
        <v>69438.086199534548</v>
      </c>
      <c r="O44" s="98"/>
    </row>
    <row r="45" spans="1:15" s="4" customFormat="1" ht="12" x14ac:dyDescent="0.2">
      <c r="A45" s="598"/>
      <c r="B45" s="596"/>
      <c r="C45" s="596"/>
      <c r="D45" s="596"/>
      <c r="E45" s="596"/>
      <c r="F45" s="596"/>
      <c r="G45" s="596"/>
      <c r="H45" s="596"/>
      <c r="I45" s="596"/>
      <c r="J45" s="596"/>
      <c r="K45" s="596"/>
      <c r="L45" s="596"/>
      <c r="M45" s="596"/>
      <c r="N45" s="597"/>
    </row>
    <row r="46" spans="1:15" s="4" customFormat="1" ht="12" x14ac:dyDescent="0.2">
      <c r="A46" s="589" t="s">
        <v>528</v>
      </c>
      <c r="B46" s="593">
        <v>25976.695335771416</v>
      </c>
      <c r="C46" s="593">
        <v>23551.983320500505</v>
      </c>
      <c r="D46" s="593">
        <v>30279.045662437125</v>
      </c>
      <c r="E46" s="593">
        <v>31577.50345000362</v>
      </c>
      <c r="F46" s="593">
        <v>36638.573396010557</v>
      </c>
      <c r="G46" s="593">
        <v>43894.605175944067</v>
      </c>
      <c r="H46" s="593">
        <v>42135.954394574605</v>
      </c>
      <c r="I46" s="593">
        <v>32318.34284781828</v>
      </c>
      <c r="J46" s="593">
        <v>27749.401506998838</v>
      </c>
      <c r="K46" s="593">
        <v>29442.685777096951</v>
      </c>
      <c r="L46" s="593">
        <v>26461.245178211822</v>
      </c>
      <c r="M46" s="593">
        <v>36614.717571473971</v>
      </c>
      <c r="N46" s="594">
        <v>386640.75361684174</v>
      </c>
    </row>
    <row r="47" spans="1:15" s="4" customFormat="1" ht="12" x14ac:dyDescent="0.2">
      <c r="A47" s="595" t="s">
        <v>529</v>
      </c>
      <c r="B47" s="596">
        <v>474.76225796262639</v>
      </c>
      <c r="C47" s="596">
        <v>450.46377372161169</v>
      </c>
      <c r="D47" s="596">
        <v>393.3475938566242</v>
      </c>
      <c r="E47" s="596">
        <v>529.53402168150785</v>
      </c>
      <c r="F47" s="596">
        <v>438.20092802413933</v>
      </c>
      <c r="G47" s="596">
        <v>661.15884208095076</v>
      </c>
      <c r="H47" s="596">
        <v>583.53246401140234</v>
      </c>
      <c r="I47" s="596">
        <v>415.1348969738512</v>
      </c>
      <c r="J47" s="596">
        <v>353.7430296464982</v>
      </c>
      <c r="K47" s="596">
        <v>456.20500907435843</v>
      </c>
      <c r="L47" s="596">
        <v>404.47747357438999</v>
      </c>
      <c r="M47" s="596">
        <v>509.77985074483581</v>
      </c>
      <c r="N47" s="597">
        <v>5670.3401413527972</v>
      </c>
    </row>
    <row r="48" spans="1:15" s="4" customFormat="1" ht="12" x14ac:dyDescent="0.2">
      <c r="A48" s="595" t="s">
        <v>530</v>
      </c>
      <c r="B48" s="596">
        <v>660.93051430370053</v>
      </c>
      <c r="C48" s="596">
        <v>545.60020177453259</v>
      </c>
      <c r="D48" s="596">
        <v>844.06399939404525</v>
      </c>
      <c r="E48" s="596">
        <v>679.71594955241756</v>
      </c>
      <c r="F48" s="596">
        <v>804.20837070879838</v>
      </c>
      <c r="G48" s="596">
        <v>788.40250123167334</v>
      </c>
      <c r="H48" s="596">
        <v>981.05182451624819</v>
      </c>
      <c r="I48" s="596">
        <v>1219.4784052914929</v>
      </c>
      <c r="J48" s="596">
        <v>578.59782203542477</v>
      </c>
      <c r="K48" s="596">
        <v>697.48615095030891</v>
      </c>
      <c r="L48" s="596">
        <v>731.98030812205434</v>
      </c>
      <c r="M48" s="596">
        <v>1339.9828480363642</v>
      </c>
      <c r="N48" s="597">
        <v>9871.4988959170623</v>
      </c>
      <c r="O48" s="98"/>
    </row>
    <row r="49" spans="1:21" s="4" customFormat="1" ht="12" x14ac:dyDescent="0.2">
      <c r="A49" s="595" t="s">
        <v>531</v>
      </c>
      <c r="B49" s="596">
        <v>6804.9904535013384</v>
      </c>
      <c r="C49" s="596">
        <v>6276.3994300354279</v>
      </c>
      <c r="D49" s="596">
        <v>8447.9088084313498</v>
      </c>
      <c r="E49" s="596">
        <v>8265.6467889240175</v>
      </c>
      <c r="F49" s="596">
        <v>10491.219900858077</v>
      </c>
      <c r="G49" s="596">
        <v>13600.649708641249</v>
      </c>
      <c r="H49" s="596">
        <v>11734.800214552843</v>
      </c>
      <c r="I49" s="596">
        <v>8503.3704722379334</v>
      </c>
      <c r="J49" s="596">
        <v>8546.7686884344457</v>
      </c>
      <c r="K49" s="596">
        <v>8356.1734854957904</v>
      </c>
      <c r="L49" s="596">
        <v>7128.8155569827413</v>
      </c>
      <c r="M49" s="596">
        <v>9204.9587913301093</v>
      </c>
      <c r="N49" s="597">
        <v>107361.70229942531</v>
      </c>
      <c r="O49" s="98"/>
    </row>
    <row r="50" spans="1:21" s="4" customFormat="1" ht="12" x14ac:dyDescent="0.2">
      <c r="A50" s="595" t="s">
        <v>532</v>
      </c>
      <c r="B50" s="596">
        <v>3277.1945475810917</v>
      </c>
      <c r="C50" s="596">
        <v>3272.2531455835292</v>
      </c>
      <c r="D50" s="596">
        <v>4049.7063751212972</v>
      </c>
      <c r="E50" s="596">
        <v>5611.4997158340702</v>
      </c>
      <c r="F50" s="596">
        <v>7175.8702361659989</v>
      </c>
      <c r="G50" s="596">
        <v>7410.9628143812133</v>
      </c>
      <c r="H50" s="596">
        <v>6408.0031539362462</v>
      </c>
      <c r="I50" s="596">
        <v>3425.2822637602176</v>
      </c>
      <c r="J50" s="596">
        <v>4580.2854921312601</v>
      </c>
      <c r="K50" s="596">
        <v>4587.7750175214378</v>
      </c>
      <c r="L50" s="596">
        <v>4392.7798654498765</v>
      </c>
      <c r="M50" s="596">
        <v>5510.1689431219384</v>
      </c>
      <c r="N50" s="597">
        <v>59701.78157058818</v>
      </c>
      <c r="O50" s="98"/>
    </row>
    <row r="51" spans="1:21" s="4" customFormat="1" ht="12" x14ac:dyDescent="0.2">
      <c r="A51" s="595" t="s">
        <v>533</v>
      </c>
      <c r="B51" s="596">
        <v>3653.4179866183804</v>
      </c>
      <c r="C51" s="596">
        <v>3037.9198351302152</v>
      </c>
      <c r="D51" s="596">
        <v>3866.1587099958765</v>
      </c>
      <c r="E51" s="596">
        <v>3997.8108788083514</v>
      </c>
      <c r="F51" s="596">
        <v>3912.0678540265785</v>
      </c>
      <c r="G51" s="596">
        <v>4889.4415381302852</v>
      </c>
      <c r="H51" s="596">
        <v>5492.9946559800328</v>
      </c>
      <c r="I51" s="596">
        <v>5063.8323961798442</v>
      </c>
      <c r="J51" s="596">
        <v>3112.1160570038487</v>
      </c>
      <c r="K51" s="596">
        <v>3639.4050883217128</v>
      </c>
      <c r="L51" s="596">
        <v>3397.9404745254533</v>
      </c>
      <c r="M51" s="596">
        <v>4843.0200361240977</v>
      </c>
      <c r="N51" s="597">
        <v>48906.125510844679</v>
      </c>
      <c r="O51" s="98"/>
    </row>
    <row r="52" spans="1:21" s="4" customFormat="1" ht="12" x14ac:dyDescent="0.2">
      <c r="A52" s="595" t="s">
        <v>534</v>
      </c>
      <c r="B52" s="596">
        <v>3356.8884508998717</v>
      </c>
      <c r="C52" s="596">
        <v>2971.3591168474154</v>
      </c>
      <c r="D52" s="596">
        <v>3782.3037527674337</v>
      </c>
      <c r="E52" s="596">
        <v>4470.9999988952695</v>
      </c>
      <c r="F52" s="596">
        <v>4508.3057433502318</v>
      </c>
      <c r="G52" s="596">
        <v>5539.7761863076703</v>
      </c>
      <c r="H52" s="596">
        <v>4937.2663392491413</v>
      </c>
      <c r="I52" s="596">
        <v>3436.0788003560192</v>
      </c>
      <c r="J52" s="596">
        <v>3613.9237158594456</v>
      </c>
      <c r="K52" s="596">
        <v>3837.0808908792492</v>
      </c>
      <c r="L52" s="596">
        <v>3139.9829934911663</v>
      </c>
      <c r="M52" s="596">
        <v>4924.5709637434556</v>
      </c>
      <c r="N52" s="597">
        <v>48518.536952646369</v>
      </c>
      <c r="O52" s="98"/>
    </row>
    <row r="53" spans="1:21" s="4" customFormat="1" ht="12" x14ac:dyDescent="0.2">
      <c r="A53" s="595" t="s">
        <v>535</v>
      </c>
      <c r="B53" s="596">
        <v>1487.6078740324069</v>
      </c>
      <c r="C53" s="596">
        <v>1399.4269557613368</v>
      </c>
      <c r="D53" s="596">
        <v>1526.7171120376495</v>
      </c>
      <c r="E53" s="596">
        <v>1643.391395321697</v>
      </c>
      <c r="F53" s="596">
        <v>2052.4245497092197</v>
      </c>
      <c r="G53" s="596">
        <v>2590.099934734872</v>
      </c>
      <c r="H53" s="596">
        <v>2339.1867485605039</v>
      </c>
      <c r="I53" s="596">
        <v>1376.7427467014845</v>
      </c>
      <c r="J53" s="596">
        <v>1457.3417804744656</v>
      </c>
      <c r="K53" s="596">
        <v>1734.7135182511404</v>
      </c>
      <c r="L53" s="596">
        <v>1391.8729105965142</v>
      </c>
      <c r="M53" s="596">
        <v>1931.4953364524727</v>
      </c>
      <c r="N53" s="597">
        <v>20931.020862633763</v>
      </c>
      <c r="O53" s="98"/>
    </row>
    <row r="54" spans="1:21" s="4" customFormat="1" ht="12" x14ac:dyDescent="0.2">
      <c r="A54" s="595" t="s">
        <v>536</v>
      </c>
      <c r="B54" s="596">
        <v>5880.7313698366524</v>
      </c>
      <c r="C54" s="596">
        <v>5165.7864195670982</v>
      </c>
      <c r="D54" s="596">
        <v>6893.9608311828124</v>
      </c>
      <c r="E54" s="596">
        <v>5928.85530535409</v>
      </c>
      <c r="F54" s="596">
        <v>6716.0411632335854</v>
      </c>
      <c r="G54" s="596">
        <v>7678.2137934222037</v>
      </c>
      <c r="H54" s="596">
        <v>9009.9371190440088</v>
      </c>
      <c r="I54" s="596">
        <v>8523.7824249761979</v>
      </c>
      <c r="J54" s="596">
        <v>5146.9541993311059</v>
      </c>
      <c r="K54" s="596">
        <v>5719.7129533540892</v>
      </c>
      <c r="L54" s="596">
        <v>5535.154726697665</v>
      </c>
      <c r="M54" s="596">
        <v>7840.647247151639</v>
      </c>
      <c r="N54" s="597">
        <v>80039.777553151158</v>
      </c>
      <c r="O54" s="98"/>
    </row>
    <row r="55" spans="1:21" s="4" customFormat="1" ht="12" x14ac:dyDescent="0.2">
      <c r="A55" s="595" t="s">
        <v>537</v>
      </c>
      <c r="B55" s="596">
        <v>380.17188103534602</v>
      </c>
      <c r="C55" s="596">
        <v>432.77444207933905</v>
      </c>
      <c r="D55" s="596">
        <v>474.8784796500384</v>
      </c>
      <c r="E55" s="596">
        <v>450.04939563219892</v>
      </c>
      <c r="F55" s="596">
        <v>540.2346499339252</v>
      </c>
      <c r="G55" s="596">
        <v>735.89985701395153</v>
      </c>
      <c r="H55" s="596">
        <v>649.18187472417662</v>
      </c>
      <c r="I55" s="596">
        <v>354.64044134123606</v>
      </c>
      <c r="J55" s="596">
        <v>359.67072208234606</v>
      </c>
      <c r="K55" s="596">
        <v>414.13366324885868</v>
      </c>
      <c r="L55" s="596">
        <v>338.24086877196436</v>
      </c>
      <c r="M55" s="596">
        <v>510.09355476906325</v>
      </c>
      <c r="N55" s="597">
        <v>5639.9698302824436</v>
      </c>
      <c r="O55" s="98"/>
    </row>
    <row r="56" spans="1:21" s="72" customFormat="1" ht="12" x14ac:dyDescent="0.2">
      <c r="A56" s="598"/>
      <c r="B56" s="596"/>
      <c r="C56" s="596"/>
      <c r="D56" s="596"/>
      <c r="E56" s="596"/>
      <c r="F56" s="596"/>
      <c r="G56" s="596"/>
      <c r="H56" s="596"/>
      <c r="I56" s="596"/>
      <c r="J56" s="596"/>
      <c r="K56" s="596"/>
      <c r="L56" s="596"/>
      <c r="M56" s="596"/>
      <c r="N56" s="597"/>
      <c r="O56" s="98"/>
    </row>
    <row r="57" spans="1:21" s="72" customFormat="1" ht="12" x14ac:dyDescent="0.2">
      <c r="A57" s="599" t="s">
        <v>603</v>
      </c>
      <c r="B57" s="600">
        <v>141993.45728386598</v>
      </c>
      <c r="C57" s="600">
        <v>133588.87007454006</v>
      </c>
      <c r="D57" s="600">
        <v>163139.92971494855</v>
      </c>
      <c r="E57" s="600">
        <v>127152.24430757904</v>
      </c>
      <c r="F57" s="600">
        <v>146761.92861307343</v>
      </c>
      <c r="G57" s="600">
        <v>176167.32492259497</v>
      </c>
      <c r="H57" s="600">
        <v>172519.65319871873</v>
      </c>
      <c r="I57" s="600">
        <v>137481.28709122984</v>
      </c>
      <c r="J57" s="600">
        <v>106195.1148214368</v>
      </c>
      <c r="K57" s="600">
        <v>124623.2374294411</v>
      </c>
      <c r="L57" s="600">
        <v>113338.48709757277</v>
      </c>
      <c r="M57" s="600">
        <v>163818.99815701426</v>
      </c>
      <c r="N57" s="601">
        <v>1706780.5327120156</v>
      </c>
      <c r="O57" s="98"/>
    </row>
    <row r="58" spans="1:21" s="72" customFormat="1" ht="12" x14ac:dyDescent="0.2">
      <c r="A58" s="602"/>
      <c r="B58" s="444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</row>
    <row r="59" spans="1:21" s="72" customFormat="1" ht="12" x14ac:dyDescent="0.2">
      <c r="A59" s="603" t="s">
        <v>675</v>
      </c>
      <c r="B59" s="590"/>
      <c r="C59" s="590"/>
      <c r="D59" s="590"/>
      <c r="E59" s="590"/>
      <c r="F59" s="590"/>
      <c r="G59" s="590"/>
      <c r="H59" s="590"/>
      <c r="I59" s="590"/>
      <c r="J59" s="590"/>
      <c r="K59" s="590"/>
      <c r="L59" s="590"/>
      <c r="M59" s="590"/>
      <c r="N59" s="591"/>
      <c r="O59" s="98"/>
    </row>
    <row r="60" spans="1:21" s="72" customFormat="1" ht="12" x14ac:dyDescent="0.2">
      <c r="A60" s="603" t="s">
        <v>677</v>
      </c>
      <c r="B60" s="592"/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98"/>
    </row>
    <row r="61" spans="1:21" s="72" customFormat="1" ht="12" x14ac:dyDescent="0.2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</row>
    <row r="62" spans="1:21" s="72" customFormat="1" ht="12" x14ac:dyDescent="0.2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75"/>
      <c r="Q62" s="75"/>
      <c r="R62" s="75"/>
      <c r="S62" s="75"/>
      <c r="T62" s="75"/>
      <c r="U62" s="75"/>
    </row>
    <row r="63" spans="1:21" s="72" customFormat="1" ht="15.75" x14ac:dyDescent="0.25">
      <c r="A63" s="1937" t="s">
        <v>1075</v>
      </c>
      <c r="B63" s="1937"/>
      <c r="C63" s="1937"/>
      <c r="D63" s="1937"/>
      <c r="E63" s="1937"/>
      <c r="F63" s="1937"/>
      <c r="G63" s="1937"/>
      <c r="H63" s="1937"/>
      <c r="I63" s="1937"/>
      <c r="J63" s="1937"/>
      <c r="K63" s="1937"/>
      <c r="L63" s="1937"/>
      <c r="M63" s="1937"/>
      <c r="N63" s="1937"/>
      <c r="O63" s="98"/>
      <c r="P63" s="1355"/>
      <c r="Q63" s="75"/>
      <c r="R63" s="75"/>
      <c r="S63" s="75"/>
      <c r="T63" s="75"/>
    </row>
    <row r="64" spans="1:21" s="4" customFormat="1" ht="15.75" x14ac:dyDescent="0.25">
      <c r="A64" s="1937" t="s">
        <v>650</v>
      </c>
      <c r="B64" s="1937"/>
      <c r="C64" s="1937"/>
      <c r="D64" s="1937"/>
      <c r="E64" s="1937"/>
      <c r="F64" s="1937"/>
      <c r="G64" s="1937"/>
      <c r="H64" s="1937"/>
      <c r="I64" s="1937"/>
      <c r="J64" s="1937"/>
      <c r="K64" s="1937"/>
      <c r="L64" s="1937"/>
      <c r="M64" s="1937"/>
      <c r="N64" s="1937"/>
      <c r="O64" s="98"/>
    </row>
    <row r="65" spans="1:15" s="76" customFormat="1" ht="12" x14ac:dyDescent="0.2">
      <c r="A65" s="72"/>
      <c r="B65" s="72"/>
      <c r="C65" s="72"/>
      <c r="D65" s="72"/>
      <c r="E65" s="586"/>
      <c r="F65" s="72"/>
      <c r="G65" s="72"/>
      <c r="H65" s="72"/>
      <c r="I65" s="72"/>
      <c r="J65" s="72"/>
      <c r="K65" s="72"/>
      <c r="L65" s="72"/>
      <c r="M65" s="72"/>
      <c r="N65" s="72"/>
      <c r="O65" s="98"/>
    </row>
    <row r="66" spans="1:15" s="4" customFormat="1" ht="12" x14ac:dyDescent="0.2">
      <c r="A66" s="587" t="s">
        <v>599</v>
      </c>
      <c r="B66" s="588" t="s">
        <v>231</v>
      </c>
      <c r="C66" s="1262" t="s">
        <v>232</v>
      </c>
      <c r="D66" s="1262" t="s">
        <v>218</v>
      </c>
      <c r="E66" s="1262" t="s">
        <v>219</v>
      </c>
      <c r="F66" s="1262" t="s">
        <v>353</v>
      </c>
      <c r="G66" s="1262" t="s">
        <v>220</v>
      </c>
      <c r="H66" s="1262" t="s">
        <v>221</v>
      </c>
      <c r="I66" s="1262" t="s">
        <v>222</v>
      </c>
      <c r="J66" s="1262" t="s">
        <v>233</v>
      </c>
      <c r="K66" s="1262" t="s">
        <v>224</v>
      </c>
      <c r="L66" s="1262" t="s">
        <v>225</v>
      </c>
      <c r="M66" s="1262" t="s">
        <v>226</v>
      </c>
      <c r="N66" s="1264" t="s">
        <v>264</v>
      </c>
      <c r="O66" s="98"/>
    </row>
    <row r="67" spans="1:15" s="4" customFormat="1" ht="12" x14ac:dyDescent="0.2">
      <c r="A67" s="589" t="s">
        <v>493</v>
      </c>
      <c r="B67" s="593">
        <v>28501.211646065185</v>
      </c>
      <c r="C67" s="593">
        <v>25420.575442261379</v>
      </c>
      <c r="D67" s="593">
        <v>29743.547708397331</v>
      </c>
      <c r="E67" s="593">
        <v>12295.920019615098</v>
      </c>
      <c r="F67" s="593">
        <v>14158.006014512044</v>
      </c>
      <c r="G67" s="593">
        <v>14241.822323908416</v>
      </c>
      <c r="H67" s="593">
        <v>13435.605813964052</v>
      </c>
      <c r="I67" s="593">
        <v>8653.8964759500177</v>
      </c>
      <c r="J67" s="593">
        <v>9411.4132224525147</v>
      </c>
      <c r="K67" s="593">
        <v>11617.576884362734</v>
      </c>
      <c r="L67" s="593">
        <v>11873.779816484413</v>
      </c>
      <c r="M67" s="593">
        <v>18630.054588967632</v>
      </c>
      <c r="N67" s="594">
        <v>197983.40995694086</v>
      </c>
      <c r="O67" s="98"/>
    </row>
    <row r="68" spans="1:15" s="4" customFormat="1" ht="12" x14ac:dyDescent="0.2">
      <c r="A68" s="595" t="s">
        <v>494</v>
      </c>
      <c r="B68" s="596">
        <v>3901.7507087223721</v>
      </c>
      <c r="C68" s="596">
        <v>3457.0350546029995</v>
      </c>
      <c r="D68" s="596">
        <v>4047.5875350893293</v>
      </c>
      <c r="E68" s="596">
        <v>1522.9856261458315</v>
      </c>
      <c r="F68" s="596">
        <v>1577.5859823373037</v>
      </c>
      <c r="G68" s="596">
        <v>1722.5440984752161</v>
      </c>
      <c r="H68" s="596">
        <v>1753.2015040371543</v>
      </c>
      <c r="I68" s="596">
        <v>1023.2934357451454</v>
      </c>
      <c r="J68" s="596">
        <v>1520.5413434619334</v>
      </c>
      <c r="K68" s="596">
        <v>1284.5297209847047</v>
      </c>
      <c r="L68" s="596">
        <v>1414.4281405161644</v>
      </c>
      <c r="M68" s="596">
        <v>2369.3607947500636</v>
      </c>
      <c r="N68" s="597">
        <v>25594.843944868218</v>
      </c>
      <c r="O68" s="98"/>
    </row>
    <row r="69" spans="1:15" customFormat="1" x14ac:dyDescent="0.2">
      <c r="A69" s="595" t="s">
        <v>495</v>
      </c>
      <c r="B69" s="596">
        <v>2410.7647198797526</v>
      </c>
      <c r="C69" s="596">
        <v>1867.9313661378724</v>
      </c>
      <c r="D69" s="596">
        <v>3041.4222849358271</v>
      </c>
      <c r="E69" s="596">
        <v>1504.6295031675627</v>
      </c>
      <c r="F69" s="596">
        <v>2425.224223963326</v>
      </c>
      <c r="G69" s="596">
        <v>2073.7618280890856</v>
      </c>
      <c r="H69" s="596">
        <v>2345.35523998692</v>
      </c>
      <c r="I69" s="596">
        <v>1268.457390213995</v>
      </c>
      <c r="J69" s="596">
        <v>1278.6988797186095</v>
      </c>
      <c r="K69" s="596">
        <v>1663.7259102258959</v>
      </c>
      <c r="L69" s="596">
        <v>1563.9464933624847</v>
      </c>
      <c r="M69" s="596">
        <v>2537.3586107933884</v>
      </c>
      <c r="N69" s="597">
        <v>23981.276450474717</v>
      </c>
      <c r="O69" s="445"/>
    </row>
    <row r="70" spans="1:15" customFormat="1" x14ac:dyDescent="0.2">
      <c r="A70" s="595" t="s">
        <v>496</v>
      </c>
      <c r="B70" s="596">
        <v>12366.848370432577</v>
      </c>
      <c r="C70" s="596">
        <v>11341.999624619906</v>
      </c>
      <c r="D70" s="596">
        <v>14014.493886991635</v>
      </c>
      <c r="E70" s="596">
        <v>4175.1203049675178</v>
      </c>
      <c r="F70" s="596">
        <v>3392.1336055409774</v>
      </c>
      <c r="G70" s="596">
        <v>3276.3505999140862</v>
      </c>
      <c r="H70" s="596">
        <v>2811.6980788155702</v>
      </c>
      <c r="I70" s="596">
        <v>2566.669099008539</v>
      </c>
      <c r="J70" s="596">
        <v>2576.4731910865617</v>
      </c>
      <c r="K70" s="596">
        <v>3921.8271980444397</v>
      </c>
      <c r="L70" s="596">
        <v>4133.9180541038058</v>
      </c>
      <c r="M70" s="596">
        <v>6938.053683663331</v>
      </c>
      <c r="N70" s="597">
        <v>71515.585697188944</v>
      </c>
      <c r="O70" s="445"/>
    </row>
    <row r="71" spans="1:15" customFormat="1" x14ac:dyDescent="0.2">
      <c r="A71" s="595" t="s">
        <v>497</v>
      </c>
      <c r="B71" s="596">
        <v>4010.1922932195184</v>
      </c>
      <c r="C71" s="596">
        <v>3561.5003203404103</v>
      </c>
      <c r="D71" s="596">
        <v>4629.3734363034064</v>
      </c>
      <c r="E71" s="596">
        <v>2900.4833546404407</v>
      </c>
      <c r="F71" s="596">
        <v>4122.6768159213589</v>
      </c>
      <c r="G71" s="596">
        <v>4841.5865749664217</v>
      </c>
      <c r="H71" s="596">
        <v>4508.0773036305918</v>
      </c>
      <c r="I71" s="596">
        <v>2525.4987332084888</v>
      </c>
      <c r="J71" s="596">
        <v>2685.5937507797748</v>
      </c>
      <c r="K71" s="596">
        <v>2782.4959260150122</v>
      </c>
      <c r="L71" s="596">
        <v>2764.3547041036131</v>
      </c>
      <c r="M71" s="596">
        <v>3366.1394686914759</v>
      </c>
      <c r="N71" s="597">
        <v>42697.972681820516</v>
      </c>
      <c r="O71" s="445"/>
    </row>
    <row r="72" spans="1:15" customFormat="1" x14ac:dyDescent="0.2">
      <c r="A72" s="595" t="s">
        <v>498</v>
      </c>
      <c r="B72" s="596">
        <v>2197.2049525324128</v>
      </c>
      <c r="C72" s="596">
        <v>2006.7010520639164</v>
      </c>
      <c r="D72" s="596">
        <v>2014.0933469089539</v>
      </c>
      <c r="E72" s="596">
        <v>1124.1963883300809</v>
      </c>
      <c r="F72" s="596">
        <v>1544.9040746718638</v>
      </c>
      <c r="G72" s="596">
        <v>1387.4734575501409</v>
      </c>
      <c r="H72" s="596">
        <v>1253.0636641160261</v>
      </c>
      <c r="I72" s="596">
        <v>700.5296903426688</v>
      </c>
      <c r="J72" s="596">
        <v>769.72656640721118</v>
      </c>
      <c r="K72" s="596">
        <v>1041.2056382415462</v>
      </c>
      <c r="L72" s="596">
        <v>979.92006712274463</v>
      </c>
      <c r="M72" s="596">
        <v>1644.2804778416369</v>
      </c>
      <c r="N72" s="597">
        <v>16663.299376129202</v>
      </c>
      <c r="O72" s="445"/>
    </row>
    <row r="73" spans="1:15" customFormat="1" x14ac:dyDescent="0.2">
      <c r="A73" s="595" t="s">
        <v>499</v>
      </c>
      <c r="B73" s="596">
        <v>2075.4456248272159</v>
      </c>
      <c r="C73" s="596">
        <v>1722.7132245856778</v>
      </c>
      <c r="D73" s="596">
        <v>1126.9122410107118</v>
      </c>
      <c r="E73" s="596">
        <v>472.54347262251287</v>
      </c>
      <c r="F73" s="596">
        <v>457.84373172814674</v>
      </c>
      <c r="G73" s="596">
        <v>474.08259240268956</v>
      </c>
      <c r="H73" s="596">
        <v>391.95319045942739</v>
      </c>
      <c r="I73" s="596">
        <v>314.41014794034339</v>
      </c>
      <c r="J73" s="596">
        <v>276.87005096878414</v>
      </c>
      <c r="K73" s="596">
        <v>479.71176524619636</v>
      </c>
      <c r="L73" s="596">
        <v>539.3121341468642</v>
      </c>
      <c r="M73" s="596">
        <v>973.68721072657092</v>
      </c>
      <c r="N73" s="597">
        <v>9305.4853866651429</v>
      </c>
      <c r="O73" s="445"/>
    </row>
    <row r="74" spans="1:15" customFormat="1" x14ac:dyDescent="0.2">
      <c r="A74" s="595" t="s">
        <v>500</v>
      </c>
      <c r="B74" s="596">
        <v>1539.0049764513394</v>
      </c>
      <c r="C74" s="596">
        <v>1462.694799910593</v>
      </c>
      <c r="D74" s="596">
        <v>869.66497715747175</v>
      </c>
      <c r="E74" s="596">
        <v>595.96136974115075</v>
      </c>
      <c r="F74" s="596">
        <v>637.63758034906834</v>
      </c>
      <c r="G74" s="596">
        <v>466.02317251077767</v>
      </c>
      <c r="H74" s="596">
        <v>372.25683291836276</v>
      </c>
      <c r="I74" s="596">
        <v>255.03797949083884</v>
      </c>
      <c r="J74" s="596">
        <v>303.50944002964053</v>
      </c>
      <c r="K74" s="596">
        <v>444.08072560493736</v>
      </c>
      <c r="L74" s="596">
        <v>477.90022312873543</v>
      </c>
      <c r="M74" s="596">
        <v>801.17434250116514</v>
      </c>
      <c r="N74" s="597">
        <v>8224.9464197940797</v>
      </c>
      <c r="O74" s="445"/>
    </row>
    <row r="75" spans="1:15" customFormat="1" x14ac:dyDescent="0.2">
      <c r="A75" s="598"/>
      <c r="B75" s="596"/>
      <c r="C75" s="596"/>
      <c r="D75" s="596"/>
      <c r="E75" s="596"/>
      <c r="F75" s="596"/>
      <c r="G75" s="596"/>
      <c r="H75" s="596"/>
      <c r="I75" s="596"/>
      <c r="J75" s="596"/>
      <c r="K75" s="596"/>
      <c r="L75" s="596"/>
      <c r="M75" s="596"/>
      <c r="N75" s="597"/>
      <c r="O75" s="445"/>
    </row>
    <row r="76" spans="1:15" customFormat="1" x14ac:dyDescent="0.2">
      <c r="A76" s="589" t="s">
        <v>501</v>
      </c>
      <c r="B76" s="593">
        <v>17548.475812951714</v>
      </c>
      <c r="C76" s="593">
        <v>16608.012427038742</v>
      </c>
      <c r="D76" s="593">
        <v>27838.078509357787</v>
      </c>
      <c r="E76" s="593">
        <v>18466.942187407039</v>
      </c>
      <c r="F76" s="593">
        <v>27917.258312210794</v>
      </c>
      <c r="G76" s="593">
        <v>39420.506691882045</v>
      </c>
      <c r="H76" s="593">
        <v>39636.362468413819</v>
      </c>
      <c r="I76" s="593">
        <v>26270.400997905461</v>
      </c>
      <c r="J76" s="593">
        <v>20359.495590817751</v>
      </c>
      <c r="K76" s="593">
        <v>19901.466950064081</v>
      </c>
      <c r="L76" s="593">
        <v>18400.57568518164</v>
      </c>
      <c r="M76" s="593">
        <v>24906.162283365928</v>
      </c>
      <c r="N76" s="594">
        <v>297273.73791659682</v>
      </c>
      <c r="O76" s="445"/>
    </row>
    <row r="77" spans="1:15" customFormat="1" x14ac:dyDescent="0.2">
      <c r="A77" s="595" t="s">
        <v>502</v>
      </c>
      <c r="B77" s="596">
        <v>1039.5186153172269</v>
      </c>
      <c r="C77" s="596">
        <v>837.70109577853987</v>
      </c>
      <c r="D77" s="596">
        <v>1390.7952711579107</v>
      </c>
      <c r="E77" s="596">
        <v>841.89984097113268</v>
      </c>
      <c r="F77" s="596">
        <v>1262.3580010035726</v>
      </c>
      <c r="G77" s="596">
        <v>1564.1389511553882</v>
      </c>
      <c r="H77" s="596">
        <v>1669.3722741084016</v>
      </c>
      <c r="I77" s="596">
        <v>795.88246151395708</v>
      </c>
      <c r="J77" s="596">
        <v>775.85632236741776</v>
      </c>
      <c r="K77" s="596">
        <v>753.20058213919265</v>
      </c>
      <c r="L77" s="596">
        <v>716.5838140763077</v>
      </c>
      <c r="M77" s="596">
        <v>958.34212391867243</v>
      </c>
      <c r="N77" s="597">
        <v>12605.649353507719</v>
      </c>
      <c r="O77" s="445"/>
    </row>
    <row r="78" spans="1:15" customFormat="1" x14ac:dyDescent="0.2">
      <c r="A78" s="595" t="s">
        <v>503</v>
      </c>
      <c r="B78" s="596">
        <v>1010.1400990253595</v>
      </c>
      <c r="C78" s="596">
        <v>1240.4742313645349</v>
      </c>
      <c r="D78" s="596">
        <v>1340.8962647637661</v>
      </c>
      <c r="E78" s="596">
        <v>1644.926536439448</v>
      </c>
      <c r="F78" s="596">
        <v>2277.3492995392317</v>
      </c>
      <c r="G78" s="596">
        <v>2216.4707635228933</v>
      </c>
      <c r="H78" s="596">
        <v>2137.6262653127515</v>
      </c>
      <c r="I78" s="596">
        <v>1304.6049603519218</v>
      </c>
      <c r="J78" s="596">
        <v>1261.0266416607747</v>
      </c>
      <c r="K78" s="596">
        <v>1318.9206159176006</v>
      </c>
      <c r="L78" s="596">
        <v>1034.0743244508756</v>
      </c>
      <c r="M78" s="596">
        <v>1193.4702863415685</v>
      </c>
      <c r="N78" s="597">
        <v>17979.980288690731</v>
      </c>
      <c r="O78" s="445"/>
    </row>
    <row r="79" spans="1:15" customFormat="1" x14ac:dyDescent="0.2">
      <c r="A79" s="595" t="s">
        <v>504</v>
      </c>
      <c r="B79" s="596">
        <v>1906.1876571329524</v>
      </c>
      <c r="C79" s="596">
        <v>1626.9984699502525</v>
      </c>
      <c r="D79" s="596">
        <v>2574.5471432474405</v>
      </c>
      <c r="E79" s="596">
        <v>1672.4745947460706</v>
      </c>
      <c r="F79" s="596">
        <v>3018.4320608553417</v>
      </c>
      <c r="G79" s="596">
        <v>2903.3615915661185</v>
      </c>
      <c r="H79" s="596">
        <v>3226.5040261348613</v>
      </c>
      <c r="I79" s="596">
        <v>1674.0497446830495</v>
      </c>
      <c r="J79" s="596">
        <v>1987.7544571862095</v>
      </c>
      <c r="K79" s="596">
        <v>1823.1503998530945</v>
      </c>
      <c r="L79" s="596">
        <v>1495.2511557928563</v>
      </c>
      <c r="M79" s="596">
        <v>2136.9524248548973</v>
      </c>
      <c r="N79" s="597">
        <v>26045.663726003142</v>
      </c>
      <c r="O79" s="445"/>
    </row>
    <row r="80" spans="1:15" customFormat="1" x14ac:dyDescent="0.2">
      <c r="A80" s="595" t="s">
        <v>505</v>
      </c>
      <c r="B80" s="596">
        <v>13592.629441476174</v>
      </c>
      <c r="C80" s="596">
        <v>12902.838629945414</v>
      </c>
      <c r="D80" s="596">
        <v>22531.83983018867</v>
      </c>
      <c r="E80" s="596">
        <v>14307.641215250387</v>
      </c>
      <c r="F80" s="596">
        <v>21359.118950812648</v>
      </c>
      <c r="G80" s="596">
        <v>32736.535385637642</v>
      </c>
      <c r="H80" s="596">
        <v>32602.859902857806</v>
      </c>
      <c r="I80" s="596">
        <v>22495.863831356532</v>
      </c>
      <c r="J80" s="596">
        <v>16334.858169603351</v>
      </c>
      <c r="K80" s="596">
        <v>16006.195352154193</v>
      </c>
      <c r="L80" s="596">
        <v>15154.666390861599</v>
      </c>
      <c r="M80" s="596">
        <v>20617.397448250787</v>
      </c>
      <c r="N80" s="597">
        <v>240642.4445483952</v>
      </c>
      <c r="O80" s="445"/>
    </row>
    <row r="81" spans="1:15" customFormat="1" x14ac:dyDescent="0.2">
      <c r="A81" s="598"/>
      <c r="B81" s="596"/>
      <c r="C81" s="596"/>
      <c r="D81" s="596"/>
      <c r="E81" s="596"/>
      <c r="F81" s="596"/>
      <c r="G81" s="596"/>
      <c r="H81" s="596"/>
      <c r="I81" s="596"/>
      <c r="J81" s="596"/>
      <c r="K81" s="596"/>
      <c r="L81" s="596"/>
      <c r="M81" s="596"/>
      <c r="N81" s="597"/>
      <c r="O81" s="445"/>
    </row>
    <row r="82" spans="1:15" customFormat="1" x14ac:dyDescent="0.2">
      <c r="A82" s="589" t="s">
        <v>506</v>
      </c>
      <c r="B82" s="593">
        <v>33521.328929046955</v>
      </c>
      <c r="C82" s="593">
        <v>34343.594750799413</v>
      </c>
      <c r="D82" s="593">
        <v>39790.916523141284</v>
      </c>
      <c r="E82" s="593">
        <v>26721.963807101161</v>
      </c>
      <c r="F82" s="593">
        <v>24335.254637815618</v>
      </c>
      <c r="G82" s="593">
        <v>29936.31542105697</v>
      </c>
      <c r="H82" s="593">
        <v>26158.444802566286</v>
      </c>
      <c r="I82" s="593">
        <v>20568.464432272827</v>
      </c>
      <c r="J82" s="593">
        <v>19619.951943493172</v>
      </c>
      <c r="K82" s="593">
        <v>23553.260793349586</v>
      </c>
      <c r="L82" s="593">
        <v>21579.124271917433</v>
      </c>
      <c r="M82" s="593">
        <v>33515.576062265405</v>
      </c>
      <c r="N82" s="594">
        <v>333644.19637482613</v>
      </c>
      <c r="O82" s="445"/>
    </row>
    <row r="83" spans="1:15" customFormat="1" x14ac:dyDescent="0.2">
      <c r="A83" s="595" t="s">
        <v>507</v>
      </c>
      <c r="B83" s="596">
        <v>11629.392716677443</v>
      </c>
      <c r="C83" s="596">
        <v>11274.37367904349</v>
      </c>
      <c r="D83" s="596">
        <v>15410.562968631077</v>
      </c>
      <c r="E83" s="596">
        <v>8391.5074563921644</v>
      </c>
      <c r="F83" s="596">
        <v>9120.1396805036256</v>
      </c>
      <c r="G83" s="596">
        <v>11041.951886190629</v>
      </c>
      <c r="H83" s="596">
        <v>10718.716802879528</v>
      </c>
      <c r="I83" s="596">
        <v>8598.3983666026688</v>
      </c>
      <c r="J83" s="596">
        <v>7341.9617486228572</v>
      </c>
      <c r="K83" s="596">
        <v>8677.9403942736917</v>
      </c>
      <c r="L83" s="596">
        <v>8945.2024056618648</v>
      </c>
      <c r="M83" s="596">
        <v>14038.010763031682</v>
      </c>
      <c r="N83" s="597">
        <v>125188.15886851073</v>
      </c>
      <c r="O83" s="445"/>
    </row>
    <row r="84" spans="1:15" customFormat="1" x14ac:dyDescent="0.2">
      <c r="A84" s="595" t="s">
        <v>508</v>
      </c>
      <c r="B84" s="596">
        <v>3574.4846789145408</v>
      </c>
      <c r="C84" s="596">
        <v>3630.4545652622201</v>
      </c>
      <c r="D84" s="596">
        <v>4657.9637180634127</v>
      </c>
      <c r="E84" s="596">
        <v>2658.896601839559</v>
      </c>
      <c r="F84" s="596">
        <v>3115.5469241612095</v>
      </c>
      <c r="G84" s="596">
        <v>4241.6831001762048</v>
      </c>
      <c r="H84" s="596">
        <v>3314.0951114159166</v>
      </c>
      <c r="I84" s="596">
        <v>1840.0073229846578</v>
      </c>
      <c r="J84" s="596">
        <v>2333.3360479195094</v>
      </c>
      <c r="K84" s="596">
        <v>3466.9497301968463</v>
      </c>
      <c r="L84" s="596">
        <v>2559.6153610976421</v>
      </c>
      <c r="M84" s="596">
        <v>3412.1208406883547</v>
      </c>
      <c r="N84" s="597">
        <v>38805.154002720068</v>
      </c>
      <c r="O84" s="445"/>
    </row>
    <row r="85" spans="1:15" customFormat="1" x14ac:dyDescent="0.2">
      <c r="A85" s="595" t="s">
        <v>509</v>
      </c>
      <c r="B85" s="596">
        <v>6288.1824404113931</v>
      </c>
      <c r="C85" s="596">
        <v>7858.2666920882484</v>
      </c>
      <c r="D85" s="596">
        <v>6269.5975768823364</v>
      </c>
      <c r="E85" s="596">
        <v>6749.0660548828</v>
      </c>
      <c r="F85" s="596">
        <v>4085.7808448980495</v>
      </c>
      <c r="G85" s="596">
        <v>4251.9249490837037</v>
      </c>
      <c r="H85" s="596">
        <v>3666.5737401206306</v>
      </c>
      <c r="I85" s="596">
        <v>3908.6009119039159</v>
      </c>
      <c r="J85" s="596">
        <v>3299.9971904978042</v>
      </c>
      <c r="K85" s="596">
        <v>4028.4470187254906</v>
      </c>
      <c r="L85" s="596">
        <v>3874.9473698160591</v>
      </c>
      <c r="M85" s="596">
        <v>6646.9481278894027</v>
      </c>
      <c r="N85" s="597">
        <v>60928.332917199827</v>
      </c>
      <c r="O85" s="445"/>
    </row>
    <row r="86" spans="1:15" customFormat="1" x14ac:dyDescent="0.2">
      <c r="A86" s="595" t="s">
        <v>510</v>
      </c>
      <c r="B86" s="596">
        <v>5929.9031221388996</v>
      </c>
      <c r="C86" s="596">
        <v>5558.618764290507</v>
      </c>
      <c r="D86" s="596">
        <v>6928.4777071356839</v>
      </c>
      <c r="E86" s="596">
        <v>4908.1713831705747</v>
      </c>
      <c r="F86" s="596">
        <v>5456.8689654001028</v>
      </c>
      <c r="G86" s="596">
        <v>7488.1658291323001</v>
      </c>
      <c r="H86" s="596">
        <v>6085.0108717761786</v>
      </c>
      <c r="I86" s="596">
        <v>4065.6894069966484</v>
      </c>
      <c r="J86" s="596">
        <v>4602.4507152991455</v>
      </c>
      <c r="K86" s="596">
        <v>4530.8635556545305</v>
      </c>
      <c r="L86" s="596">
        <v>3621.2087447716217</v>
      </c>
      <c r="M86" s="596">
        <v>5211.647038261839</v>
      </c>
      <c r="N86" s="597">
        <v>64387.076104028034</v>
      </c>
      <c r="O86" s="445"/>
    </row>
    <row r="87" spans="1:15" customFormat="1" x14ac:dyDescent="0.2">
      <c r="A87" s="595" t="s">
        <v>511</v>
      </c>
      <c r="B87" s="596">
        <v>6099.3659709046733</v>
      </c>
      <c r="C87" s="596">
        <v>6021.8810501149519</v>
      </c>
      <c r="D87" s="596">
        <v>6524.3145524287766</v>
      </c>
      <c r="E87" s="596">
        <v>4014.3223108160651</v>
      </c>
      <c r="F87" s="596">
        <v>2556.9182228526302</v>
      </c>
      <c r="G87" s="596">
        <v>2912.5896564741361</v>
      </c>
      <c r="H87" s="596">
        <v>2374.0482763740333</v>
      </c>
      <c r="I87" s="596">
        <v>2155.7684237849344</v>
      </c>
      <c r="J87" s="596">
        <v>2042.2062411538552</v>
      </c>
      <c r="K87" s="596">
        <v>2849.0600944990247</v>
      </c>
      <c r="L87" s="596">
        <v>2578.1503905702461</v>
      </c>
      <c r="M87" s="596">
        <v>4206.8492923941249</v>
      </c>
      <c r="N87" s="597">
        <v>44335.474482367448</v>
      </c>
      <c r="O87" s="445"/>
    </row>
    <row r="88" spans="1:15" customFormat="1" x14ac:dyDescent="0.2">
      <c r="A88" s="598"/>
      <c r="B88" s="596"/>
      <c r="C88" s="596"/>
      <c r="D88" s="596"/>
      <c r="E88" s="596"/>
      <c r="F88" s="596"/>
      <c r="G88" s="596"/>
      <c r="H88" s="596"/>
      <c r="I88" s="596"/>
      <c r="J88" s="596"/>
      <c r="K88" s="596"/>
      <c r="L88" s="596"/>
      <c r="M88" s="596"/>
      <c r="N88" s="597"/>
      <c r="O88" s="445"/>
    </row>
    <row r="89" spans="1:15" customFormat="1" x14ac:dyDescent="0.2">
      <c r="A89" s="589" t="s">
        <v>512</v>
      </c>
      <c r="B89" s="593">
        <v>5484.3805066760424</v>
      </c>
      <c r="C89" s="593">
        <v>4982.7674049818279</v>
      </c>
      <c r="D89" s="593">
        <v>6777.8576315386235</v>
      </c>
      <c r="E89" s="593">
        <v>4750.9363334489262</v>
      </c>
      <c r="F89" s="593">
        <v>8461.3825801787552</v>
      </c>
      <c r="G89" s="593">
        <v>9263.9520207205005</v>
      </c>
      <c r="H89" s="593">
        <v>7610.9325644546516</v>
      </c>
      <c r="I89" s="593">
        <v>4749.8460988309034</v>
      </c>
      <c r="J89" s="593">
        <v>5436.6682040144478</v>
      </c>
      <c r="K89" s="593">
        <v>5944.4044903431441</v>
      </c>
      <c r="L89" s="593">
        <v>4327.2298428026597</v>
      </c>
      <c r="M89" s="593">
        <v>5931.4579268562065</v>
      </c>
      <c r="N89" s="594">
        <v>73721.815604846677</v>
      </c>
      <c r="O89" s="445"/>
    </row>
    <row r="90" spans="1:15" customFormat="1" x14ac:dyDescent="0.2">
      <c r="A90" s="595" t="s">
        <v>513</v>
      </c>
      <c r="B90" s="596">
        <v>1074.1878087522684</v>
      </c>
      <c r="C90" s="596">
        <v>1081.2459694228937</v>
      </c>
      <c r="D90" s="596">
        <v>1758.665755355983</v>
      </c>
      <c r="E90" s="596">
        <v>1225.4113953591807</v>
      </c>
      <c r="F90" s="596">
        <v>2137.0383132064521</v>
      </c>
      <c r="G90" s="596">
        <v>2145.3139751381332</v>
      </c>
      <c r="H90" s="596">
        <v>1768.5654910727908</v>
      </c>
      <c r="I90" s="596">
        <v>1293.3756181280373</v>
      </c>
      <c r="J90" s="596">
        <v>1270.6846429664868</v>
      </c>
      <c r="K90" s="596">
        <v>1393.2430378455858</v>
      </c>
      <c r="L90" s="596">
        <v>1039.0478494528575</v>
      </c>
      <c r="M90" s="596">
        <v>1381.0317403029642</v>
      </c>
      <c r="N90" s="597">
        <v>17567.811597003638</v>
      </c>
      <c r="O90" s="445"/>
    </row>
    <row r="91" spans="1:15" customFormat="1" x14ac:dyDescent="0.2">
      <c r="A91" s="595" t="s">
        <v>514</v>
      </c>
      <c r="B91" s="596">
        <v>1478.1410181648607</v>
      </c>
      <c r="C91" s="596">
        <v>1310.8618341141678</v>
      </c>
      <c r="D91" s="596">
        <v>1519.5819490388501</v>
      </c>
      <c r="E91" s="596">
        <v>1198.8974334089305</v>
      </c>
      <c r="F91" s="596">
        <v>1773.6982420265224</v>
      </c>
      <c r="G91" s="596">
        <v>2412.1770597033801</v>
      </c>
      <c r="H91" s="596">
        <v>1789.6288950334103</v>
      </c>
      <c r="I91" s="596">
        <v>1073.5095712798327</v>
      </c>
      <c r="J91" s="596">
        <v>1334.2974886249822</v>
      </c>
      <c r="K91" s="596">
        <v>1403.139349871481</v>
      </c>
      <c r="L91" s="596">
        <v>1051.3036711786392</v>
      </c>
      <c r="M91" s="596">
        <v>1404.8723007276353</v>
      </c>
      <c r="N91" s="597">
        <v>17750.10881317269</v>
      </c>
      <c r="O91" s="445"/>
    </row>
    <row r="92" spans="1:15" customFormat="1" x14ac:dyDescent="0.2">
      <c r="A92" s="595" t="s">
        <v>515</v>
      </c>
      <c r="B92" s="596">
        <v>473.65405030130978</v>
      </c>
      <c r="C92" s="596">
        <v>442.95591083445777</v>
      </c>
      <c r="D92" s="596">
        <v>762.19143990757345</v>
      </c>
      <c r="E92" s="596">
        <v>505.14685357504248</v>
      </c>
      <c r="F92" s="596">
        <v>955.60554794034181</v>
      </c>
      <c r="G92" s="596">
        <v>950.2961648161388</v>
      </c>
      <c r="H92" s="596">
        <v>809.3805423597837</v>
      </c>
      <c r="I92" s="596">
        <v>561.07189520505085</v>
      </c>
      <c r="J92" s="596">
        <v>547.29782584107772</v>
      </c>
      <c r="K92" s="596">
        <v>619.39002345516781</v>
      </c>
      <c r="L92" s="596">
        <v>447.18271547236458</v>
      </c>
      <c r="M92" s="596">
        <v>702.41943047429163</v>
      </c>
      <c r="N92" s="597">
        <v>7776.5924001825988</v>
      </c>
      <c r="O92" s="445"/>
    </row>
    <row r="93" spans="1:15" customFormat="1" x14ac:dyDescent="0.2">
      <c r="A93" s="595" t="s">
        <v>516</v>
      </c>
      <c r="B93" s="596">
        <v>2458.3976294576037</v>
      </c>
      <c r="C93" s="596">
        <v>2147.7036906103085</v>
      </c>
      <c r="D93" s="596">
        <v>2737.4184872362175</v>
      </c>
      <c r="E93" s="596">
        <v>1821.4806511057729</v>
      </c>
      <c r="F93" s="596">
        <v>3595.0404770054383</v>
      </c>
      <c r="G93" s="596">
        <v>3756.1648210628487</v>
      </c>
      <c r="H93" s="596">
        <v>3243.357635988667</v>
      </c>
      <c r="I93" s="596">
        <v>1821.8890142179825</v>
      </c>
      <c r="J93" s="596">
        <v>2284.3882465819015</v>
      </c>
      <c r="K93" s="596">
        <v>2528.632079170909</v>
      </c>
      <c r="L93" s="596">
        <v>1789.695606698798</v>
      </c>
      <c r="M93" s="596">
        <v>2443.1344553513159</v>
      </c>
      <c r="N93" s="597">
        <v>30627.302794487761</v>
      </c>
      <c r="O93" s="445"/>
    </row>
    <row r="94" spans="1:15" customFormat="1" x14ac:dyDescent="0.2">
      <c r="A94" s="598"/>
      <c r="B94" s="596"/>
      <c r="C94" s="596"/>
      <c r="D94" s="596"/>
      <c r="E94" s="596"/>
      <c r="F94" s="596"/>
      <c r="G94" s="596"/>
      <c r="H94" s="596"/>
      <c r="I94" s="596"/>
      <c r="J94" s="596"/>
      <c r="K94" s="596"/>
      <c r="L94" s="596"/>
      <c r="M94" s="596"/>
      <c r="N94" s="597"/>
      <c r="O94" s="445"/>
    </row>
    <row r="95" spans="1:15" customFormat="1" x14ac:dyDescent="0.2">
      <c r="A95" s="589" t="s">
        <v>517</v>
      </c>
      <c r="B95" s="593">
        <v>8991.3505438684097</v>
      </c>
      <c r="C95" s="593">
        <v>10986.602158766153</v>
      </c>
      <c r="D95" s="593">
        <v>8770.1187008645666</v>
      </c>
      <c r="E95" s="593">
        <v>10077.534460840223</v>
      </c>
      <c r="F95" s="593">
        <v>7637.8599820326717</v>
      </c>
      <c r="G95" s="593">
        <v>8118.926976218474</v>
      </c>
      <c r="H95" s="593">
        <v>9577.0184520681105</v>
      </c>
      <c r="I95" s="593">
        <v>9598.1758390161722</v>
      </c>
      <c r="J95" s="593">
        <v>6557.1202710333791</v>
      </c>
      <c r="K95" s="593">
        <v>7841.8616710998685</v>
      </c>
      <c r="L95" s="593">
        <v>6300.1410403425534</v>
      </c>
      <c r="M95" s="593">
        <v>10474.17327524479</v>
      </c>
      <c r="N95" s="594">
        <v>104930.88337139535</v>
      </c>
      <c r="O95" s="445"/>
    </row>
    <row r="96" spans="1:15" customFormat="1" x14ac:dyDescent="0.2">
      <c r="A96" s="595" t="s">
        <v>518</v>
      </c>
      <c r="B96" s="596">
        <v>1969.468841086273</v>
      </c>
      <c r="C96" s="596">
        <v>2170.1630037117261</v>
      </c>
      <c r="D96" s="596">
        <v>1980.6279484948047</v>
      </c>
      <c r="E96" s="596">
        <v>2249.2386802850401</v>
      </c>
      <c r="F96" s="596">
        <v>1763.977027443827</v>
      </c>
      <c r="G96" s="596">
        <v>1976.5267801022942</v>
      </c>
      <c r="H96" s="596">
        <v>2699.8820760004278</v>
      </c>
      <c r="I96" s="596">
        <v>2614.1756933867409</v>
      </c>
      <c r="J96" s="596">
        <v>1480.6264645125211</v>
      </c>
      <c r="K96" s="596">
        <v>1690.8819082296438</v>
      </c>
      <c r="L96" s="596">
        <v>1281.0018249805689</v>
      </c>
      <c r="M96" s="596">
        <v>2521.9677531371804</v>
      </c>
      <c r="N96" s="597">
        <v>24398.538001371049</v>
      </c>
      <c r="O96" s="445"/>
    </row>
    <row r="97" spans="1:15" customFormat="1" x14ac:dyDescent="0.2">
      <c r="A97" s="595" t="s">
        <v>519</v>
      </c>
      <c r="B97" s="596">
        <v>801.04598799112136</v>
      </c>
      <c r="C97" s="596">
        <v>895.42564192483655</v>
      </c>
      <c r="D97" s="596">
        <v>806.81151572564954</v>
      </c>
      <c r="E97" s="596">
        <v>809.55233909240371</v>
      </c>
      <c r="F97" s="596">
        <v>666.41507731798924</v>
      </c>
      <c r="G97" s="596">
        <v>441.8200649720539</v>
      </c>
      <c r="H97" s="596">
        <v>523.80338362821999</v>
      </c>
      <c r="I97" s="596">
        <v>389.5904660688733</v>
      </c>
      <c r="J97" s="596">
        <v>456.21391285885966</v>
      </c>
      <c r="K97" s="596">
        <v>532.57511481059123</v>
      </c>
      <c r="L97" s="596">
        <v>489.7022417004049</v>
      </c>
      <c r="M97" s="596">
        <v>596.15380363541226</v>
      </c>
      <c r="N97" s="597">
        <v>7409.109549726415</v>
      </c>
      <c r="O97" s="445"/>
    </row>
    <row r="98" spans="1:15" customFormat="1" x14ac:dyDescent="0.2">
      <c r="A98" s="595" t="s">
        <v>520</v>
      </c>
      <c r="B98" s="596">
        <v>4405.9630458680194</v>
      </c>
      <c r="C98" s="596">
        <v>5462.324851702153</v>
      </c>
      <c r="D98" s="596">
        <v>4218.7319970491872</v>
      </c>
      <c r="E98" s="596">
        <v>4867.1567158467969</v>
      </c>
      <c r="F98" s="596">
        <v>3681.1521740653106</v>
      </c>
      <c r="G98" s="596">
        <v>4117.6131163863192</v>
      </c>
      <c r="H98" s="596">
        <v>4637.8082270523655</v>
      </c>
      <c r="I98" s="596">
        <v>5158.6688565999866</v>
      </c>
      <c r="J98" s="596">
        <v>3397.6640166182488</v>
      </c>
      <c r="K98" s="596">
        <v>4104.7123375074925</v>
      </c>
      <c r="L98" s="596">
        <v>3281.7190129361497</v>
      </c>
      <c r="M98" s="596">
        <v>5587.9740375164001</v>
      </c>
      <c r="N98" s="597">
        <v>52921.488389148435</v>
      </c>
      <c r="O98" s="445"/>
    </row>
    <row r="99" spans="1:15" customFormat="1" x14ac:dyDescent="0.2">
      <c r="A99" s="595" t="s">
        <v>521</v>
      </c>
      <c r="B99" s="596">
        <v>816.68835763698485</v>
      </c>
      <c r="C99" s="596">
        <v>1156.9466271799959</v>
      </c>
      <c r="D99" s="596">
        <v>797.59893069771738</v>
      </c>
      <c r="E99" s="596">
        <v>1094.4030326366337</v>
      </c>
      <c r="F99" s="596">
        <v>616.32462029293015</v>
      </c>
      <c r="G99" s="596">
        <v>728.80201667833705</v>
      </c>
      <c r="H99" s="596">
        <v>786.92271041252468</v>
      </c>
      <c r="I99" s="596">
        <v>664.47150196902771</v>
      </c>
      <c r="J99" s="596">
        <v>578.67154907247766</v>
      </c>
      <c r="K99" s="596">
        <v>684.62444887902916</v>
      </c>
      <c r="L99" s="596">
        <v>578.7192910834342</v>
      </c>
      <c r="M99" s="596">
        <v>845.31818216046202</v>
      </c>
      <c r="N99" s="597">
        <v>9349.491268699554</v>
      </c>
      <c r="O99" s="445"/>
    </row>
    <row r="100" spans="1:15" customFormat="1" x14ac:dyDescent="0.2">
      <c r="A100" s="595" t="s">
        <v>522</v>
      </c>
      <c r="B100" s="596">
        <v>502.37616556473779</v>
      </c>
      <c r="C100" s="596">
        <v>657.62626948510524</v>
      </c>
      <c r="D100" s="596">
        <v>486.57311095677341</v>
      </c>
      <c r="E100" s="596">
        <v>601.4718920312597</v>
      </c>
      <c r="F100" s="596">
        <v>529.3865827671375</v>
      </c>
      <c r="G100" s="596">
        <v>527.57442078024815</v>
      </c>
      <c r="H100" s="596">
        <v>600.66412429997558</v>
      </c>
      <c r="I100" s="596">
        <v>453.93236987588284</v>
      </c>
      <c r="J100" s="596">
        <v>404.18584386748967</v>
      </c>
      <c r="K100" s="596">
        <v>430.40476839971734</v>
      </c>
      <c r="L100" s="596">
        <v>334.06986358253511</v>
      </c>
      <c r="M100" s="596">
        <v>522.33594035234523</v>
      </c>
      <c r="N100" s="597">
        <v>6050.601351963207</v>
      </c>
      <c r="O100" s="445"/>
    </row>
    <row r="101" spans="1:15" customFormat="1" x14ac:dyDescent="0.2">
      <c r="A101" s="595" t="s">
        <v>523</v>
      </c>
      <c r="B101" s="596">
        <v>495.80814572127298</v>
      </c>
      <c r="C101" s="596">
        <v>644.11576476233734</v>
      </c>
      <c r="D101" s="596">
        <v>479.77519794043411</v>
      </c>
      <c r="E101" s="596">
        <v>455.71180094808898</v>
      </c>
      <c r="F101" s="596">
        <v>380.60450014547774</v>
      </c>
      <c r="G101" s="596">
        <v>326.59057729922165</v>
      </c>
      <c r="H101" s="596">
        <v>327.93793067459802</v>
      </c>
      <c r="I101" s="596">
        <v>317.3369511156593</v>
      </c>
      <c r="J101" s="596">
        <v>239.75848410378217</v>
      </c>
      <c r="K101" s="596">
        <v>398.66309327339548</v>
      </c>
      <c r="L101" s="596">
        <v>334.92880605946061</v>
      </c>
      <c r="M101" s="596">
        <v>400.42355844299124</v>
      </c>
      <c r="N101" s="597">
        <v>4801.6548104867206</v>
      </c>
      <c r="O101" s="445"/>
    </row>
    <row r="102" spans="1:15" customFormat="1" x14ac:dyDescent="0.2">
      <c r="A102" s="595"/>
      <c r="B102" s="596"/>
      <c r="C102" s="596"/>
      <c r="D102" s="596"/>
      <c r="E102" s="596"/>
      <c r="F102" s="596"/>
      <c r="G102" s="596"/>
      <c r="H102" s="596"/>
      <c r="I102" s="596"/>
      <c r="J102" s="596"/>
      <c r="K102" s="596"/>
      <c r="L102" s="596"/>
      <c r="M102" s="596"/>
      <c r="N102" s="597"/>
      <c r="O102" s="445"/>
    </row>
    <row r="103" spans="1:15" customFormat="1" x14ac:dyDescent="0.2">
      <c r="A103" s="589" t="s">
        <v>524</v>
      </c>
      <c r="B103" s="593">
        <v>21064.466921703824</v>
      </c>
      <c r="C103" s="593">
        <v>20664.051771559461</v>
      </c>
      <c r="D103" s="593">
        <v>18638.797989730178</v>
      </c>
      <c r="E103" s="593">
        <v>21225.447998461867</v>
      </c>
      <c r="F103" s="593">
        <v>21113.875245070525</v>
      </c>
      <c r="G103" s="593">
        <v>21392.780911094946</v>
      </c>
      <c r="H103" s="593">
        <v>26347.240823918313</v>
      </c>
      <c r="I103" s="593">
        <v>31419.490411796854</v>
      </c>
      <c r="J103" s="593">
        <v>16928.288766349018</v>
      </c>
      <c r="K103" s="593">
        <v>19514.159441497992</v>
      </c>
      <c r="L103" s="593">
        <v>16008.835609616333</v>
      </c>
      <c r="M103" s="593">
        <v>24774.802999722971</v>
      </c>
      <c r="N103" s="594">
        <v>259092.23889052228</v>
      </c>
      <c r="O103" s="445"/>
    </row>
    <row r="104" spans="1:15" customFormat="1" x14ac:dyDescent="0.2">
      <c r="A104" s="595" t="s">
        <v>525</v>
      </c>
      <c r="B104" s="596">
        <v>5263.8605614064627</v>
      </c>
      <c r="C104" s="596">
        <v>4538.6458041364467</v>
      </c>
      <c r="D104" s="596">
        <v>4520.1885503845306</v>
      </c>
      <c r="E104" s="596">
        <v>5817.2825373710966</v>
      </c>
      <c r="F104" s="596">
        <v>5466.9394824395831</v>
      </c>
      <c r="G104" s="596">
        <v>5751.4467908475935</v>
      </c>
      <c r="H104" s="596">
        <v>8063.9073940714015</v>
      </c>
      <c r="I104" s="596">
        <v>9647.6703776517643</v>
      </c>
      <c r="J104" s="596">
        <v>4572.2928475662484</v>
      </c>
      <c r="K104" s="596">
        <v>5097.1051404171722</v>
      </c>
      <c r="L104" s="596">
        <v>4320.7908075010773</v>
      </c>
      <c r="M104" s="596">
        <v>5877.8907041988932</v>
      </c>
      <c r="N104" s="597">
        <v>68938.02099799228</v>
      </c>
      <c r="O104" s="445"/>
    </row>
    <row r="105" spans="1:15" customFormat="1" x14ac:dyDescent="0.2">
      <c r="A105" s="595" t="s">
        <v>526</v>
      </c>
      <c r="B105" s="596">
        <v>10095.465631002993</v>
      </c>
      <c r="C105" s="596">
        <v>10675.987461073209</v>
      </c>
      <c r="D105" s="596">
        <v>9010.4458089103737</v>
      </c>
      <c r="E105" s="596">
        <v>10237.410676558291</v>
      </c>
      <c r="F105" s="596">
        <v>9720.3625358316694</v>
      </c>
      <c r="G105" s="596">
        <v>8609.3237728029071</v>
      </c>
      <c r="H105" s="596">
        <v>11326.94985364278</v>
      </c>
      <c r="I105" s="596">
        <v>15676.517716328422</v>
      </c>
      <c r="J105" s="596">
        <v>7813.1959515636254</v>
      </c>
      <c r="K105" s="596">
        <v>9204.3088826059138</v>
      </c>
      <c r="L105" s="596">
        <v>7600.4609167685567</v>
      </c>
      <c r="M105" s="596">
        <v>13480.428926941604</v>
      </c>
      <c r="N105" s="597">
        <v>123450.85813403035</v>
      </c>
      <c r="O105" s="445"/>
    </row>
    <row r="106" spans="1:15" customFormat="1" x14ac:dyDescent="0.2">
      <c r="A106" s="595" t="s">
        <v>527</v>
      </c>
      <c r="B106" s="596">
        <v>5705.1407292943695</v>
      </c>
      <c r="C106" s="596">
        <v>5449.4185063498053</v>
      </c>
      <c r="D106" s="596">
        <v>5108.1636304352742</v>
      </c>
      <c r="E106" s="596">
        <v>5170.7547845324771</v>
      </c>
      <c r="F106" s="596">
        <v>5926.5732267992726</v>
      </c>
      <c r="G106" s="596">
        <v>7032.0103474444459</v>
      </c>
      <c r="H106" s="596">
        <v>6956.3835762041299</v>
      </c>
      <c r="I106" s="596">
        <v>6095.3023178166695</v>
      </c>
      <c r="J106" s="596">
        <v>4542.7999672191454</v>
      </c>
      <c r="K106" s="596">
        <v>5212.745418474904</v>
      </c>
      <c r="L106" s="596">
        <v>4087.5838853466998</v>
      </c>
      <c r="M106" s="596">
        <v>5416.4833685824733</v>
      </c>
      <c r="N106" s="597">
        <v>66703.359758499661</v>
      </c>
      <c r="O106" s="445"/>
    </row>
    <row r="107" spans="1:15" customFormat="1" x14ac:dyDescent="0.2">
      <c r="A107" s="598"/>
      <c r="B107" s="596"/>
      <c r="C107" s="596"/>
      <c r="D107" s="596"/>
      <c r="E107" s="596"/>
      <c r="F107" s="596"/>
      <c r="G107" s="596"/>
      <c r="H107" s="596"/>
      <c r="I107" s="596"/>
      <c r="J107" s="596"/>
      <c r="K107" s="596"/>
      <c r="L107" s="596"/>
      <c r="M107" s="596"/>
      <c r="N107" s="597"/>
      <c r="O107" s="445"/>
    </row>
    <row r="108" spans="1:15" customFormat="1" x14ac:dyDescent="0.2">
      <c r="A108" s="589" t="s">
        <v>528</v>
      </c>
      <c r="B108" s="593">
        <v>25846.395012897279</v>
      </c>
      <c r="C108" s="593">
        <v>24901.291622839897</v>
      </c>
      <c r="D108" s="593">
        <v>28593.234357941288</v>
      </c>
      <c r="E108" s="593">
        <v>29022.671156063199</v>
      </c>
      <c r="F108" s="593">
        <v>34504.505056818198</v>
      </c>
      <c r="G108" s="593">
        <v>39958.680166594524</v>
      </c>
      <c r="H108" s="593">
        <v>40045.519384501153</v>
      </c>
      <c r="I108" s="593">
        <v>30874.466747630864</v>
      </c>
      <c r="J108" s="593">
        <v>26947.421689683295</v>
      </c>
      <c r="K108" s="593">
        <v>27298.210536866813</v>
      </c>
      <c r="L108" s="593">
        <v>23176.855182750314</v>
      </c>
      <c r="M108" s="593">
        <v>33484.983552037775</v>
      </c>
      <c r="N108" s="594">
        <v>364654.23446662456</v>
      </c>
      <c r="O108" s="445"/>
    </row>
    <row r="109" spans="1:15" customFormat="1" x14ac:dyDescent="0.2">
      <c r="A109" s="595" t="s">
        <v>529</v>
      </c>
      <c r="B109" s="596">
        <v>472.51998331636696</v>
      </c>
      <c r="C109" s="596">
        <v>443.15141077428183</v>
      </c>
      <c r="D109" s="596">
        <v>394.98145150865247</v>
      </c>
      <c r="E109" s="596">
        <v>432.58473597219631</v>
      </c>
      <c r="F109" s="596">
        <v>448.28682093837972</v>
      </c>
      <c r="G109" s="596">
        <v>469.77621184565123</v>
      </c>
      <c r="H109" s="596">
        <v>481.91924910476035</v>
      </c>
      <c r="I109" s="596">
        <v>413.21934874429991</v>
      </c>
      <c r="J109" s="596">
        <v>363.07627368352297</v>
      </c>
      <c r="K109" s="596">
        <v>362.22825353147931</v>
      </c>
      <c r="L109" s="596">
        <v>340.6148498267753</v>
      </c>
      <c r="M109" s="596">
        <v>446.5702901765942</v>
      </c>
      <c r="N109" s="597">
        <v>5068.9288794229615</v>
      </c>
      <c r="O109" s="445"/>
    </row>
    <row r="110" spans="1:15" customFormat="1" x14ac:dyDescent="0.2">
      <c r="A110" s="595" t="s">
        <v>530</v>
      </c>
      <c r="B110" s="596">
        <v>715.42458022415826</v>
      </c>
      <c r="C110" s="596">
        <v>652.33167532373523</v>
      </c>
      <c r="D110" s="596">
        <v>762.99385373717257</v>
      </c>
      <c r="E110" s="596">
        <v>587.1696773345725</v>
      </c>
      <c r="F110" s="596">
        <v>729.86567173173114</v>
      </c>
      <c r="G110" s="596">
        <v>656.28408189347977</v>
      </c>
      <c r="H110" s="596">
        <v>831.30237239604003</v>
      </c>
      <c r="I110" s="596">
        <v>1184.6607171063745</v>
      </c>
      <c r="J110" s="596">
        <v>590.3556945953743</v>
      </c>
      <c r="K110" s="596">
        <v>649.48088766919841</v>
      </c>
      <c r="L110" s="596">
        <v>625.71732600861401</v>
      </c>
      <c r="M110" s="596">
        <v>1267.5052010747409</v>
      </c>
      <c r="N110" s="597">
        <v>9253.0917390951927</v>
      </c>
      <c r="O110" s="445"/>
    </row>
    <row r="111" spans="1:15" customFormat="1" x14ac:dyDescent="0.2">
      <c r="A111" s="595" t="s">
        <v>531</v>
      </c>
      <c r="B111" s="596">
        <v>6798.4486027599205</v>
      </c>
      <c r="C111" s="596">
        <v>6477.1518891071028</v>
      </c>
      <c r="D111" s="596">
        <v>8322.2763353110222</v>
      </c>
      <c r="E111" s="596">
        <v>7113.2950026706567</v>
      </c>
      <c r="F111" s="596">
        <v>9635.9072821716418</v>
      </c>
      <c r="G111" s="596">
        <v>11585.278503656009</v>
      </c>
      <c r="H111" s="596">
        <v>11471.920690064851</v>
      </c>
      <c r="I111" s="596">
        <v>7559.0403499047561</v>
      </c>
      <c r="J111" s="596">
        <v>8035.062667065582</v>
      </c>
      <c r="K111" s="596">
        <v>7669.6797151504843</v>
      </c>
      <c r="L111" s="596">
        <v>6417.7559414545376</v>
      </c>
      <c r="M111" s="596">
        <v>8229.5223433509273</v>
      </c>
      <c r="N111" s="597">
        <v>99315.339322667482</v>
      </c>
      <c r="O111" s="445"/>
    </row>
    <row r="112" spans="1:15" customFormat="1" x14ac:dyDescent="0.2">
      <c r="A112" s="595" t="s">
        <v>532</v>
      </c>
      <c r="B112" s="596">
        <v>3403.2313022243238</v>
      </c>
      <c r="C112" s="596">
        <v>3856.7507404816438</v>
      </c>
      <c r="D112" s="596">
        <v>4383.1464807817019</v>
      </c>
      <c r="E112" s="596">
        <v>4332.0984403043049</v>
      </c>
      <c r="F112" s="596">
        <v>6963.8738408801601</v>
      </c>
      <c r="G112" s="596">
        <v>6561.1241597393991</v>
      </c>
      <c r="H112" s="596">
        <v>5950.2377590799479</v>
      </c>
      <c r="I112" s="596">
        <v>3843.1012748178205</v>
      </c>
      <c r="J112" s="596">
        <v>4263.5135798475712</v>
      </c>
      <c r="K112" s="596">
        <v>4076.0323813543055</v>
      </c>
      <c r="L112" s="596">
        <v>3895.4509286959787</v>
      </c>
      <c r="M112" s="596">
        <v>5002.7588127448789</v>
      </c>
      <c r="N112" s="597">
        <v>56531.31970095203</v>
      </c>
      <c r="O112" s="445"/>
    </row>
    <row r="113" spans="1:15" customFormat="1" x14ac:dyDescent="0.2">
      <c r="A113" s="595" t="s">
        <v>533</v>
      </c>
      <c r="B113" s="596">
        <v>3552.4412521140121</v>
      </c>
      <c r="C113" s="596">
        <v>3292.8336446757521</v>
      </c>
      <c r="D113" s="596">
        <v>3380.1002648215845</v>
      </c>
      <c r="E113" s="596">
        <v>3723.6042416246237</v>
      </c>
      <c r="F113" s="596">
        <v>3757.4139737383703</v>
      </c>
      <c r="G113" s="596">
        <v>4716.45714005218</v>
      </c>
      <c r="H113" s="596">
        <v>5517.9623062110177</v>
      </c>
      <c r="I113" s="596">
        <v>4792.5610218424117</v>
      </c>
      <c r="J113" s="596">
        <v>3278.8448203290286</v>
      </c>
      <c r="K113" s="596">
        <v>3413.6219898464296</v>
      </c>
      <c r="L113" s="596">
        <v>2880.0021017029749</v>
      </c>
      <c r="M113" s="596">
        <v>4292.5848882600594</v>
      </c>
      <c r="N113" s="597">
        <v>46598.427645218442</v>
      </c>
      <c r="O113" s="445"/>
    </row>
    <row r="114" spans="1:15" customFormat="1" x14ac:dyDescent="0.2">
      <c r="A114" s="595" t="s">
        <v>534</v>
      </c>
      <c r="B114" s="596">
        <v>3443.0171418804453</v>
      </c>
      <c r="C114" s="596">
        <v>3110.4594628939203</v>
      </c>
      <c r="D114" s="596">
        <v>3627.6996738312355</v>
      </c>
      <c r="E114" s="596">
        <v>3777.6045493906427</v>
      </c>
      <c r="F114" s="596">
        <v>4447.7746968163437</v>
      </c>
      <c r="G114" s="596">
        <v>5188.8360530716427</v>
      </c>
      <c r="H114" s="596">
        <v>4823.385236344403</v>
      </c>
      <c r="I114" s="596">
        <v>3300.072759970335</v>
      </c>
      <c r="J114" s="596">
        <v>3368.5562682692112</v>
      </c>
      <c r="K114" s="596">
        <v>3317.5226761117951</v>
      </c>
      <c r="L114" s="596">
        <v>2848.2601214541492</v>
      </c>
      <c r="M114" s="596">
        <v>4444.0272489516128</v>
      </c>
      <c r="N114" s="597">
        <v>45697.215888985738</v>
      </c>
      <c r="O114" s="445"/>
    </row>
    <row r="115" spans="1:15" customFormat="1" x14ac:dyDescent="0.2">
      <c r="A115" s="595" t="s">
        <v>535</v>
      </c>
      <c r="B115" s="596">
        <v>1417.1135082283504</v>
      </c>
      <c r="C115" s="596">
        <v>1420.4458987954747</v>
      </c>
      <c r="D115" s="596">
        <v>1535.0144778142403</v>
      </c>
      <c r="E115" s="596">
        <v>1998.98766820265</v>
      </c>
      <c r="F115" s="596">
        <v>1774.6552975954539</v>
      </c>
      <c r="G115" s="596">
        <v>2519.5842284184055</v>
      </c>
      <c r="H115" s="596">
        <v>2081.3672477915698</v>
      </c>
      <c r="I115" s="596">
        <v>1429.2112564737242</v>
      </c>
      <c r="J115" s="596">
        <v>1599.2428448627641</v>
      </c>
      <c r="K115" s="596">
        <v>1534.6823576150207</v>
      </c>
      <c r="L115" s="596">
        <v>1241.971241062131</v>
      </c>
      <c r="M115" s="596">
        <v>1646.3435825726765</v>
      </c>
      <c r="N115" s="597">
        <v>20198.619609432462</v>
      </c>
      <c r="O115" s="445"/>
    </row>
    <row r="116" spans="1:15" customFormat="1" x14ac:dyDescent="0.2">
      <c r="A116" s="595" t="s">
        <v>536</v>
      </c>
      <c r="B116" s="596">
        <v>5578.0948950192369</v>
      </c>
      <c r="C116" s="596">
        <v>5226.3926505364607</v>
      </c>
      <c r="D116" s="596">
        <v>5774.3543133697249</v>
      </c>
      <c r="E116" s="596">
        <v>6593.7714604298835</v>
      </c>
      <c r="F116" s="596">
        <v>6176.4316092852314</v>
      </c>
      <c r="G116" s="596">
        <v>7558.8510366683713</v>
      </c>
      <c r="H116" s="596">
        <v>8333.5030987690006</v>
      </c>
      <c r="I116" s="596">
        <v>7993.4204490665761</v>
      </c>
      <c r="J116" s="596">
        <v>5136.3336247617653</v>
      </c>
      <c r="K116" s="596">
        <v>5842.3378480585225</v>
      </c>
      <c r="L116" s="596">
        <v>4645.8339676360119</v>
      </c>
      <c r="M116" s="596">
        <v>7779.4224856948349</v>
      </c>
      <c r="N116" s="597">
        <v>76638.747439295606</v>
      </c>
      <c r="O116" s="445"/>
    </row>
    <row r="117" spans="1:15" customFormat="1" x14ac:dyDescent="0.2">
      <c r="A117" s="595" t="s">
        <v>537</v>
      </c>
      <c r="B117" s="596">
        <v>466.10374713046508</v>
      </c>
      <c r="C117" s="596">
        <v>421.7742502515257</v>
      </c>
      <c r="D117" s="596">
        <v>412.66750676595728</v>
      </c>
      <c r="E117" s="596">
        <v>463.55538013366743</v>
      </c>
      <c r="F117" s="596">
        <v>570.29586366088222</v>
      </c>
      <c r="G117" s="596">
        <v>702.48875124938638</v>
      </c>
      <c r="H117" s="596">
        <v>553.92142473955892</v>
      </c>
      <c r="I117" s="596">
        <v>359.17956970456339</v>
      </c>
      <c r="J117" s="596">
        <v>312.43591626847228</v>
      </c>
      <c r="K117" s="596">
        <v>432.6244275295756</v>
      </c>
      <c r="L117" s="596">
        <v>281.24870490913804</v>
      </c>
      <c r="M117" s="596">
        <v>376.24869921145063</v>
      </c>
      <c r="N117" s="597">
        <v>5352.5442415546431</v>
      </c>
      <c r="O117" s="445"/>
    </row>
    <row r="118" spans="1:15" customFormat="1" x14ac:dyDescent="0.2">
      <c r="A118" s="598"/>
      <c r="B118" s="596"/>
      <c r="C118" s="596"/>
      <c r="D118" s="596"/>
      <c r="E118" s="596"/>
      <c r="F118" s="596"/>
      <c r="G118" s="596"/>
      <c r="H118" s="596"/>
      <c r="I118" s="596"/>
      <c r="J118" s="596"/>
      <c r="K118" s="596"/>
      <c r="L118" s="596"/>
      <c r="M118" s="596"/>
      <c r="N118" s="597"/>
      <c r="O118" s="445"/>
    </row>
    <row r="119" spans="1:15" customFormat="1" x14ac:dyDescent="0.2">
      <c r="A119" s="599" t="s">
        <v>603</v>
      </c>
      <c r="B119" s="600">
        <v>140957.60937320942</v>
      </c>
      <c r="C119" s="600">
        <v>137906.89557824688</v>
      </c>
      <c r="D119" s="600">
        <v>160152.55142097108</v>
      </c>
      <c r="E119" s="600">
        <v>122561.41596293751</v>
      </c>
      <c r="F119" s="600">
        <v>138128.14182863862</v>
      </c>
      <c r="G119" s="600">
        <v>162332.98451147586</v>
      </c>
      <c r="H119" s="600">
        <v>162811.12430988639</v>
      </c>
      <c r="I119" s="600">
        <v>132134.74100340312</v>
      </c>
      <c r="J119" s="600">
        <v>105260.35968784358</v>
      </c>
      <c r="K119" s="600">
        <v>115670.94076758422</v>
      </c>
      <c r="L119" s="600">
        <v>101666.54144909534</v>
      </c>
      <c r="M119" s="600">
        <v>151717.21068846071</v>
      </c>
      <c r="N119" s="601">
        <v>1631300.5165817528</v>
      </c>
      <c r="O119" s="445"/>
    </row>
    <row r="120" spans="1:15" customFormat="1" x14ac:dyDescent="0.2">
      <c r="A120" s="602"/>
      <c r="B120" s="444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445"/>
    </row>
    <row r="121" spans="1:15" customFormat="1" x14ac:dyDescent="0.2">
      <c r="A121" s="603" t="s">
        <v>675</v>
      </c>
      <c r="B121" s="590"/>
      <c r="C121" s="590"/>
      <c r="D121" s="590"/>
      <c r="E121" s="590"/>
      <c r="F121" s="590"/>
      <c r="G121" s="590"/>
      <c r="H121" s="590"/>
      <c r="I121" s="590"/>
      <c r="J121" s="590"/>
      <c r="K121" s="590"/>
      <c r="L121" s="590"/>
      <c r="M121" s="590"/>
      <c r="N121" s="591"/>
      <c r="O121" s="445"/>
    </row>
    <row r="122" spans="1:15" customFormat="1" x14ac:dyDescent="0.2">
      <c r="A122" s="603" t="s">
        <v>677</v>
      </c>
      <c r="B122" s="592"/>
      <c r="C122" s="592"/>
      <c r="D122" s="592"/>
      <c r="E122" s="592"/>
      <c r="F122" s="592"/>
      <c r="G122" s="592"/>
      <c r="H122" s="592"/>
      <c r="I122" s="592"/>
      <c r="J122" s="592"/>
      <c r="K122" s="592"/>
      <c r="L122" s="592"/>
      <c r="M122" s="592"/>
      <c r="N122" s="592"/>
      <c r="O122" s="445"/>
    </row>
    <row r="123" spans="1:15" customFormat="1" x14ac:dyDescent="0.2">
      <c r="A123" s="445"/>
      <c r="B123" s="445"/>
      <c r="C123" s="445"/>
      <c r="D123" s="445"/>
      <c r="E123" s="445"/>
      <c r="F123" s="445"/>
      <c r="G123" s="445"/>
      <c r="H123" s="445"/>
      <c r="I123" s="445"/>
      <c r="J123" s="445"/>
      <c r="K123" s="445"/>
      <c r="L123" s="445"/>
      <c r="M123" s="445"/>
      <c r="N123" s="445"/>
      <c r="O123" s="445"/>
    </row>
    <row r="124" spans="1:15" customFormat="1" x14ac:dyDescent="0.2">
      <c r="A124" s="445"/>
      <c r="B124" s="445"/>
      <c r="C124" s="445"/>
      <c r="D124" s="445"/>
      <c r="E124" s="445"/>
      <c r="F124" s="445"/>
      <c r="G124" s="445"/>
      <c r="H124" s="445"/>
      <c r="I124" s="445"/>
      <c r="J124" s="445"/>
      <c r="K124" s="445"/>
      <c r="L124" s="445"/>
      <c r="M124" s="445"/>
      <c r="N124" s="445"/>
      <c r="O124" s="445"/>
    </row>
    <row r="125" spans="1:15" x14ac:dyDescent="0.2">
      <c r="A125" s="445"/>
      <c r="B125" s="445"/>
      <c r="C125" s="445"/>
      <c r="D125" s="445"/>
      <c r="E125" s="445"/>
      <c r="F125" s="445"/>
      <c r="G125" s="445"/>
      <c r="H125" s="445"/>
      <c r="I125" s="445"/>
      <c r="J125" s="445"/>
      <c r="K125" s="445"/>
      <c r="L125" s="445"/>
      <c r="M125" s="445"/>
      <c r="N125" s="445"/>
      <c r="O125" s="445"/>
    </row>
    <row r="126" spans="1:15" x14ac:dyDescent="0.2">
      <c r="A126" s="445"/>
      <c r="B126" s="445"/>
      <c r="C126" s="445"/>
      <c r="D126" s="445"/>
      <c r="E126" s="445"/>
      <c r="F126" s="445"/>
      <c r="G126" s="445"/>
      <c r="H126" s="445"/>
      <c r="I126" s="445"/>
      <c r="J126" s="445"/>
      <c r="K126" s="445"/>
      <c r="L126" s="445"/>
      <c r="M126" s="445"/>
      <c r="N126" s="445"/>
      <c r="O126" s="445"/>
    </row>
    <row r="127" spans="1:15" x14ac:dyDescent="0.2">
      <c r="A127" s="445"/>
      <c r="B127" s="445"/>
      <c r="C127" s="445"/>
      <c r="D127" s="445"/>
      <c r="E127" s="445"/>
      <c r="F127" s="445"/>
      <c r="G127" s="445"/>
      <c r="H127" s="445"/>
      <c r="I127" s="445"/>
      <c r="J127" s="445"/>
      <c r="K127" s="445"/>
      <c r="L127" s="445"/>
      <c r="M127" s="445"/>
      <c r="N127" s="445"/>
      <c r="O127" s="445"/>
    </row>
    <row r="128" spans="1:15" x14ac:dyDescent="0.2">
      <c r="A128" s="445"/>
      <c r="B128" s="445"/>
      <c r="C128" s="445"/>
      <c r="D128" s="445"/>
      <c r="E128" s="445"/>
      <c r="F128" s="445"/>
      <c r="G128" s="445"/>
      <c r="H128" s="445"/>
      <c r="I128" s="445"/>
      <c r="J128" s="445"/>
      <c r="K128" s="445"/>
      <c r="L128" s="445"/>
      <c r="M128" s="445"/>
      <c r="N128" s="445"/>
      <c r="O128" s="445"/>
    </row>
    <row r="129" spans="1:15" x14ac:dyDescent="0.2">
      <c r="A129" s="445"/>
      <c r="B129" s="445"/>
      <c r="C129" s="445"/>
      <c r="D129" s="445"/>
      <c r="E129" s="445"/>
      <c r="F129" s="445"/>
      <c r="G129" s="445"/>
      <c r="H129" s="445"/>
      <c r="I129" s="445"/>
      <c r="J129" s="445"/>
      <c r="K129" s="445"/>
      <c r="L129" s="445"/>
      <c r="M129" s="445"/>
      <c r="N129" s="445"/>
      <c r="O129" s="445"/>
    </row>
    <row r="130" spans="1:15" x14ac:dyDescent="0.2">
      <c r="A130" s="445"/>
      <c r="B130" s="445"/>
      <c r="C130" s="445"/>
      <c r="D130" s="445"/>
      <c r="E130" s="445"/>
      <c r="F130" s="445"/>
      <c r="G130" s="445"/>
      <c r="H130" s="445"/>
      <c r="I130" s="445"/>
      <c r="J130" s="445"/>
      <c r="K130" s="445"/>
      <c r="L130" s="445"/>
      <c r="M130" s="445"/>
      <c r="N130" s="445"/>
      <c r="O130" s="445"/>
    </row>
    <row r="131" spans="1:15" x14ac:dyDescent="0.2">
      <c r="A131" s="445"/>
      <c r="B131" s="445"/>
      <c r="C131" s="445"/>
      <c r="D131" s="445"/>
      <c r="E131" s="445"/>
      <c r="F131" s="445"/>
      <c r="G131" s="445"/>
      <c r="H131" s="445"/>
      <c r="I131" s="445"/>
      <c r="J131" s="445"/>
      <c r="K131" s="445"/>
      <c r="L131" s="445"/>
      <c r="M131" s="445"/>
      <c r="N131" s="445"/>
      <c r="O131" s="445"/>
    </row>
    <row r="132" spans="1:15" x14ac:dyDescent="0.2">
      <c r="A132" s="445"/>
      <c r="B132" s="445"/>
      <c r="C132" s="445"/>
      <c r="D132" s="445"/>
      <c r="E132" s="445"/>
      <c r="F132" s="445"/>
      <c r="G132" s="445"/>
      <c r="H132" s="445"/>
      <c r="I132" s="445"/>
      <c r="J132" s="445"/>
      <c r="K132" s="445"/>
      <c r="L132" s="445"/>
      <c r="M132" s="445"/>
      <c r="N132" s="445"/>
      <c r="O132" s="445"/>
    </row>
    <row r="133" spans="1:15" x14ac:dyDescent="0.2">
      <c r="A133" s="445"/>
      <c r="B133" s="445"/>
      <c r="C133" s="445"/>
      <c r="D133" s="445"/>
      <c r="E133" s="445"/>
      <c r="F133" s="445"/>
      <c r="G133" s="445"/>
      <c r="H133" s="445"/>
      <c r="I133" s="445"/>
      <c r="J133" s="445"/>
      <c r="K133" s="445"/>
      <c r="L133" s="445"/>
      <c r="M133" s="445"/>
      <c r="N133" s="445"/>
      <c r="O133" s="445"/>
    </row>
    <row r="134" spans="1:15" x14ac:dyDescent="0.2">
      <c r="A134" s="445"/>
      <c r="B134" s="445"/>
      <c r="C134" s="445"/>
      <c r="D134" s="445"/>
      <c r="E134" s="445"/>
      <c r="F134" s="445"/>
      <c r="G134" s="445"/>
      <c r="H134" s="445"/>
      <c r="I134" s="445"/>
      <c r="J134" s="445"/>
      <c r="K134" s="445"/>
      <c r="L134" s="445"/>
      <c r="M134" s="445"/>
      <c r="N134" s="445"/>
      <c r="O134" s="445"/>
    </row>
    <row r="135" spans="1:15" x14ac:dyDescent="0.2">
      <c r="A135" s="445"/>
      <c r="B135" s="445"/>
      <c r="C135" s="445"/>
      <c r="D135" s="445"/>
      <c r="E135" s="445"/>
      <c r="F135" s="445"/>
      <c r="G135" s="445"/>
      <c r="H135" s="445"/>
      <c r="I135" s="445"/>
      <c r="J135" s="445"/>
      <c r="K135" s="445"/>
      <c r="L135" s="445"/>
      <c r="M135" s="445"/>
      <c r="N135" s="445"/>
      <c r="O135" s="445"/>
    </row>
    <row r="136" spans="1:15" x14ac:dyDescent="0.2">
      <c r="A136" s="445"/>
      <c r="B136" s="445"/>
      <c r="C136" s="445"/>
      <c r="D136" s="445"/>
      <c r="E136" s="445"/>
      <c r="F136" s="445"/>
      <c r="G136" s="445"/>
      <c r="H136" s="445"/>
      <c r="I136" s="445"/>
      <c r="J136" s="445"/>
      <c r="K136" s="445"/>
      <c r="L136" s="445"/>
      <c r="M136" s="445"/>
      <c r="N136" s="445"/>
      <c r="O136" s="445"/>
    </row>
    <row r="137" spans="1:15" x14ac:dyDescent="0.2">
      <c r="A137" s="445"/>
      <c r="B137" s="445"/>
      <c r="C137" s="445"/>
      <c r="D137" s="445"/>
      <c r="E137" s="445"/>
      <c r="F137" s="445"/>
      <c r="G137" s="445"/>
      <c r="H137" s="445"/>
      <c r="I137" s="445"/>
      <c r="J137" s="445"/>
      <c r="K137" s="445"/>
      <c r="L137" s="445"/>
      <c r="M137" s="445"/>
      <c r="N137" s="445"/>
      <c r="O137" s="445"/>
    </row>
    <row r="138" spans="1:15" x14ac:dyDescent="0.2">
      <c r="A138" s="445"/>
      <c r="B138" s="445"/>
      <c r="C138" s="445"/>
      <c r="D138" s="445"/>
      <c r="E138" s="445"/>
      <c r="F138" s="445"/>
      <c r="G138" s="445"/>
      <c r="H138" s="445"/>
      <c r="I138" s="445"/>
      <c r="J138" s="445"/>
      <c r="K138" s="445"/>
      <c r="L138" s="445"/>
      <c r="M138" s="445"/>
      <c r="N138" s="445"/>
      <c r="O138" s="445"/>
    </row>
    <row r="139" spans="1:15" x14ac:dyDescent="0.2">
      <c r="A139" s="445"/>
      <c r="B139" s="445"/>
      <c r="C139" s="445"/>
      <c r="D139" s="445"/>
      <c r="E139" s="445"/>
      <c r="F139" s="445"/>
      <c r="G139" s="445"/>
      <c r="H139" s="445"/>
      <c r="I139" s="445"/>
      <c r="J139" s="445"/>
      <c r="K139" s="445"/>
      <c r="L139" s="445"/>
      <c r="M139" s="445"/>
      <c r="N139" s="445"/>
      <c r="O139" s="445"/>
    </row>
    <row r="140" spans="1:15" x14ac:dyDescent="0.2">
      <c r="A140" s="445"/>
      <c r="B140" s="445"/>
      <c r="C140" s="445"/>
      <c r="D140" s="445"/>
      <c r="E140" s="445"/>
      <c r="F140" s="445"/>
      <c r="G140" s="445"/>
      <c r="H140" s="445"/>
      <c r="I140" s="445"/>
      <c r="J140" s="445"/>
      <c r="K140" s="445"/>
      <c r="L140" s="445"/>
      <c r="M140" s="445"/>
      <c r="N140" s="445"/>
      <c r="O140" s="445"/>
    </row>
    <row r="141" spans="1:15" x14ac:dyDescent="0.2">
      <c r="A141" s="445"/>
      <c r="B141" s="445"/>
      <c r="C141" s="445"/>
      <c r="D141" s="445"/>
      <c r="E141" s="445"/>
      <c r="F141" s="445"/>
      <c r="G141" s="445"/>
      <c r="H141" s="445"/>
      <c r="I141" s="445"/>
      <c r="J141" s="445"/>
      <c r="K141" s="445"/>
      <c r="L141" s="445"/>
      <c r="M141" s="445"/>
      <c r="N141" s="445"/>
      <c r="O141" s="445"/>
    </row>
    <row r="142" spans="1:15" x14ac:dyDescent="0.2">
      <c r="A142" s="445"/>
      <c r="B142" s="445"/>
      <c r="C142" s="445"/>
      <c r="D142" s="445"/>
      <c r="E142" s="445"/>
      <c r="F142" s="445"/>
      <c r="G142" s="445"/>
      <c r="H142" s="445"/>
      <c r="I142" s="445"/>
      <c r="J142" s="445"/>
      <c r="K142" s="445"/>
      <c r="L142" s="445"/>
      <c r="M142" s="445"/>
      <c r="N142" s="445"/>
      <c r="O142" s="445"/>
    </row>
    <row r="143" spans="1:15" x14ac:dyDescent="0.2">
      <c r="A143" s="445"/>
      <c r="B143" s="445"/>
      <c r="C143" s="445"/>
      <c r="D143" s="445"/>
      <c r="E143" s="445"/>
      <c r="F143" s="445"/>
      <c r="G143" s="445"/>
      <c r="H143" s="445"/>
      <c r="I143" s="445"/>
      <c r="J143" s="445"/>
      <c r="K143" s="445"/>
      <c r="L143" s="445"/>
      <c r="M143" s="445"/>
      <c r="N143" s="445"/>
      <c r="O143" s="445"/>
    </row>
    <row r="144" spans="1:15" x14ac:dyDescent="0.2">
      <c r="A144" s="445"/>
      <c r="B144" s="445"/>
      <c r="C144" s="445"/>
      <c r="D144" s="445"/>
      <c r="E144" s="445"/>
      <c r="F144" s="445"/>
      <c r="G144" s="445"/>
      <c r="H144" s="445"/>
      <c r="I144" s="445"/>
      <c r="J144" s="445"/>
      <c r="K144" s="445"/>
      <c r="L144" s="445"/>
      <c r="M144" s="445"/>
      <c r="N144" s="445"/>
      <c r="O144" s="445"/>
    </row>
    <row r="145" spans="1:15" x14ac:dyDescent="0.2">
      <c r="A145" s="445"/>
      <c r="B145" s="445"/>
      <c r="C145" s="445"/>
      <c r="D145" s="445"/>
      <c r="E145" s="445"/>
      <c r="F145" s="445"/>
      <c r="G145" s="445"/>
      <c r="H145" s="445"/>
      <c r="I145" s="445"/>
      <c r="J145" s="445"/>
      <c r="K145" s="445"/>
      <c r="L145" s="445"/>
      <c r="M145" s="445"/>
      <c r="N145" s="445"/>
      <c r="O145" s="445"/>
    </row>
    <row r="146" spans="1:15" x14ac:dyDescent="0.2">
      <c r="A146" s="445"/>
      <c r="B146" s="445"/>
      <c r="C146" s="445"/>
      <c r="D146" s="445"/>
      <c r="E146" s="445"/>
      <c r="F146" s="445"/>
      <c r="G146" s="445"/>
      <c r="H146" s="445"/>
      <c r="I146" s="445"/>
      <c r="J146" s="445"/>
      <c r="K146" s="445"/>
      <c r="L146" s="445"/>
      <c r="M146" s="445"/>
      <c r="N146" s="445"/>
      <c r="O146" s="445"/>
    </row>
    <row r="147" spans="1:15" x14ac:dyDescent="0.2">
      <c r="A147" s="445"/>
      <c r="B147" s="445"/>
      <c r="C147" s="445"/>
      <c r="D147" s="445"/>
      <c r="E147" s="445"/>
      <c r="F147" s="445"/>
      <c r="G147" s="445"/>
      <c r="H147" s="445"/>
      <c r="I147" s="445"/>
      <c r="J147" s="445"/>
      <c r="K147" s="445"/>
      <c r="L147" s="445"/>
      <c r="M147" s="445"/>
      <c r="N147" s="445"/>
      <c r="O147" s="445"/>
    </row>
    <row r="148" spans="1:15" x14ac:dyDescent="0.2">
      <c r="A148" s="445"/>
      <c r="B148" s="445"/>
      <c r="C148" s="445"/>
      <c r="D148" s="445"/>
      <c r="E148" s="445"/>
      <c r="F148" s="445"/>
      <c r="G148" s="445"/>
      <c r="H148" s="445"/>
      <c r="I148" s="445"/>
      <c r="J148" s="445"/>
      <c r="K148" s="445"/>
      <c r="L148" s="445"/>
      <c r="M148" s="445"/>
      <c r="N148" s="445"/>
      <c r="O148" s="445"/>
    </row>
    <row r="149" spans="1:15" x14ac:dyDescent="0.2">
      <c r="A149" s="445"/>
      <c r="B149" s="445"/>
      <c r="C149" s="445"/>
      <c r="D149" s="445"/>
      <c r="E149" s="445"/>
      <c r="F149" s="445"/>
      <c r="G149" s="445"/>
      <c r="H149" s="445"/>
      <c r="I149" s="445"/>
      <c r="J149" s="445"/>
      <c r="K149" s="445"/>
      <c r="L149" s="445"/>
      <c r="M149" s="445"/>
      <c r="N149" s="445"/>
      <c r="O149" s="445"/>
    </row>
    <row r="150" spans="1:15" x14ac:dyDescent="0.2">
      <c r="A150" s="445"/>
      <c r="B150" s="445"/>
      <c r="C150" s="445"/>
      <c r="D150" s="445"/>
      <c r="E150" s="445"/>
      <c r="F150" s="445"/>
      <c r="G150" s="445"/>
      <c r="H150" s="445"/>
      <c r="I150" s="445"/>
      <c r="J150" s="445"/>
      <c r="K150" s="445"/>
      <c r="L150" s="445"/>
      <c r="M150" s="445"/>
      <c r="N150" s="445"/>
      <c r="O150" s="445"/>
    </row>
    <row r="151" spans="1:15" x14ac:dyDescent="0.2">
      <c r="A151" s="445"/>
      <c r="B151" s="445"/>
      <c r="C151" s="445"/>
      <c r="D151" s="445"/>
      <c r="E151" s="445"/>
      <c r="F151" s="445"/>
      <c r="G151" s="445"/>
      <c r="H151" s="445"/>
      <c r="I151" s="445"/>
      <c r="J151" s="445"/>
      <c r="K151" s="445"/>
      <c r="L151" s="445"/>
      <c r="M151" s="445"/>
      <c r="N151" s="445"/>
      <c r="O151" s="445"/>
    </row>
    <row r="152" spans="1:15" x14ac:dyDescent="0.2">
      <c r="A152" s="445"/>
      <c r="B152" s="445"/>
      <c r="C152" s="445"/>
      <c r="D152" s="445"/>
      <c r="E152" s="445"/>
      <c r="F152" s="445"/>
      <c r="G152" s="445"/>
      <c r="H152" s="445"/>
      <c r="I152" s="445"/>
      <c r="J152" s="445"/>
      <c r="K152" s="445"/>
      <c r="L152" s="445"/>
      <c r="M152" s="445"/>
      <c r="N152" s="445"/>
      <c r="O152" s="445"/>
    </row>
    <row r="153" spans="1:15" x14ac:dyDescent="0.2">
      <c r="A153" s="445"/>
      <c r="B153" s="445"/>
      <c r="C153" s="445"/>
      <c r="D153" s="445"/>
      <c r="E153" s="445"/>
      <c r="F153" s="445"/>
      <c r="G153" s="445"/>
      <c r="H153" s="445"/>
      <c r="I153" s="445"/>
      <c r="J153" s="445"/>
      <c r="K153" s="445"/>
      <c r="L153" s="445"/>
      <c r="M153" s="445"/>
      <c r="N153" s="445"/>
      <c r="O153" s="445"/>
    </row>
    <row r="154" spans="1:15" x14ac:dyDescent="0.2">
      <c r="A154" s="445"/>
      <c r="B154" s="445"/>
      <c r="C154" s="445"/>
      <c r="D154" s="445"/>
      <c r="E154" s="445"/>
      <c r="F154" s="445"/>
      <c r="G154" s="445"/>
      <c r="H154" s="445"/>
      <c r="I154" s="445"/>
      <c r="J154" s="445"/>
      <c r="K154" s="445"/>
      <c r="L154" s="445"/>
      <c r="M154" s="445"/>
      <c r="N154" s="445"/>
      <c r="O154" s="445"/>
    </row>
    <row r="155" spans="1:15" x14ac:dyDescent="0.2">
      <c r="A155" s="445"/>
      <c r="B155" s="445"/>
      <c r="C155" s="445"/>
      <c r="D155" s="445"/>
      <c r="E155" s="445"/>
      <c r="F155" s="445"/>
      <c r="G155" s="445"/>
      <c r="H155" s="445"/>
      <c r="I155" s="445"/>
      <c r="J155" s="445"/>
      <c r="K155" s="445"/>
      <c r="L155" s="445"/>
      <c r="M155" s="445"/>
      <c r="N155" s="445"/>
      <c r="O155" s="445"/>
    </row>
    <row r="156" spans="1:15" x14ac:dyDescent="0.2">
      <c r="A156" s="445"/>
      <c r="B156" s="445"/>
      <c r="C156" s="445"/>
      <c r="D156" s="445"/>
      <c r="E156" s="445"/>
      <c r="F156" s="445"/>
      <c r="G156" s="445"/>
      <c r="H156" s="445"/>
      <c r="I156" s="445"/>
      <c r="J156" s="445"/>
      <c r="K156" s="445"/>
      <c r="L156" s="445"/>
      <c r="M156" s="445"/>
      <c r="N156" s="445"/>
      <c r="O156" s="445"/>
    </row>
    <row r="157" spans="1:15" x14ac:dyDescent="0.2">
      <c r="O157" s="445"/>
    </row>
    <row r="158" spans="1:15" x14ac:dyDescent="0.2">
      <c r="O158" s="445"/>
    </row>
    <row r="159" spans="1:15" x14ac:dyDescent="0.2">
      <c r="O159" s="445"/>
    </row>
    <row r="160" spans="1:15" x14ac:dyDescent="0.2">
      <c r="O160" s="445"/>
    </row>
    <row r="161" spans="15:15" x14ac:dyDescent="0.2">
      <c r="O161" s="445"/>
    </row>
    <row r="162" spans="15:15" x14ac:dyDescent="0.2">
      <c r="O162" s="445"/>
    </row>
    <row r="163" spans="15:15" x14ac:dyDescent="0.2">
      <c r="O163" s="445"/>
    </row>
  </sheetData>
  <sheetProtection formatCells="0" formatColumns="0" formatRows="0" insertColumns="0" insertRows="0" insertHyperlinks="0" deleteColumns="0" deleteRows="0" sort="0" autoFilter="0" pivotTables="0"/>
  <mergeCells count="4">
    <mergeCell ref="A1:N1"/>
    <mergeCell ref="A2:N2"/>
    <mergeCell ref="A63:N63"/>
    <mergeCell ref="A64:N64"/>
  </mergeCells>
  <phoneticPr fontId="51" type="noConversion"/>
  <printOptions horizontalCentered="1"/>
  <pageMargins left="0.25" right="0.25" top="0.25" bottom="0.5" header="0.3" footer="0.3"/>
  <pageSetup scale="74" fitToWidth="2" fitToHeight="2" orientation="landscape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69"/>
  <sheetViews>
    <sheetView showGridLines="0" topLeftCell="A37" zoomScaleNormal="100" workbookViewId="0">
      <selection activeCell="H14" sqref="H14"/>
    </sheetView>
  </sheetViews>
  <sheetFormatPr defaultColWidth="13.5703125" defaultRowHeight="12.75" x14ac:dyDescent="0.2"/>
  <cols>
    <col min="1" max="1" width="15.42578125" style="393" customWidth="1"/>
    <col min="2" max="12" width="10" style="393" customWidth="1"/>
    <col min="13" max="16384" width="13.5703125" style="1173"/>
  </cols>
  <sheetData>
    <row r="1" spans="1:14" ht="15.75" x14ac:dyDescent="0.25">
      <c r="A1" s="1908" t="str">
        <f>CONCATENATE('List of Tables'!A22,":  ",'List of Tables'!C22)</f>
        <v>TABLE 17:  Domestic U.S. Visitors by State: 2005 - 2015</v>
      </c>
      <c r="B1" s="1908"/>
      <c r="C1" s="1908"/>
      <c r="D1" s="1908"/>
      <c r="E1" s="1908"/>
      <c r="F1" s="1908"/>
      <c r="G1" s="1908"/>
      <c r="H1" s="1908"/>
      <c r="I1" s="1908"/>
      <c r="J1" s="1908"/>
      <c r="K1" s="1908"/>
      <c r="L1" s="1908"/>
      <c r="N1" s="1356"/>
    </row>
    <row r="2" spans="1:14" ht="15.75" x14ac:dyDescent="0.25">
      <c r="A2" s="1908" t="s">
        <v>891</v>
      </c>
      <c r="B2" s="1908"/>
      <c r="C2" s="1908"/>
      <c r="D2" s="1908"/>
      <c r="E2" s="1908"/>
      <c r="F2" s="1908"/>
      <c r="G2" s="1908"/>
      <c r="H2" s="1908"/>
      <c r="I2" s="1908"/>
      <c r="J2" s="1908"/>
      <c r="K2" s="1908"/>
      <c r="L2" s="1908"/>
    </row>
    <row r="3" spans="1:14" x14ac:dyDescent="0.2">
      <c r="A3" s="604"/>
      <c r="B3" s="604"/>
      <c r="C3" s="605"/>
      <c r="D3" s="606"/>
      <c r="E3" s="606"/>
      <c r="F3" s="606"/>
      <c r="G3" s="606"/>
      <c r="H3" s="606"/>
      <c r="I3" s="606"/>
      <c r="J3" s="606"/>
      <c r="K3" s="607"/>
      <c r="L3" s="607"/>
    </row>
    <row r="4" spans="1:14" s="1174" customFormat="1" ht="12" customHeight="1" x14ac:dyDescent="0.2">
      <c r="A4" s="619"/>
      <c r="B4" s="608">
        <v>2015</v>
      </c>
      <c r="C4" s="608" t="s">
        <v>984</v>
      </c>
      <c r="D4" s="608">
        <v>2013</v>
      </c>
      <c r="E4" s="608">
        <v>2012</v>
      </c>
      <c r="F4" s="609">
        <v>2011</v>
      </c>
      <c r="G4" s="610" t="s">
        <v>685</v>
      </c>
      <c r="H4" s="610">
        <v>2009</v>
      </c>
      <c r="I4" s="610">
        <v>2008</v>
      </c>
      <c r="J4" s="610">
        <v>2007</v>
      </c>
      <c r="K4" s="610">
        <v>2006</v>
      </c>
      <c r="L4" s="1160">
        <v>2005</v>
      </c>
    </row>
    <row r="5" spans="1:14" s="10" customFormat="1" ht="12" customHeight="1" x14ac:dyDescent="0.2">
      <c r="A5" s="1175" t="s">
        <v>480</v>
      </c>
      <c r="B5" s="611">
        <v>2769433.1398335411</v>
      </c>
      <c r="C5" s="611">
        <v>2567685.0193261104</v>
      </c>
      <c r="D5" s="611">
        <v>2548978.0655801813</v>
      </c>
      <c r="E5" s="611">
        <v>2558885.5898958184</v>
      </c>
      <c r="F5" s="611">
        <v>2375475.418888153</v>
      </c>
      <c r="G5" s="611">
        <v>2321328.5873047719</v>
      </c>
      <c r="H5" s="611">
        <v>2143634.6338710682</v>
      </c>
      <c r="I5" s="611">
        <v>2171206</v>
      </c>
      <c r="J5" s="611">
        <v>2558488</v>
      </c>
      <c r="K5" s="611">
        <v>2541078.1193634477</v>
      </c>
      <c r="L5" s="1161">
        <v>2432432.8542731656</v>
      </c>
    </row>
    <row r="6" spans="1:14" s="10" customFormat="1" ht="12" x14ac:dyDescent="0.2">
      <c r="A6" s="361" t="s">
        <v>481</v>
      </c>
      <c r="B6" s="621">
        <v>79811.614433537819</v>
      </c>
      <c r="C6" s="621">
        <v>74718.229198336834</v>
      </c>
      <c r="D6" s="621">
        <v>77364.739148526118</v>
      </c>
      <c r="E6" s="621">
        <v>79199.823508131245</v>
      </c>
      <c r="F6" s="362">
        <v>79217.553843550006</v>
      </c>
      <c r="G6" s="362">
        <v>69174.645321686621</v>
      </c>
      <c r="H6" s="362">
        <v>66076.311208904619</v>
      </c>
      <c r="I6" s="362">
        <v>56075</v>
      </c>
      <c r="J6" s="362">
        <v>46577</v>
      </c>
      <c r="K6" s="362">
        <v>40736.781713160366</v>
      </c>
      <c r="L6" s="1162">
        <v>39348.745012118939</v>
      </c>
    </row>
    <row r="7" spans="1:14" s="10" customFormat="1" ht="12" x14ac:dyDescent="0.2">
      <c r="A7" s="361" t="s">
        <v>482</v>
      </c>
      <c r="B7" s="621">
        <v>1987084.8896403923</v>
      </c>
      <c r="C7" s="621">
        <v>1829346.0312745029</v>
      </c>
      <c r="D7" s="621">
        <v>1803857.7510408775</v>
      </c>
      <c r="E7" s="621">
        <v>1817836.2300137808</v>
      </c>
      <c r="F7" s="362">
        <v>1629857.5371833083</v>
      </c>
      <c r="G7" s="362">
        <v>1617785.6044569761</v>
      </c>
      <c r="H7" s="362">
        <v>1490478.6120933227</v>
      </c>
      <c r="I7" s="362">
        <v>1557050</v>
      </c>
      <c r="J7" s="362">
        <v>1946829</v>
      </c>
      <c r="K7" s="362">
        <v>1997750.2365876324</v>
      </c>
      <c r="L7" s="1162">
        <v>1919547.7287668972</v>
      </c>
    </row>
    <row r="8" spans="1:14" s="10" customFormat="1" ht="12" x14ac:dyDescent="0.2">
      <c r="A8" s="361" t="s">
        <v>483</v>
      </c>
      <c r="B8" s="621">
        <v>212730.34863806021</v>
      </c>
      <c r="C8" s="621">
        <v>200957.18281280951</v>
      </c>
      <c r="D8" s="621">
        <v>201868.62876826612</v>
      </c>
      <c r="E8" s="621">
        <v>200288.86080946945</v>
      </c>
      <c r="F8" s="362">
        <v>204240.18661829998</v>
      </c>
      <c r="G8" s="362">
        <v>196533.26417085933</v>
      </c>
      <c r="H8" s="362">
        <v>176912.32223660909</v>
      </c>
      <c r="I8" s="362">
        <v>172079</v>
      </c>
      <c r="J8" s="362">
        <v>179235</v>
      </c>
      <c r="K8" s="362">
        <v>165177.99382724168</v>
      </c>
      <c r="L8" s="1162">
        <v>152462.46081581208</v>
      </c>
    </row>
    <row r="9" spans="1:14" s="10" customFormat="1" ht="12" x14ac:dyDescent="0.2">
      <c r="A9" s="361" t="s">
        <v>484</v>
      </c>
      <c r="B9" s="621">
        <v>489806.28712190257</v>
      </c>
      <c r="C9" s="621">
        <v>462663.57604136819</v>
      </c>
      <c r="D9" s="621">
        <v>465886.94661909796</v>
      </c>
      <c r="E9" s="621">
        <v>461560.67556388059</v>
      </c>
      <c r="F9" s="362">
        <v>462160.14124299481</v>
      </c>
      <c r="G9" s="362">
        <v>437835.07335484418</v>
      </c>
      <c r="H9" s="362">
        <v>410167.38833223167</v>
      </c>
      <c r="I9" s="362">
        <v>386002</v>
      </c>
      <c r="J9" s="362">
        <v>385846</v>
      </c>
      <c r="K9" s="362">
        <v>337413.10723541281</v>
      </c>
      <c r="L9" s="1162">
        <v>321073.91967833764</v>
      </c>
    </row>
    <row r="10" spans="1:14" s="10" customFormat="1" ht="12" x14ac:dyDescent="0.2">
      <c r="A10" s="429" t="s">
        <v>391</v>
      </c>
      <c r="B10" s="613">
        <v>641003.90892547974</v>
      </c>
      <c r="C10" s="613">
        <v>588872.60365814483</v>
      </c>
      <c r="D10" s="613">
        <v>594199.12536608719</v>
      </c>
      <c r="E10" s="613">
        <v>574310.52385118406</v>
      </c>
      <c r="F10" s="611">
        <v>559923.96387565951</v>
      </c>
      <c r="G10" s="611">
        <v>538452.66027986282</v>
      </c>
      <c r="H10" s="611">
        <v>523423.07007671497</v>
      </c>
      <c r="I10" s="611">
        <v>551782</v>
      </c>
      <c r="J10" s="611">
        <v>640831</v>
      </c>
      <c r="K10" s="611">
        <v>635763.81601056538</v>
      </c>
      <c r="L10" s="1161">
        <v>554935.29794237867</v>
      </c>
    </row>
    <row r="11" spans="1:14" s="10" customFormat="1" ht="12" x14ac:dyDescent="0.2">
      <c r="A11" s="361" t="s">
        <v>485</v>
      </c>
      <c r="B11" s="621">
        <v>166966.31104285893</v>
      </c>
      <c r="C11" s="621">
        <v>160895.73235759171</v>
      </c>
      <c r="D11" s="621">
        <v>165660.13033118608</v>
      </c>
      <c r="E11" s="621">
        <v>155940.47340460762</v>
      </c>
      <c r="F11" s="362">
        <v>148449.91974769501</v>
      </c>
      <c r="G11" s="362">
        <v>147721.88927203245</v>
      </c>
      <c r="H11" s="362">
        <v>140162.95776737787</v>
      </c>
      <c r="I11" s="362">
        <v>152122</v>
      </c>
      <c r="J11" s="362">
        <v>190089</v>
      </c>
      <c r="K11" s="362">
        <v>198470.98644479967</v>
      </c>
      <c r="L11" s="1162">
        <v>151642.45329766188</v>
      </c>
    </row>
    <row r="12" spans="1:14" s="10" customFormat="1" ht="12" x14ac:dyDescent="0.2">
      <c r="A12" s="361" t="s">
        <v>486</v>
      </c>
      <c r="B12" s="621">
        <v>148652.41794151135</v>
      </c>
      <c r="C12" s="621">
        <v>136929.67295950418</v>
      </c>
      <c r="D12" s="621">
        <v>136990.21793848736</v>
      </c>
      <c r="E12" s="621">
        <v>140165.82767044767</v>
      </c>
      <c r="F12" s="362">
        <v>139448.37778372783</v>
      </c>
      <c r="G12" s="362">
        <v>134162.85884403923</v>
      </c>
      <c r="H12" s="362">
        <v>128869.63061759624</v>
      </c>
      <c r="I12" s="362">
        <v>133645</v>
      </c>
      <c r="J12" s="362">
        <v>145590</v>
      </c>
      <c r="K12" s="362">
        <v>140727.89293386156</v>
      </c>
      <c r="L12" s="1162">
        <v>135563.58075196922</v>
      </c>
    </row>
    <row r="13" spans="1:14" s="10" customFormat="1" ht="12" x14ac:dyDescent="0.2">
      <c r="A13" s="361" t="s">
        <v>487</v>
      </c>
      <c r="B13" s="621">
        <v>46744.102691264219</v>
      </c>
      <c r="C13" s="621">
        <v>44440.60462231619</v>
      </c>
      <c r="D13" s="621">
        <v>46097.307487024649</v>
      </c>
      <c r="E13" s="621">
        <v>39538.19950993266</v>
      </c>
      <c r="F13" s="362">
        <v>38753.226988559269</v>
      </c>
      <c r="G13" s="362">
        <v>35261.236535693744</v>
      </c>
      <c r="H13" s="362">
        <v>36626.475755024505</v>
      </c>
      <c r="I13" s="362">
        <v>36683</v>
      </c>
      <c r="J13" s="364">
        <v>41222</v>
      </c>
      <c r="K13" s="364">
        <v>36781.887980755499</v>
      </c>
      <c r="L13" s="1163">
        <v>32752.283543928355</v>
      </c>
    </row>
    <row r="14" spans="1:14" s="10" customFormat="1" ht="12" x14ac:dyDescent="0.2">
      <c r="A14" s="361" t="s">
        <v>488</v>
      </c>
      <c r="B14" s="621">
        <v>25633.49032628486</v>
      </c>
      <c r="C14" s="621">
        <v>24868.584726776273</v>
      </c>
      <c r="D14" s="621">
        <v>25280.306835952622</v>
      </c>
      <c r="E14" s="621">
        <v>23374.626675797728</v>
      </c>
      <c r="F14" s="362">
        <v>23572.319787144697</v>
      </c>
      <c r="G14" s="362">
        <v>20862.552507964898</v>
      </c>
      <c r="H14" s="362">
        <v>19268.053298445102</v>
      </c>
      <c r="I14" s="362">
        <v>20218</v>
      </c>
      <c r="J14" s="364">
        <v>20105</v>
      </c>
      <c r="K14" s="364">
        <v>19927.717181141841</v>
      </c>
      <c r="L14" s="1163">
        <v>19391.000859502354</v>
      </c>
    </row>
    <row r="15" spans="1:14" s="10" customFormat="1" ht="12" x14ac:dyDescent="0.2">
      <c r="A15" s="361" t="s">
        <v>489</v>
      </c>
      <c r="B15" s="621">
        <v>95280.071934037784</v>
      </c>
      <c r="C15" s="621">
        <v>89329.776058407384</v>
      </c>
      <c r="D15" s="621">
        <v>88645.712919927682</v>
      </c>
      <c r="E15" s="621">
        <v>88025.28251118616</v>
      </c>
      <c r="F15" s="362">
        <v>81517.919668690825</v>
      </c>
      <c r="G15" s="362">
        <v>76985.957887595607</v>
      </c>
      <c r="H15" s="362">
        <v>73561.016321100673</v>
      </c>
      <c r="I15" s="362">
        <v>76733</v>
      </c>
      <c r="J15" s="362">
        <v>96806</v>
      </c>
      <c r="K15" s="362">
        <v>100013.84846016722</v>
      </c>
      <c r="L15" s="1162">
        <v>91185.71118936596</v>
      </c>
    </row>
    <row r="16" spans="1:14" s="10" customFormat="1" ht="12" x14ac:dyDescent="0.2">
      <c r="A16" s="361" t="s">
        <v>490</v>
      </c>
      <c r="B16" s="621">
        <v>25200.46074037761</v>
      </c>
      <c r="C16" s="621">
        <v>24485.288985482905</v>
      </c>
      <c r="D16" s="621">
        <v>26065.952748871714</v>
      </c>
      <c r="E16" s="621">
        <v>27736.037951176622</v>
      </c>
      <c r="F16" s="362">
        <v>26558.991655346119</v>
      </c>
      <c r="G16" s="362">
        <v>26953.041524807075</v>
      </c>
      <c r="H16" s="362">
        <v>25836.91106021337</v>
      </c>
      <c r="I16" s="362">
        <v>26802</v>
      </c>
      <c r="J16" s="362">
        <v>31595</v>
      </c>
      <c r="K16" s="362">
        <v>30467.84107109053</v>
      </c>
      <c r="L16" s="1162">
        <v>27699.439224683058</v>
      </c>
    </row>
    <row r="17" spans="1:12" s="10" customFormat="1" ht="12" x14ac:dyDescent="0.2">
      <c r="A17" s="361" t="s">
        <v>491</v>
      </c>
      <c r="B17" s="621">
        <v>122793.28704784048</v>
      </c>
      <c r="C17" s="621">
        <v>97991.087924654901</v>
      </c>
      <c r="D17" s="621">
        <v>96406.328900222026</v>
      </c>
      <c r="E17" s="621">
        <v>90548.818233241225</v>
      </c>
      <c r="F17" s="362">
        <v>92048.848559842372</v>
      </c>
      <c r="G17" s="362">
        <v>87841.324564970564</v>
      </c>
      <c r="H17" s="362">
        <v>90178.723236127538</v>
      </c>
      <c r="I17" s="362">
        <v>96306</v>
      </c>
      <c r="J17" s="362">
        <v>105904</v>
      </c>
      <c r="K17" s="362">
        <v>100467.10974339214</v>
      </c>
      <c r="L17" s="1162">
        <v>88583.728023100499</v>
      </c>
    </row>
    <row r="18" spans="1:12" s="10" customFormat="1" ht="12" x14ac:dyDescent="0.2">
      <c r="A18" s="361" t="s">
        <v>492</v>
      </c>
      <c r="B18" s="621">
        <v>9733.7672013771898</v>
      </c>
      <c r="C18" s="621">
        <v>9931.8560233899771</v>
      </c>
      <c r="D18" s="621">
        <v>9053.1682041212043</v>
      </c>
      <c r="E18" s="621">
        <v>8981.2578946733338</v>
      </c>
      <c r="F18" s="362">
        <v>9574.359684653462</v>
      </c>
      <c r="G18" s="362">
        <v>8663.7991428066307</v>
      </c>
      <c r="H18" s="362">
        <v>8919.3020208296493</v>
      </c>
      <c r="I18" s="362">
        <v>9274</v>
      </c>
      <c r="J18" s="362">
        <v>9519</v>
      </c>
      <c r="K18" s="362">
        <v>8906.5321953570783</v>
      </c>
      <c r="L18" s="1162">
        <v>8117.1010521673097</v>
      </c>
    </row>
    <row r="19" spans="1:12" s="10" customFormat="1" ht="12" x14ac:dyDescent="0.2">
      <c r="A19" s="429" t="s">
        <v>493</v>
      </c>
      <c r="B19" s="613">
        <v>203732.88818202229</v>
      </c>
      <c r="C19" s="613">
        <v>197983.40995691434</v>
      </c>
      <c r="D19" s="613">
        <v>196434.69682588204</v>
      </c>
      <c r="E19" s="613">
        <v>200691.42907789201</v>
      </c>
      <c r="F19" s="611">
        <v>200784.24755881017</v>
      </c>
      <c r="G19" s="611">
        <v>189866.21099298296</v>
      </c>
      <c r="H19" s="611">
        <v>185515.8052819588</v>
      </c>
      <c r="I19" s="611">
        <v>203438</v>
      </c>
      <c r="J19" s="611">
        <v>220179</v>
      </c>
      <c r="K19" s="611">
        <v>226087.83369066811</v>
      </c>
      <c r="L19" s="1161">
        <v>224272.6569878172</v>
      </c>
    </row>
    <row r="20" spans="1:12" s="10" customFormat="1" ht="12" x14ac:dyDescent="0.2">
      <c r="A20" s="361" t="s">
        <v>494</v>
      </c>
      <c r="B20" s="622">
        <v>25488.719609411481</v>
      </c>
      <c r="C20" s="622">
        <v>25594.843944868026</v>
      </c>
      <c r="D20" s="622">
        <v>26019.417972071737</v>
      </c>
      <c r="E20" s="622">
        <v>27387.453722361151</v>
      </c>
      <c r="F20" s="362">
        <v>26102.124447218808</v>
      </c>
      <c r="G20" s="362">
        <v>23681.714840786342</v>
      </c>
      <c r="H20" s="362">
        <v>23443.154390747466</v>
      </c>
      <c r="I20" s="362">
        <v>25851</v>
      </c>
      <c r="J20" s="362">
        <v>28324</v>
      </c>
      <c r="K20" s="362">
        <v>28709.109438700398</v>
      </c>
      <c r="L20" s="1162">
        <v>28220.79266750014</v>
      </c>
    </row>
    <row r="21" spans="1:12" s="10" customFormat="1" ht="12" x14ac:dyDescent="0.2">
      <c r="A21" s="361" t="s">
        <v>495</v>
      </c>
      <c r="B21" s="622">
        <v>24890.896860937733</v>
      </c>
      <c r="C21" s="622">
        <v>23981.276450475012</v>
      </c>
      <c r="D21" s="622">
        <v>24058.700944495027</v>
      </c>
      <c r="E21" s="622">
        <v>24361.901689848462</v>
      </c>
      <c r="F21" s="362">
        <v>26016.804780861006</v>
      </c>
      <c r="G21" s="362">
        <v>23904.074951814833</v>
      </c>
      <c r="H21" s="362">
        <v>23888.020777235481</v>
      </c>
      <c r="I21" s="362">
        <v>25676</v>
      </c>
      <c r="J21" s="362">
        <v>28674</v>
      </c>
      <c r="K21" s="362">
        <v>28461.892189318896</v>
      </c>
      <c r="L21" s="1162">
        <v>28442.309471915098</v>
      </c>
    </row>
    <row r="22" spans="1:12" s="10" customFormat="1" ht="12" x14ac:dyDescent="0.2">
      <c r="A22" s="361" t="s">
        <v>496</v>
      </c>
      <c r="B22" s="622">
        <v>75411.644037865772</v>
      </c>
      <c r="C22" s="622">
        <v>71515.585697181989</v>
      </c>
      <c r="D22" s="622">
        <v>68741.917966248511</v>
      </c>
      <c r="E22" s="622">
        <v>70241.155999323179</v>
      </c>
      <c r="F22" s="362">
        <v>71517.671253734225</v>
      </c>
      <c r="G22" s="362">
        <v>68357.530222567599</v>
      </c>
      <c r="H22" s="362">
        <v>66000.433331065287</v>
      </c>
      <c r="I22" s="362">
        <v>75400</v>
      </c>
      <c r="J22" s="362">
        <v>79874</v>
      </c>
      <c r="K22" s="362">
        <v>82888.252730029941</v>
      </c>
      <c r="L22" s="1162">
        <v>84560.38215317711</v>
      </c>
    </row>
    <row r="23" spans="1:12" s="10" customFormat="1" ht="12" x14ac:dyDescent="0.2">
      <c r="A23" s="361" t="s">
        <v>497</v>
      </c>
      <c r="B23" s="622">
        <v>44378.142653951531</v>
      </c>
      <c r="C23" s="622">
        <v>42697.972681818675</v>
      </c>
      <c r="D23" s="622">
        <v>43243.042244411212</v>
      </c>
      <c r="E23" s="622">
        <v>44376.992682043725</v>
      </c>
      <c r="F23" s="362">
        <v>43465.15332851703</v>
      </c>
      <c r="G23" s="362">
        <v>42768.862022027803</v>
      </c>
      <c r="H23" s="362">
        <v>42491.560768048919</v>
      </c>
      <c r="I23" s="362">
        <v>46298</v>
      </c>
      <c r="J23" s="362">
        <v>50764</v>
      </c>
      <c r="K23" s="362">
        <v>52997.978242416073</v>
      </c>
      <c r="L23" s="1162">
        <v>50363.133447182219</v>
      </c>
    </row>
    <row r="24" spans="1:12" s="10" customFormat="1" ht="12" x14ac:dyDescent="0.2">
      <c r="A24" s="361" t="s">
        <v>498</v>
      </c>
      <c r="B24" s="622">
        <v>17374.723634696864</v>
      </c>
      <c r="C24" s="622">
        <v>16663.299376129653</v>
      </c>
      <c r="D24" s="622">
        <v>17073.605908336791</v>
      </c>
      <c r="E24" s="622">
        <v>17558.464686761879</v>
      </c>
      <c r="F24" s="362">
        <v>17393.080957203561</v>
      </c>
      <c r="G24" s="362">
        <v>16260.583273329214</v>
      </c>
      <c r="H24" s="362">
        <v>16030.937778068095</v>
      </c>
      <c r="I24" s="362">
        <v>16360</v>
      </c>
      <c r="J24" s="362">
        <v>17918</v>
      </c>
      <c r="K24" s="362">
        <v>18262.709501135912</v>
      </c>
      <c r="L24" s="1162">
        <v>18429.448822867853</v>
      </c>
    </row>
    <row r="25" spans="1:12" s="10" customFormat="1" ht="12" x14ac:dyDescent="0.2">
      <c r="A25" s="361" t="s">
        <v>499</v>
      </c>
      <c r="B25" s="622">
        <v>8149.1107959784304</v>
      </c>
      <c r="C25" s="622">
        <v>9305.4853866652338</v>
      </c>
      <c r="D25" s="622">
        <v>8785.4309748337073</v>
      </c>
      <c r="E25" s="622">
        <v>8434.1445136905731</v>
      </c>
      <c r="F25" s="362">
        <v>7724.1418179690054</v>
      </c>
      <c r="G25" s="362">
        <v>6946.7414226435985</v>
      </c>
      <c r="H25" s="362">
        <v>6004.1755292152802</v>
      </c>
      <c r="I25" s="362">
        <v>6137</v>
      </c>
      <c r="J25" s="362">
        <v>6291</v>
      </c>
      <c r="K25" s="362">
        <v>6391.2656864197597</v>
      </c>
      <c r="L25" s="1162">
        <v>6355.8515841130884</v>
      </c>
    </row>
    <row r="26" spans="1:12" s="10" customFormat="1" ht="12" x14ac:dyDescent="0.2">
      <c r="A26" s="361" t="s">
        <v>500</v>
      </c>
      <c r="B26" s="622">
        <v>8039.6505891652996</v>
      </c>
      <c r="C26" s="622">
        <v>8224.9464197941179</v>
      </c>
      <c r="D26" s="622">
        <v>8512.5808155542345</v>
      </c>
      <c r="E26" s="622">
        <v>8331.3157839013438</v>
      </c>
      <c r="F26" s="362">
        <v>8565.2709733065712</v>
      </c>
      <c r="G26" s="362">
        <v>7946.7042598119688</v>
      </c>
      <c r="H26" s="362">
        <v>7657.5227075821058</v>
      </c>
      <c r="I26" s="362">
        <v>7716</v>
      </c>
      <c r="J26" s="362">
        <v>8333</v>
      </c>
      <c r="K26" s="362">
        <v>8376.6259026471052</v>
      </c>
      <c r="L26" s="1162">
        <v>7900.7388410617132</v>
      </c>
    </row>
    <row r="27" spans="1:12" s="10" customFormat="1" ht="12" x14ac:dyDescent="0.2">
      <c r="A27" s="429" t="s">
        <v>501</v>
      </c>
      <c r="B27" s="614">
        <v>314921.51005303353</v>
      </c>
      <c r="C27" s="614">
        <v>297273.73791654548</v>
      </c>
      <c r="D27" s="614">
        <v>288044.29697911686</v>
      </c>
      <c r="E27" s="614">
        <v>300282.40724969778</v>
      </c>
      <c r="F27" s="612">
        <v>286962.13538600458</v>
      </c>
      <c r="G27" s="612">
        <v>282848.36854852928</v>
      </c>
      <c r="H27" s="612">
        <v>275802.37791457452</v>
      </c>
      <c r="I27" s="612">
        <v>267355</v>
      </c>
      <c r="J27" s="611">
        <v>297700</v>
      </c>
      <c r="K27" s="611">
        <v>295493.47548249434</v>
      </c>
      <c r="L27" s="1161">
        <v>272439.12243946776</v>
      </c>
    </row>
    <row r="28" spans="1:12" s="10" customFormat="1" ht="12" x14ac:dyDescent="0.2">
      <c r="A28" s="361" t="s">
        <v>502</v>
      </c>
      <c r="B28" s="622">
        <v>13168.25427594461</v>
      </c>
      <c r="C28" s="622">
        <v>12605.649353507974</v>
      </c>
      <c r="D28" s="622">
        <v>12918.975796967392</v>
      </c>
      <c r="E28" s="622">
        <v>13144.919313473603</v>
      </c>
      <c r="F28" s="363">
        <v>13487.198061449248</v>
      </c>
      <c r="G28" s="363">
        <v>13923.162909417484</v>
      </c>
      <c r="H28" s="363">
        <v>14013.399589431041</v>
      </c>
      <c r="I28" s="363">
        <v>13264</v>
      </c>
      <c r="J28" s="362">
        <v>14978</v>
      </c>
      <c r="K28" s="362">
        <v>16455.117747238746</v>
      </c>
      <c r="L28" s="1162">
        <v>15885.884884304536</v>
      </c>
    </row>
    <row r="29" spans="1:12" s="10" customFormat="1" ht="12" x14ac:dyDescent="0.2">
      <c r="A29" s="361" t="s">
        <v>503</v>
      </c>
      <c r="B29" s="622">
        <v>18876.205295591386</v>
      </c>
      <c r="C29" s="622">
        <v>17979.980288691149</v>
      </c>
      <c r="D29" s="622">
        <v>16837.689207619267</v>
      </c>
      <c r="E29" s="622">
        <v>17404.498877926555</v>
      </c>
      <c r="F29" s="363">
        <v>17434.553809259389</v>
      </c>
      <c r="G29" s="363">
        <v>17257.564996298261</v>
      </c>
      <c r="H29" s="363">
        <v>17635.665133078866</v>
      </c>
      <c r="I29" s="363">
        <v>18090</v>
      </c>
      <c r="J29" s="362">
        <v>21783</v>
      </c>
      <c r="K29" s="362">
        <v>23243.04196214585</v>
      </c>
      <c r="L29" s="1162">
        <v>20237.263220048193</v>
      </c>
    </row>
    <row r="30" spans="1:12" s="10" customFormat="1" ht="12" x14ac:dyDescent="0.2">
      <c r="A30" s="361" t="s">
        <v>504</v>
      </c>
      <c r="B30" s="622">
        <v>26846.642238475084</v>
      </c>
      <c r="C30" s="622">
        <v>26045.663726003288</v>
      </c>
      <c r="D30" s="622">
        <v>26063.735185376441</v>
      </c>
      <c r="E30" s="622">
        <v>27620.954128522735</v>
      </c>
      <c r="F30" s="363">
        <v>27106.290758620464</v>
      </c>
      <c r="G30" s="363">
        <v>27061.186101632775</v>
      </c>
      <c r="H30" s="363">
        <v>26121.807448805121</v>
      </c>
      <c r="I30" s="363">
        <v>26495</v>
      </c>
      <c r="J30" s="362">
        <v>30514</v>
      </c>
      <c r="K30" s="362">
        <v>29758.799609689497</v>
      </c>
      <c r="L30" s="1162">
        <v>26745.915653759916</v>
      </c>
    </row>
    <row r="31" spans="1:12" s="10" customFormat="1" ht="12" x14ac:dyDescent="0.2">
      <c r="A31" s="361" t="s">
        <v>505</v>
      </c>
      <c r="B31" s="622">
        <v>256030.4082430501</v>
      </c>
      <c r="C31" s="622">
        <v>240642.44454835571</v>
      </c>
      <c r="D31" s="622">
        <v>232223.89678904883</v>
      </c>
      <c r="E31" s="622">
        <v>242112.03492979007</v>
      </c>
      <c r="F31" s="363">
        <v>228934.0927566755</v>
      </c>
      <c r="G31" s="363">
        <v>224606.45454119524</v>
      </c>
      <c r="H31" s="363">
        <v>218031.50574325703</v>
      </c>
      <c r="I31" s="363">
        <v>209506</v>
      </c>
      <c r="J31" s="362">
        <v>230425</v>
      </c>
      <c r="K31" s="362">
        <v>226036.51616342025</v>
      </c>
      <c r="L31" s="1162">
        <v>209570.05868135512</v>
      </c>
    </row>
    <row r="32" spans="1:12" s="10" customFormat="1" ht="12" x14ac:dyDescent="0.2">
      <c r="A32" s="429" t="s">
        <v>506</v>
      </c>
      <c r="B32" s="614">
        <v>349602.48325891059</v>
      </c>
      <c r="C32" s="614">
        <v>333644.19637482759</v>
      </c>
      <c r="D32" s="614">
        <v>335549.40169811813</v>
      </c>
      <c r="E32" s="614">
        <v>344259.85708343168</v>
      </c>
      <c r="F32" s="612">
        <v>345117.88901802024</v>
      </c>
      <c r="G32" s="612">
        <v>330497.99786264054</v>
      </c>
      <c r="H32" s="612">
        <v>320607.14750926511</v>
      </c>
      <c r="I32" s="612">
        <v>364099</v>
      </c>
      <c r="J32" s="611">
        <v>407255</v>
      </c>
      <c r="K32" s="611">
        <v>427680.37486791215</v>
      </c>
      <c r="L32" s="1161">
        <v>436299.06006510748</v>
      </c>
    </row>
    <row r="33" spans="1:12" s="10" customFormat="1" ht="12" x14ac:dyDescent="0.2">
      <c r="A33" s="361" t="s">
        <v>507</v>
      </c>
      <c r="B33" s="622">
        <v>133442.0333680422</v>
      </c>
      <c r="C33" s="622">
        <v>125188.15886849783</v>
      </c>
      <c r="D33" s="622">
        <v>126284.48425199746</v>
      </c>
      <c r="E33" s="622">
        <v>132958.12641217606</v>
      </c>
      <c r="F33" s="363">
        <v>132195.8977465707</v>
      </c>
      <c r="G33" s="363">
        <v>126636.54838291382</v>
      </c>
      <c r="H33" s="363">
        <v>120273.90599086984</v>
      </c>
      <c r="I33" s="363">
        <v>135097</v>
      </c>
      <c r="J33" s="362">
        <v>147619</v>
      </c>
      <c r="K33" s="362">
        <v>153809.07360721024</v>
      </c>
      <c r="L33" s="1162">
        <v>151805.92167791835</v>
      </c>
    </row>
    <row r="34" spans="1:12" s="10" customFormat="1" ht="12" x14ac:dyDescent="0.2">
      <c r="A34" s="361" t="s">
        <v>508</v>
      </c>
      <c r="B34" s="622">
        <v>39851.33038804563</v>
      </c>
      <c r="C34" s="622">
        <v>38805.154002718569</v>
      </c>
      <c r="D34" s="622">
        <v>38289.122928296441</v>
      </c>
      <c r="E34" s="622">
        <v>39323.135096048376</v>
      </c>
      <c r="F34" s="363">
        <v>39742.606866104601</v>
      </c>
      <c r="G34" s="363">
        <v>38065.703590876743</v>
      </c>
      <c r="H34" s="363">
        <v>36477.205918422776</v>
      </c>
      <c r="I34" s="363">
        <v>42069</v>
      </c>
      <c r="J34" s="362">
        <v>48920</v>
      </c>
      <c r="K34" s="362">
        <v>51666.394563436806</v>
      </c>
      <c r="L34" s="1162">
        <v>52721.4218120531</v>
      </c>
    </row>
    <row r="35" spans="1:12" s="10" customFormat="1" ht="12" x14ac:dyDescent="0.2">
      <c r="A35" s="361" t="s">
        <v>509</v>
      </c>
      <c r="B35" s="622">
        <v>64978.512470806381</v>
      </c>
      <c r="C35" s="622">
        <v>60928.332917196618</v>
      </c>
      <c r="D35" s="622">
        <v>62270.104298676888</v>
      </c>
      <c r="E35" s="622">
        <v>61461.339684840226</v>
      </c>
      <c r="F35" s="363">
        <v>60817.82968610344</v>
      </c>
      <c r="G35" s="363">
        <v>58515.309554482126</v>
      </c>
      <c r="H35" s="363">
        <v>57368.507191676297</v>
      </c>
      <c r="I35" s="363">
        <v>66683</v>
      </c>
      <c r="J35" s="362">
        <v>75859</v>
      </c>
      <c r="K35" s="362">
        <v>81669.739320795445</v>
      </c>
      <c r="L35" s="1162">
        <v>84412.286717174575</v>
      </c>
    </row>
    <row r="36" spans="1:12" s="10" customFormat="1" ht="12" x14ac:dyDescent="0.2">
      <c r="A36" s="361" t="s">
        <v>510</v>
      </c>
      <c r="B36" s="622">
        <v>65863.175764124986</v>
      </c>
      <c r="C36" s="622">
        <v>64387.076104022963</v>
      </c>
      <c r="D36" s="622">
        <v>64308.629843157119</v>
      </c>
      <c r="E36" s="622">
        <v>65183.16129395739</v>
      </c>
      <c r="F36" s="363">
        <v>65879.8719669524</v>
      </c>
      <c r="G36" s="363">
        <v>65020.979797980246</v>
      </c>
      <c r="H36" s="363">
        <v>62085.036735657057</v>
      </c>
      <c r="I36" s="363">
        <v>72598</v>
      </c>
      <c r="J36" s="362">
        <v>82220</v>
      </c>
      <c r="K36" s="362">
        <v>86523.214594840712</v>
      </c>
      <c r="L36" s="1162">
        <v>88462.593021972381</v>
      </c>
    </row>
    <row r="37" spans="1:12" s="10" customFormat="1" ht="12" x14ac:dyDescent="0.2">
      <c r="A37" s="361" t="s">
        <v>511</v>
      </c>
      <c r="B37" s="622">
        <v>45467.431267917505</v>
      </c>
      <c r="C37" s="622">
        <v>44335.474482365033</v>
      </c>
      <c r="D37" s="622">
        <v>44397.060375888192</v>
      </c>
      <c r="E37" s="622">
        <v>45334.094596452233</v>
      </c>
      <c r="F37" s="363">
        <v>46481.682752289089</v>
      </c>
      <c r="G37" s="363">
        <v>42259.456536412647</v>
      </c>
      <c r="H37" s="363">
        <v>44402.491672638942</v>
      </c>
      <c r="I37" s="363">
        <v>47652</v>
      </c>
      <c r="J37" s="362">
        <v>52636</v>
      </c>
      <c r="K37" s="362">
        <v>54011.952781628948</v>
      </c>
      <c r="L37" s="1162">
        <v>58896.836835989016</v>
      </c>
    </row>
    <row r="38" spans="1:12" s="10" customFormat="1" ht="12" x14ac:dyDescent="0.2">
      <c r="A38" s="429" t="s">
        <v>512</v>
      </c>
      <c r="B38" s="614">
        <v>78606.885403329681</v>
      </c>
      <c r="C38" s="614">
        <v>73721.815604839954</v>
      </c>
      <c r="D38" s="614">
        <v>74523.664610557738</v>
      </c>
      <c r="E38" s="614">
        <v>78109.506548047008</v>
      </c>
      <c r="F38" s="611">
        <v>76712.027107582573</v>
      </c>
      <c r="G38" s="611">
        <v>79105.937378010203</v>
      </c>
      <c r="H38" s="611">
        <v>75075.774637590832</v>
      </c>
      <c r="I38" s="611">
        <v>82880</v>
      </c>
      <c r="J38" s="611">
        <v>97862</v>
      </c>
      <c r="K38" s="611">
        <v>101872.02381896706</v>
      </c>
      <c r="L38" s="1161">
        <v>99268.547932292771</v>
      </c>
    </row>
    <row r="39" spans="1:12" s="10" customFormat="1" ht="12" x14ac:dyDescent="0.2">
      <c r="A39" s="361" t="s">
        <v>513</v>
      </c>
      <c r="B39" s="622">
        <v>18419.084546794486</v>
      </c>
      <c r="C39" s="622">
        <v>17567.811597004031</v>
      </c>
      <c r="D39" s="622">
        <v>17524.281991250209</v>
      </c>
      <c r="E39" s="622">
        <v>19321.369592991956</v>
      </c>
      <c r="F39" s="362">
        <v>18824.69647900264</v>
      </c>
      <c r="G39" s="362">
        <v>19093.56184698264</v>
      </c>
      <c r="H39" s="362">
        <v>18765.755836836597</v>
      </c>
      <c r="I39" s="362">
        <v>21167</v>
      </c>
      <c r="J39" s="362">
        <v>23638</v>
      </c>
      <c r="K39" s="362">
        <v>23896.239863972882</v>
      </c>
      <c r="L39" s="1162">
        <v>23523.860944340384</v>
      </c>
    </row>
    <row r="40" spans="1:12" s="10" customFormat="1" ht="12" x14ac:dyDescent="0.2">
      <c r="A40" s="361" t="s">
        <v>514</v>
      </c>
      <c r="B40" s="622">
        <v>18518.831513701421</v>
      </c>
      <c r="C40" s="622">
        <v>17750.108813173025</v>
      </c>
      <c r="D40" s="622">
        <v>18131.394966283704</v>
      </c>
      <c r="E40" s="622">
        <v>19237.657980739325</v>
      </c>
      <c r="F40" s="362">
        <v>18515.697461706302</v>
      </c>
      <c r="G40" s="362">
        <v>20327.721799894374</v>
      </c>
      <c r="H40" s="362">
        <v>18141.231784991851</v>
      </c>
      <c r="I40" s="362">
        <v>20702</v>
      </c>
      <c r="J40" s="362">
        <v>24288</v>
      </c>
      <c r="K40" s="362">
        <v>27214.229946331387</v>
      </c>
      <c r="L40" s="1162">
        <v>26758.546251090323</v>
      </c>
    </row>
    <row r="41" spans="1:12" s="10" customFormat="1" ht="12" x14ac:dyDescent="0.2">
      <c r="A41" s="361" t="s">
        <v>515</v>
      </c>
      <c r="B41" s="622">
        <v>8177.2485250028458</v>
      </c>
      <c r="C41" s="622">
        <v>7776.5924001826388</v>
      </c>
      <c r="D41" s="622">
        <v>7661.1949006783752</v>
      </c>
      <c r="E41" s="622">
        <v>8323.0693746594752</v>
      </c>
      <c r="F41" s="362">
        <v>7847.6210448820393</v>
      </c>
      <c r="G41" s="362">
        <v>8011.8129531620089</v>
      </c>
      <c r="H41" s="362">
        <v>7893.0244978272931</v>
      </c>
      <c r="I41" s="362">
        <v>8392</v>
      </c>
      <c r="J41" s="362">
        <v>10551</v>
      </c>
      <c r="K41" s="362">
        <v>10638.686119704715</v>
      </c>
      <c r="L41" s="1162">
        <v>9768.1163680894297</v>
      </c>
    </row>
    <row r="42" spans="1:12" s="10" customFormat="1" ht="12" x14ac:dyDescent="0.2">
      <c r="A42" s="361" t="s">
        <v>516</v>
      </c>
      <c r="B42" s="622">
        <v>33491.720817833688</v>
      </c>
      <c r="C42" s="622">
        <v>30627.302794487496</v>
      </c>
      <c r="D42" s="622">
        <v>31206.792752349622</v>
      </c>
      <c r="E42" s="622">
        <v>31227.409599653922</v>
      </c>
      <c r="F42" s="362">
        <v>31524.012121991596</v>
      </c>
      <c r="G42" s="362">
        <v>31672.840777972924</v>
      </c>
      <c r="H42" s="362">
        <v>30275.762517934745</v>
      </c>
      <c r="I42" s="362">
        <v>32619</v>
      </c>
      <c r="J42" s="362">
        <v>39385</v>
      </c>
      <c r="K42" s="362">
        <v>40122.867888958077</v>
      </c>
      <c r="L42" s="1162">
        <v>39218.02436877264</v>
      </c>
    </row>
    <row r="43" spans="1:12" s="10" customFormat="1" ht="12" x14ac:dyDescent="0.2">
      <c r="A43" s="429" t="s">
        <v>517</v>
      </c>
      <c r="B43" s="614">
        <v>106903.45143715557</v>
      </c>
      <c r="C43" s="614">
        <v>104930.88337138701</v>
      </c>
      <c r="D43" s="614">
        <v>107910.59034856698</v>
      </c>
      <c r="E43" s="614">
        <v>105139.73935521462</v>
      </c>
      <c r="F43" s="611">
        <v>102403.65065315476</v>
      </c>
      <c r="G43" s="611">
        <v>98611.903841956664</v>
      </c>
      <c r="H43" s="611">
        <v>97318.759334628019</v>
      </c>
      <c r="I43" s="611">
        <v>105260</v>
      </c>
      <c r="J43" s="611">
        <v>121707</v>
      </c>
      <c r="K43" s="611">
        <v>126058.12879112249</v>
      </c>
      <c r="L43" s="1161">
        <v>130518.98348746962</v>
      </c>
    </row>
    <row r="44" spans="1:12" s="10" customFormat="1" ht="12" x14ac:dyDescent="0.2">
      <c r="A44" s="361" t="s">
        <v>518</v>
      </c>
      <c r="B44" s="622">
        <v>24539.412822176258</v>
      </c>
      <c r="C44" s="622">
        <v>24398.538001371533</v>
      </c>
      <c r="D44" s="622">
        <v>26292.370911442249</v>
      </c>
      <c r="E44" s="622">
        <v>25267.613797922393</v>
      </c>
      <c r="F44" s="362">
        <v>23916.407593072898</v>
      </c>
      <c r="G44" s="362">
        <v>23377.064842029682</v>
      </c>
      <c r="H44" s="362">
        <v>22877.920961243592</v>
      </c>
      <c r="I44" s="362">
        <v>25199</v>
      </c>
      <c r="J44" s="362">
        <v>29124</v>
      </c>
      <c r="K44" s="362">
        <v>30432.494176794902</v>
      </c>
      <c r="L44" s="1162">
        <v>31556.100311905597</v>
      </c>
    </row>
    <row r="45" spans="1:12" s="10" customFormat="1" ht="12" x14ac:dyDescent="0.2">
      <c r="A45" s="361" t="s">
        <v>519</v>
      </c>
      <c r="B45" s="622">
        <v>7605.1760142108287</v>
      </c>
      <c r="C45" s="622">
        <v>7409.1095497264923</v>
      </c>
      <c r="D45" s="622">
        <v>7943.3129900593258</v>
      </c>
      <c r="E45" s="622">
        <v>7766.3224021164087</v>
      </c>
      <c r="F45" s="362">
        <v>7171.2681158553451</v>
      </c>
      <c r="G45" s="362">
        <v>7396.2141047713858</v>
      </c>
      <c r="H45" s="362">
        <v>7502.3782355013682</v>
      </c>
      <c r="I45" s="362">
        <v>8090</v>
      </c>
      <c r="J45" s="362">
        <v>9071</v>
      </c>
      <c r="K45" s="362">
        <v>9377.5957803472629</v>
      </c>
      <c r="L45" s="1162">
        <v>9987.0796034921204</v>
      </c>
    </row>
    <row r="46" spans="1:12" s="10" customFormat="1" ht="12" x14ac:dyDescent="0.2">
      <c r="A46" s="361" t="s">
        <v>520</v>
      </c>
      <c r="B46" s="622">
        <v>53974.639506384054</v>
      </c>
      <c r="C46" s="622">
        <v>52921.488389146281</v>
      </c>
      <c r="D46" s="622">
        <v>53501.684994773175</v>
      </c>
      <c r="E46" s="622">
        <v>51946.125462083226</v>
      </c>
      <c r="F46" s="362">
        <v>50918.640740728319</v>
      </c>
      <c r="G46" s="362">
        <v>48389.708758328488</v>
      </c>
      <c r="H46" s="362">
        <v>48169.406466775763</v>
      </c>
      <c r="I46" s="362">
        <v>51109</v>
      </c>
      <c r="J46" s="362">
        <v>59146</v>
      </c>
      <c r="K46" s="362">
        <v>61420.530387237537</v>
      </c>
      <c r="L46" s="1162">
        <v>62913.616262660173</v>
      </c>
    </row>
    <row r="47" spans="1:12" s="10" customFormat="1" ht="12" x14ac:dyDescent="0.2">
      <c r="A47" s="361" t="s">
        <v>521</v>
      </c>
      <c r="B47" s="622">
        <v>9542.7204862014678</v>
      </c>
      <c r="C47" s="622">
        <v>9349.4912686996649</v>
      </c>
      <c r="D47" s="622">
        <v>9267.0251741699249</v>
      </c>
      <c r="E47" s="622">
        <v>9220.6674604200107</v>
      </c>
      <c r="F47" s="362">
        <v>9253.1949845997715</v>
      </c>
      <c r="G47" s="362">
        <v>8971.356473501286</v>
      </c>
      <c r="H47" s="362">
        <v>8320.7636013222764</v>
      </c>
      <c r="I47" s="362">
        <v>9300</v>
      </c>
      <c r="J47" s="362">
        <v>11485</v>
      </c>
      <c r="K47" s="362">
        <v>11253.756687797155</v>
      </c>
      <c r="L47" s="1162">
        <v>11719.38873917686</v>
      </c>
    </row>
    <row r="48" spans="1:12" s="10" customFormat="1" ht="12" x14ac:dyDescent="0.2">
      <c r="A48" s="361" t="s">
        <v>522</v>
      </c>
      <c r="B48" s="622">
        <v>6056.8756298934659</v>
      </c>
      <c r="C48" s="622">
        <v>6050.6013519632152</v>
      </c>
      <c r="D48" s="622">
        <v>5980.224355778304</v>
      </c>
      <c r="E48" s="622">
        <v>6098.5112340860514</v>
      </c>
      <c r="F48" s="362">
        <v>6204.3988991535143</v>
      </c>
      <c r="G48" s="362">
        <v>5914.4658079011551</v>
      </c>
      <c r="H48" s="362">
        <v>5703.3715025464926</v>
      </c>
      <c r="I48" s="362">
        <v>6512</v>
      </c>
      <c r="J48" s="362">
        <v>7175</v>
      </c>
      <c r="K48" s="362">
        <v>7992.82007236955</v>
      </c>
      <c r="L48" s="1162">
        <v>8339.3736880692559</v>
      </c>
    </row>
    <row r="49" spans="1:12" s="10" customFormat="1" ht="12" x14ac:dyDescent="0.2">
      <c r="A49" s="361" t="s">
        <v>523</v>
      </c>
      <c r="B49" s="622">
        <v>5184.6269782878408</v>
      </c>
      <c r="C49" s="622">
        <v>4801.654810486707</v>
      </c>
      <c r="D49" s="622">
        <v>4925.9719223577449</v>
      </c>
      <c r="E49" s="622">
        <v>4840.4989985945858</v>
      </c>
      <c r="F49" s="362">
        <v>4939.7403197449157</v>
      </c>
      <c r="G49" s="362">
        <v>4563.0938554212507</v>
      </c>
      <c r="H49" s="362">
        <v>4744.9185672380499</v>
      </c>
      <c r="I49" s="362">
        <v>5051</v>
      </c>
      <c r="J49" s="362">
        <v>5706</v>
      </c>
      <c r="K49" s="362">
        <v>5580.9316865760984</v>
      </c>
      <c r="L49" s="1162">
        <v>6003.424882165601</v>
      </c>
    </row>
    <row r="50" spans="1:12" s="10" customFormat="1" ht="12" x14ac:dyDescent="0.2">
      <c r="A50" s="429" t="s">
        <v>524</v>
      </c>
      <c r="B50" s="614">
        <v>266372.56076068693</v>
      </c>
      <c r="C50" s="614">
        <v>259092.23889048467</v>
      </c>
      <c r="D50" s="614">
        <v>270350.11297341954</v>
      </c>
      <c r="E50" s="614">
        <v>256817.88510313656</v>
      </c>
      <c r="F50" s="611">
        <v>235893.19566130731</v>
      </c>
      <c r="G50" s="611">
        <v>235052.77297436507</v>
      </c>
      <c r="H50" s="611">
        <v>230012.38242235902</v>
      </c>
      <c r="I50" s="611">
        <v>246367</v>
      </c>
      <c r="J50" s="611">
        <v>283285</v>
      </c>
      <c r="K50" s="611">
        <v>285521.16628358862</v>
      </c>
      <c r="L50" s="1161">
        <v>290954.84745066921</v>
      </c>
    </row>
    <row r="51" spans="1:12" s="10" customFormat="1" ht="12" x14ac:dyDescent="0.2">
      <c r="A51" s="361" t="s">
        <v>525</v>
      </c>
      <c r="B51" s="622">
        <v>70002.271658044687</v>
      </c>
      <c r="C51" s="622">
        <v>68938.020997989064</v>
      </c>
      <c r="D51" s="622">
        <v>72970.482704233771</v>
      </c>
      <c r="E51" s="622">
        <v>68618.105415783313</v>
      </c>
      <c r="F51" s="362">
        <v>61109.052748821494</v>
      </c>
      <c r="G51" s="362">
        <v>62844.883440959733</v>
      </c>
      <c r="H51" s="362">
        <v>60716.324427459418</v>
      </c>
      <c r="I51" s="362">
        <v>63500</v>
      </c>
      <c r="J51" s="362">
        <v>75337</v>
      </c>
      <c r="K51" s="362">
        <v>74534.156339503941</v>
      </c>
      <c r="L51" s="1162">
        <v>77295.026799633968</v>
      </c>
    </row>
    <row r="52" spans="1:12" s="10" customFormat="1" ht="12" x14ac:dyDescent="0.2">
      <c r="A52" s="361" t="s">
        <v>526</v>
      </c>
      <c r="B52" s="622">
        <v>126932.20290309316</v>
      </c>
      <c r="C52" s="622">
        <v>123450.85813401995</v>
      </c>
      <c r="D52" s="622">
        <v>128831.93972813705</v>
      </c>
      <c r="E52" s="622">
        <v>119696.25060024043</v>
      </c>
      <c r="F52" s="362">
        <v>108281.7292934836</v>
      </c>
      <c r="G52" s="362">
        <v>107152.08492725804</v>
      </c>
      <c r="H52" s="362">
        <v>106445.79792385316</v>
      </c>
      <c r="I52" s="362">
        <v>112367</v>
      </c>
      <c r="J52" s="362">
        <v>127397</v>
      </c>
      <c r="K52" s="362">
        <v>129946.32403852411</v>
      </c>
      <c r="L52" s="1162">
        <v>134627.39750517576</v>
      </c>
    </row>
    <row r="53" spans="1:12" s="10" customFormat="1" ht="12" x14ac:dyDescent="0.2">
      <c r="A53" s="361" t="s">
        <v>527</v>
      </c>
      <c r="B53" s="622">
        <v>69438.086199529236</v>
      </c>
      <c r="C53" s="622">
        <v>66703.359758496154</v>
      </c>
      <c r="D53" s="622">
        <v>68547.690541123797</v>
      </c>
      <c r="E53" s="622">
        <v>68503.5290872271</v>
      </c>
      <c r="F53" s="362">
        <v>66502.413619002225</v>
      </c>
      <c r="G53" s="362">
        <v>65055.804606124933</v>
      </c>
      <c r="H53" s="362">
        <v>62850.26007104505</v>
      </c>
      <c r="I53" s="362">
        <v>70500</v>
      </c>
      <c r="J53" s="362">
        <v>80551</v>
      </c>
      <c r="K53" s="362">
        <v>81040.685905560575</v>
      </c>
      <c r="L53" s="1162">
        <v>79032.423145859502</v>
      </c>
    </row>
    <row r="54" spans="1:12" s="10" customFormat="1" ht="12" x14ac:dyDescent="0.2">
      <c r="A54" s="429" t="s">
        <v>528</v>
      </c>
      <c r="B54" s="614">
        <v>386640.75361681456</v>
      </c>
      <c r="C54" s="614">
        <v>364654.23446657631</v>
      </c>
      <c r="D54" s="614">
        <v>355864.01838042459</v>
      </c>
      <c r="E54" s="614">
        <v>361395.81797000667</v>
      </c>
      <c r="F54" s="611">
        <v>346838.90923254477</v>
      </c>
      <c r="G54" s="611">
        <v>344046.66808985389</v>
      </c>
      <c r="H54" s="611">
        <v>336216.15965135919</v>
      </c>
      <c r="I54" s="611">
        <v>369270</v>
      </c>
      <c r="J54" s="611">
        <v>429746</v>
      </c>
      <c r="K54" s="611">
        <v>447991.1983374033</v>
      </c>
      <c r="L54" s="1161">
        <v>431427.08848374221</v>
      </c>
    </row>
    <row r="55" spans="1:12" s="10" customFormat="1" ht="12" x14ac:dyDescent="0.2">
      <c r="A55" s="361" t="s">
        <v>529</v>
      </c>
      <c r="B55" s="622">
        <v>5670.3401413527954</v>
      </c>
      <c r="C55" s="622">
        <v>5068.9288794229788</v>
      </c>
      <c r="D55" s="622">
        <v>5075.0739787277344</v>
      </c>
      <c r="E55" s="622">
        <v>4904.4984059416083</v>
      </c>
      <c r="F55" s="362">
        <v>4534.5960479162604</v>
      </c>
      <c r="G55" s="362">
        <v>7905.4072951240078</v>
      </c>
      <c r="H55" s="362">
        <v>4565.0704857589544</v>
      </c>
      <c r="I55" s="362">
        <v>5128</v>
      </c>
      <c r="J55" s="362">
        <v>6009</v>
      </c>
      <c r="K55" s="362">
        <v>8167.8770004531034</v>
      </c>
      <c r="L55" s="1162">
        <v>5896.5085190567934</v>
      </c>
    </row>
    <row r="56" spans="1:12" s="10" customFormat="1" ht="12" x14ac:dyDescent="0.2">
      <c r="A56" s="361" t="s">
        <v>530</v>
      </c>
      <c r="B56" s="622">
        <v>9871.4988959170387</v>
      </c>
      <c r="C56" s="622">
        <v>9253.0917390953564</v>
      </c>
      <c r="D56" s="622">
        <v>8977.4130231145609</v>
      </c>
      <c r="E56" s="622">
        <v>8770.9636205976676</v>
      </c>
      <c r="F56" s="362">
        <v>9257.6131721831953</v>
      </c>
      <c r="G56" s="362">
        <v>4586.3426668278298</v>
      </c>
      <c r="H56" s="362">
        <v>7617.8322602337112</v>
      </c>
      <c r="I56" s="362">
        <v>7529</v>
      </c>
      <c r="J56" s="362">
        <v>8116</v>
      </c>
      <c r="K56" s="362">
        <v>6030.8556735766088</v>
      </c>
      <c r="L56" s="1162">
        <v>7929.995621507288</v>
      </c>
    </row>
    <row r="57" spans="1:12" s="10" customFormat="1" ht="12" x14ac:dyDescent="0.2">
      <c r="A57" s="361" t="s">
        <v>531</v>
      </c>
      <c r="B57" s="622">
        <v>107361.70229942467</v>
      </c>
      <c r="C57" s="622">
        <v>99315.33932265926</v>
      </c>
      <c r="D57" s="622">
        <v>95885.270625454388</v>
      </c>
      <c r="E57" s="622">
        <v>95117.239786131337</v>
      </c>
      <c r="F57" s="362">
        <v>89413.691194821979</v>
      </c>
      <c r="G57" s="362">
        <v>86635.885040973793</v>
      </c>
      <c r="H57" s="362">
        <v>85249.104630634756</v>
      </c>
      <c r="I57" s="362">
        <v>96993</v>
      </c>
      <c r="J57" s="362">
        <v>121870</v>
      </c>
      <c r="K57" s="362">
        <v>127551.23257653226</v>
      </c>
      <c r="L57" s="1162">
        <v>121876.99760404597</v>
      </c>
    </row>
    <row r="58" spans="1:12" s="10" customFormat="1" ht="12" x14ac:dyDescent="0.2">
      <c r="A58" s="361" t="s">
        <v>532</v>
      </c>
      <c r="B58" s="622">
        <v>59701.781570582258</v>
      </c>
      <c r="C58" s="622">
        <v>56531.319700948698</v>
      </c>
      <c r="D58" s="622">
        <v>54563.117611599642</v>
      </c>
      <c r="E58" s="622">
        <v>54754.678167928265</v>
      </c>
      <c r="F58" s="362">
        <v>52099.993102060413</v>
      </c>
      <c r="G58" s="362">
        <v>51923.66294319486</v>
      </c>
      <c r="H58" s="362">
        <v>51144.091445196515</v>
      </c>
      <c r="I58" s="362">
        <v>56095</v>
      </c>
      <c r="J58" s="362">
        <v>65536</v>
      </c>
      <c r="K58" s="362">
        <v>72763.292525098237</v>
      </c>
      <c r="L58" s="1162">
        <v>67544.080848958241</v>
      </c>
    </row>
    <row r="59" spans="1:12" s="10" customFormat="1" ht="12" x14ac:dyDescent="0.2">
      <c r="A59" s="361" t="s">
        <v>533</v>
      </c>
      <c r="B59" s="622">
        <v>48906.12551084088</v>
      </c>
      <c r="C59" s="622">
        <v>46598.427645216434</v>
      </c>
      <c r="D59" s="622">
        <v>46563.636798485284</v>
      </c>
      <c r="E59" s="622">
        <v>48971.258050799166</v>
      </c>
      <c r="F59" s="362">
        <v>47393.481347782254</v>
      </c>
      <c r="G59" s="362">
        <v>46816.414135927582</v>
      </c>
      <c r="H59" s="362">
        <v>47282.640082870996</v>
      </c>
      <c r="I59" s="362">
        <v>50590</v>
      </c>
      <c r="J59" s="362">
        <v>59903</v>
      </c>
      <c r="K59" s="362">
        <v>61832.352879427024</v>
      </c>
      <c r="L59" s="1162">
        <v>60659.561309375204</v>
      </c>
    </row>
    <row r="60" spans="1:12" s="10" customFormat="1" ht="12" x14ac:dyDescent="0.2">
      <c r="A60" s="361" t="s">
        <v>534</v>
      </c>
      <c r="B60" s="622">
        <v>48518.536952642207</v>
      </c>
      <c r="C60" s="622">
        <v>45697.215888984407</v>
      </c>
      <c r="D60" s="622">
        <v>45658.81468028573</v>
      </c>
      <c r="E60" s="622">
        <v>44461.301282640314</v>
      </c>
      <c r="F60" s="362">
        <v>42353.720469933447</v>
      </c>
      <c r="G60" s="362">
        <v>43603.933944157048</v>
      </c>
      <c r="H60" s="362">
        <v>40453.557730088287</v>
      </c>
      <c r="I60" s="362">
        <v>45863</v>
      </c>
      <c r="J60" s="362">
        <v>52886</v>
      </c>
      <c r="K60" s="362">
        <v>52574.205945431153</v>
      </c>
      <c r="L60" s="1162">
        <v>49632.949809167068</v>
      </c>
    </row>
    <row r="61" spans="1:12" s="10" customFormat="1" ht="12" x14ac:dyDescent="0.2">
      <c r="A61" s="361" t="s">
        <v>535</v>
      </c>
      <c r="B61" s="622">
        <v>20931.020862633246</v>
      </c>
      <c r="C61" s="622">
        <v>20198.619609432884</v>
      </c>
      <c r="D61" s="622">
        <v>18921.780606722503</v>
      </c>
      <c r="E61" s="622">
        <v>19149.325939284292</v>
      </c>
      <c r="F61" s="362">
        <v>18300.126324553028</v>
      </c>
      <c r="G61" s="362">
        <v>18555.824748018429</v>
      </c>
      <c r="H61" s="362">
        <v>17529.275636889455</v>
      </c>
      <c r="I61" s="362">
        <v>19373</v>
      </c>
      <c r="J61" s="362">
        <v>23053</v>
      </c>
      <c r="K61" s="362">
        <v>22845.119858710819</v>
      </c>
      <c r="L61" s="1162">
        <v>21450.420280502567</v>
      </c>
    </row>
    <row r="62" spans="1:12" s="10" customFormat="1" ht="12" x14ac:dyDescent="0.2">
      <c r="A62" s="361" t="s">
        <v>536</v>
      </c>
      <c r="B62" s="622">
        <v>80039.777553144464</v>
      </c>
      <c r="C62" s="622">
        <v>76638.747439289946</v>
      </c>
      <c r="D62" s="622">
        <v>74498.081018602301</v>
      </c>
      <c r="E62" s="622">
        <v>79446.952897230716</v>
      </c>
      <c r="F62" s="362">
        <v>77818.682878642241</v>
      </c>
      <c r="G62" s="362">
        <v>78127.806231743554</v>
      </c>
      <c r="H62" s="362">
        <v>76712.3454365527</v>
      </c>
      <c r="I62" s="362">
        <v>80936</v>
      </c>
      <c r="J62" s="362">
        <v>85295</v>
      </c>
      <c r="K62" s="362">
        <v>88887.653138622278</v>
      </c>
      <c r="L62" s="1162">
        <v>89226.246371301721</v>
      </c>
    </row>
    <row r="63" spans="1:12" s="10" customFormat="1" ht="12" x14ac:dyDescent="0.2">
      <c r="A63" s="361" t="s">
        <v>537</v>
      </c>
      <c r="B63" s="622">
        <v>5639.9698302824381</v>
      </c>
      <c r="C63" s="622">
        <v>5352.544241554674</v>
      </c>
      <c r="D63" s="622">
        <v>5720.8300372700069</v>
      </c>
      <c r="E63" s="622">
        <v>5819.5998195406864</v>
      </c>
      <c r="F63" s="362">
        <v>5667.0046946520069</v>
      </c>
      <c r="G63" s="362">
        <v>5891.3910839200425</v>
      </c>
      <c r="H63" s="362">
        <v>5662.2419431267863</v>
      </c>
      <c r="I63" s="362">
        <v>6764</v>
      </c>
      <c r="J63" s="362">
        <v>7077</v>
      </c>
      <c r="K63" s="362">
        <v>7338.6087395518398</v>
      </c>
      <c r="L63" s="1162">
        <v>7210.3281198273125</v>
      </c>
    </row>
    <row r="64" spans="1:12" s="10" customFormat="1" ht="12" x14ac:dyDescent="0.2">
      <c r="A64" s="615" t="s">
        <v>559</v>
      </c>
      <c r="B64" s="616">
        <v>5117217.5814812109</v>
      </c>
      <c r="C64" s="616">
        <v>4787858.1395706926</v>
      </c>
      <c r="D64" s="616">
        <v>4771853.9727811711</v>
      </c>
      <c r="E64" s="616">
        <v>4779892.756134429</v>
      </c>
      <c r="F64" s="616">
        <v>4530111.4373812377</v>
      </c>
      <c r="G64" s="616">
        <v>4419811.1072729733</v>
      </c>
      <c r="H64" s="616">
        <v>4187606.110699519</v>
      </c>
      <c r="I64" s="616">
        <v>4361657</v>
      </c>
      <c r="J64" s="616">
        <v>5057052</v>
      </c>
      <c r="K64" s="616">
        <v>5087546.1366461692</v>
      </c>
      <c r="L64" s="617">
        <v>4872548.4590621106</v>
      </c>
    </row>
    <row r="65" spans="1:12" s="10" customFormat="1" ht="12" x14ac:dyDescent="0.2">
      <c r="A65" s="623"/>
      <c r="B65" s="623"/>
      <c r="C65" s="623"/>
      <c r="D65" s="623"/>
      <c r="E65" s="623"/>
      <c r="F65" s="623"/>
      <c r="G65" s="623"/>
      <c r="H65" s="623"/>
      <c r="I65" s="623"/>
      <c r="J65" s="623"/>
      <c r="K65" s="618"/>
      <c r="L65" s="618"/>
    </row>
    <row r="66" spans="1:12" s="10" customFormat="1" ht="12" x14ac:dyDescent="0.2">
      <c r="A66" s="1166" t="s">
        <v>675</v>
      </c>
      <c r="B66" s="1166"/>
      <c r="C66" s="123"/>
      <c r="D66" s="123"/>
      <c r="E66" s="123"/>
      <c r="F66" s="123"/>
      <c r="G66" s="123"/>
      <c r="H66" s="623"/>
      <c r="I66" s="623"/>
      <c r="J66" s="623"/>
      <c r="K66" s="618"/>
      <c r="L66" s="618"/>
    </row>
    <row r="67" spans="1:12" s="10" customFormat="1" ht="12" x14ac:dyDescent="0.2">
      <c r="A67" s="123" t="s">
        <v>677</v>
      </c>
      <c r="B67" s="123"/>
      <c r="C67" s="123"/>
      <c r="D67" s="623"/>
      <c r="E67" s="623"/>
      <c r="F67" s="623"/>
      <c r="G67" s="623"/>
      <c r="H67" s="623"/>
      <c r="I67" s="623"/>
      <c r="J67" s="623"/>
      <c r="K67" s="111"/>
      <c r="L67" s="111"/>
    </row>
    <row r="68" spans="1:12" x14ac:dyDescent="0.2">
      <c r="A68" s="413"/>
      <c r="B68" s="413"/>
      <c r="C68" s="413"/>
      <c r="D68" s="413"/>
      <c r="E68" s="413"/>
      <c r="F68" s="413"/>
      <c r="G68" s="413"/>
      <c r="H68" s="413"/>
      <c r="I68" s="413"/>
      <c r="J68" s="413"/>
      <c r="K68" s="413"/>
      <c r="L68" s="413"/>
    </row>
    <row r="69" spans="1:12" x14ac:dyDescent="0.2">
      <c r="A69" s="413"/>
      <c r="B69" s="413"/>
      <c r="C69" s="413"/>
      <c r="D69" s="413"/>
      <c r="E69" s="413"/>
      <c r="F69" s="413"/>
      <c r="G69" s="413"/>
      <c r="H69" s="413"/>
      <c r="I69" s="413"/>
      <c r="J69" s="413"/>
      <c r="K69" s="413"/>
      <c r="L69" s="413"/>
    </row>
  </sheetData>
  <sheetProtection formatCells="0" formatColumns="0" formatRows="0" insertColumns="0" insertRows="0" insertHyperlinks="0" deleteColumns="0" deleteRows="0" sort="0" autoFilter="0" pivotTables="0"/>
  <mergeCells count="2">
    <mergeCell ref="A1:L1"/>
    <mergeCell ref="A2:L2"/>
  </mergeCells>
  <phoneticPr fontId="51" type="noConversion"/>
  <printOptions horizontalCentered="1"/>
  <pageMargins left="0.25" right="0.25" top="0.25" bottom="0.5" header="0.3" footer="0.3"/>
  <pageSetup scale="70" fitToWidth="2" fitToHeight="2" orientation="landscape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0000"/>
  </sheetPr>
  <dimension ref="A1:I21"/>
  <sheetViews>
    <sheetView workbookViewId="0"/>
  </sheetViews>
  <sheetFormatPr defaultRowHeight="12.75" x14ac:dyDescent="0.2"/>
  <cols>
    <col min="2" max="8" width="15.42578125" customWidth="1"/>
  </cols>
  <sheetData>
    <row r="1" spans="1:9" x14ac:dyDescent="0.2">
      <c r="A1" s="19" t="s">
        <v>134</v>
      </c>
      <c r="I1" s="87" t="s">
        <v>128</v>
      </c>
    </row>
    <row r="3" spans="1:9" x14ac:dyDescent="0.2">
      <c r="B3" t="s">
        <v>615</v>
      </c>
      <c r="C3" t="s">
        <v>616</v>
      </c>
      <c r="D3" t="s">
        <v>241</v>
      </c>
      <c r="E3" t="s">
        <v>212</v>
      </c>
      <c r="F3" t="s">
        <v>398</v>
      </c>
      <c r="G3" t="s">
        <v>399</v>
      </c>
      <c r="H3" t="s">
        <v>236</v>
      </c>
    </row>
    <row r="4" spans="1:9" x14ac:dyDescent="0.2">
      <c r="A4">
        <v>2003</v>
      </c>
      <c r="B4" s="120">
        <v>3834.6</v>
      </c>
      <c r="C4" s="120">
        <v>2772.9</v>
      </c>
      <c r="D4" s="120">
        <v>1901.9</v>
      </c>
      <c r="E4" s="120">
        <v>335.5</v>
      </c>
      <c r="F4" s="120">
        <v>165.2</v>
      </c>
      <c r="G4" s="120">
        <f t="shared" ref="G4:G10" si="0">H4-SUM(B4:F4)</f>
        <v>999.5</v>
      </c>
      <c r="H4" s="120">
        <v>10009.6</v>
      </c>
    </row>
    <row r="5" spans="1:9" x14ac:dyDescent="0.2">
      <c r="A5">
        <v>2004</v>
      </c>
      <c r="B5" s="120">
        <v>3899.5</v>
      </c>
      <c r="C5" s="120">
        <v>3195.7</v>
      </c>
      <c r="D5" s="120">
        <v>2162.6</v>
      </c>
      <c r="E5" s="120">
        <v>363.6</v>
      </c>
      <c r="F5" s="120">
        <v>159.80000000000001</v>
      </c>
      <c r="G5" s="120">
        <f t="shared" si="0"/>
        <v>1026.2000000000007</v>
      </c>
      <c r="H5" s="120">
        <v>10807.4</v>
      </c>
    </row>
    <row r="6" spans="1:9" x14ac:dyDescent="0.2">
      <c r="A6">
        <v>2005</v>
      </c>
      <c r="B6" s="120">
        <v>4289.2</v>
      </c>
      <c r="C6" s="120">
        <v>3551.5</v>
      </c>
      <c r="D6" s="120">
        <v>2214.4</v>
      </c>
      <c r="E6" s="120">
        <v>451</v>
      </c>
      <c r="F6" s="120">
        <v>207.8</v>
      </c>
      <c r="G6" s="120">
        <f t="shared" si="0"/>
        <v>1144</v>
      </c>
      <c r="H6" s="120">
        <v>11857.9</v>
      </c>
    </row>
    <row r="7" spans="1:9" x14ac:dyDescent="0.2">
      <c r="A7">
        <v>2006</v>
      </c>
      <c r="B7" s="120">
        <v>4750.3318326440631</v>
      </c>
      <c r="C7" s="120">
        <v>3634.8823820388197</v>
      </c>
      <c r="D7" s="120">
        <v>2037.2066412393447</v>
      </c>
      <c r="E7" s="120">
        <v>507.95013706379439</v>
      </c>
      <c r="F7" s="120">
        <v>190.69226269318861</v>
      </c>
      <c r="G7" s="120">
        <f t="shared" si="0"/>
        <v>1312.3782004139593</v>
      </c>
      <c r="H7" s="120">
        <v>12433.441456093169</v>
      </c>
    </row>
    <row r="8" spans="1:9" x14ac:dyDescent="0.2">
      <c r="A8">
        <v>2007</v>
      </c>
      <c r="B8" s="120">
        <v>4759.7140791954944</v>
      </c>
      <c r="C8" s="120">
        <v>3777.2077543947316</v>
      </c>
      <c r="D8" s="120">
        <v>1982.0219875037574</v>
      </c>
      <c r="E8" s="120">
        <v>634.16099377334012</v>
      </c>
      <c r="F8" s="120">
        <v>185.22665639915101</v>
      </c>
      <c r="G8" s="120">
        <f t="shared" si="0"/>
        <v>1425.1491076337552</v>
      </c>
      <c r="H8" s="120">
        <v>12763.480578900231</v>
      </c>
    </row>
    <row r="9" spans="1:9" x14ac:dyDescent="0.2">
      <c r="A9">
        <v>2008</v>
      </c>
      <c r="B9" s="167">
        <v>3897.2906579686955</v>
      </c>
      <c r="C9" s="167">
        <v>3225.0658020967544</v>
      </c>
      <c r="D9" s="167">
        <v>1944.4889071042544</v>
      </c>
      <c r="E9" s="167">
        <v>710.57314604169028</v>
      </c>
      <c r="F9" s="167">
        <v>178.27192004834106</v>
      </c>
      <c r="G9" s="120">
        <f t="shared" si="0"/>
        <v>1404.4003109546011</v>
      </c>
      <c r="H9" s="167">
        <v>11360.090744214336</v>
      </c>
    </row>
    <row r="10" spans="1:9" x14ac:dyDescent="0.2">
      <c r="A10">
        <v>2009</v>
      </c>
      <c r="B10" s="172">
        <v>3468.2</v>
      </c>
      <c r="C10" s="172">
        <v>2694.6</v>
      </c>
      <c r="D10" s="172">
        <v>1826.3</v>
      </c>
      <c r="E10" s="172">
        <v>628.79999999999995</v>
      </c>
      <c r="F10" s="172">
        <v>173.7</v>
      </c>
      <c r="G10" s="120">
        <f t="shared" si="0"/>
        <v>1176.3999999999996</v>
      </c>
      <c r="H10" s="167">
        <v>9968</v>
      </c>
    </row>
    <row r="11" spans="1:9" x14ac:dyDescent="0.2">
      <c r="B11" s="172"/>
      <c r="C11" s="172"/>
      <c r="D11" s="172"/>
      <c r="E11" s="172"/>
      <c r="F11" s="172"/>
      <c r="G11" s="120"/>
      <c r="H11" s="167"/>
    </row>
    <row r="12" spans="1:9" x14ac:dyDescent="0.2">
      <c r="H12" s="38"/>
    </row>
    <row r="13" spans="1:9" x14ac:dyDescent="0.2">
      <c r="B13" t="s">
        <v>615</v>
      </c>
      <c r="C13" t="s">
        <v>616</v>
      </c>
      <c r="D13" t="s">
        <v>241</v>
      </c>
      <c r="E13" t="s">
        <v>212</v>
      </c>
      <c r="F13" t="s">
        <v>398</v>
      </c>
      <c r="G13" t="s">
        <v>399</v>
      </c>
      <c r="H13" t="s">
        <v>552</v>
      </c>
    </row>
    <row r="14" spans="1:9" x14ac:dyDescent="0.2">
      <c r="A14">
        <v>2003</v>
      </c>
      <c r="B14" s="95">
        <f t="shared" ref="B14:G20" si="1">B4/$H4</f>
        <v>0.38309223145780047</v>
      </c>
      <c r="C14" s="95">
        <f t="shared" si="1"/>
        <v>0.27702405690537085</v>
      </c>
      <c r="D14" s="95">
        <f t="shared" si="1"/>
        <v>0.19000759271099746</v>
      </c>
      <c r="E14" s="95">
        <f t="shared" si="1"/>
        <v>3.3517822890025577E-2</v>
      </c>
      <c r="F14" s="95">
        <f t="shared" si="1"/>
        <v>1.6504156010230177E-2</v>
      </c>
      <c r="G14" s="95">
        <f t="shared" si="1"/>
        <v>9.9854140025575439E-2</v>
      </c>
      <c r="H14" s="121">
        <f t="shared" ref="H14:H19" si="2">SUM(B14:G14)</f>
        <v>0.99999999999999989</v>
      </c>
    </row>
    <row r="15" spans="1:9" x14ac:dyDescent="0.2">
      <c r="A15">
        <v>2004</v>
      </c>
      <c r="B15" s="95">
        <f t="shared" si="1"/>
        <v>0.36081758794899793</v>
      </c>
      <c r="C15" s="95">
        <f t="shared" si="1"/>
        <v>0.29569554194348319</v>
      </c>
      <c r="D15" s="95">
        <f t="shared" si="1"/>
        <v>0.20010363269611561</v>
      </c>
      <c r="E15" s="95">
        <f t="shared" si="1"/>
        <v>3.364361456039381E-2</v>
      </c>
      <c r="F15" s="95">
        <f t="shared" si="1"/>
        <v>1.4786165035068567E-2</v>
      </c>
      <c r="G15" s="95">
        <f t="shared" si="1"/>
        <v>9.4953457815941E-2</v>
      </c>
      <c r="H15" s="121">
        <f t="shared" si="2"/>
        <v>1</v>
      </c>
    </row>
    <row r="16" spans="1:9" x14ac:dyDescent="0.2">
      <c r="A16">
        <v>2005</v>
      </c>
      <c r="B16" s="95">
        <f t="shared" si="1"/>
        <v>0.36171666146619552</v>
      </c>
      <c r="C16" s="95">
        <f t="shared" si="1"/>
        <v>0.2995049713692981</v>
      </c>
      <c r="D16" s="95">
        <f t="shared" si="1"/>
        <v>0.18674470184434008</v>
      </c>
      <c r="E16" s="95">
        <f t="shared" si="1"/>
        <v>3.8033715919344908E-2</v>
      </c>
      <c r="F16" s="95">
        <f t="shared" si="1"/>
        <v>1.7524182190775773E-2</v>
      </c>
      <c r="G16" s="95">
        <f t="shared" si="1"/>
        <v>9.6475767210045624E-2</v>
      </c>
      <c r="H16" s="121">
        <f t="shared" si="2"/>
        <v>1</v>
      </c>
    </row>
    <row r="17" spans="1:8" x14ac:dyDescent="0.2">
      <c r="A17" s="19">
        <v>2006</v>
      </c>
      <c r="B17" s="95">
        <f t="shared" si="1"/>
        <v>0.38206089998647169</v>
      </c>
      <c r="C17" s="95">
        <f t="shared" si="1"/>
        <v>0.29234724712983617</v>
      </c>
      <c r="D17" s="95">
        <f t="shared" si="1"/>
        <v>0.16384897523613506</v>
      </c>
      <c r="E17" s="95">
        <f t="shared" si="1"/>
        <v>4.0853543152758146E-2</v>
      </c>
      <c r="F17" s="95">
        <f t="shared" si="1"/>
        <v>1.5337045931055348E-2</v>
      </c>
      <c r="G17" s="95">
        <f t="shared" si="1"/>
        <v>0.10555228856374366</v>
      </c>
      <c r="H17" s="121">
        <f t="shared" si="2"/>
        <v>1</v>
      </c>
    </row>
    <row r="18" spans="1:8" x14ac:dyDescent="0.2">
      <c r="A18">
        <v>2007</v>
      </c>
      <c r="B18" s="95">
        <f t="shared" si="1"/>
        <v>0.37291662331229219</v>
      </c>
      <c r="C18" s="95">
        <f t="shared" si="1"/>
        <v>0.29593869250986049</v>
      </c>
      <c r="D18" s="95">
        <f t="shared" si="1"/>
        <v>0.15528851830434945</v>
      </c>
      <c r="E18" s="95">
        <f t="shared" si="1"/>
        <v>4.9685584574923433E-2</v>
      </c>
      <c r="F18" s="95">
        <f t="shared" si="1"/>
        <v>1.4512237101324529E-2</v>
      </c>
      <c r="G18" s="95">
        <f t="shared" si="1"/>
        <v>0.11165834419724981</v>
      </c>
      <c r="H18" s="121">
        <f t="shared" si="2"/>
        <v>0.99999999999999989</v>
      </c>
    </row>
    <row r="19" spans="1:8" x14ac:dyDescent="0.2">
      <c r="A19">
        <v>2008</v>
      </c>
      <c r="B19" s="95">
        <f t="shared" si="1"/>
        <v>0.34306862028840529</v>
      </c>
      <c r="C19" s="95">
        <f t="shared" si="1"/>
        <v>0.28389436974693816</v>
      </c>
      <c r="D19" s="95">
        <f t="shared" si="1"/>
        <v>0.17116843085910888</v>
      </c>
      <c r="E19" s="95">
        <f t="shared" si="1"/>
        <v>6.254995334465821E-2</v>
      </c>
      <c r="F19" s="95">
        <f t="shared" si="1"/>
        <v>1.5692825353453666E-2</v>
      </c>
      <c r="G19" s="95">
        <f t="shared" si="1"/>
        <v>0.12362580040743587</v>
      </c>
      <c r="H19" s="121">
        <f t="shared" si="2"/>
        <v>1</v>
      </c>
    </row>
    <row r="20" spans="1:8" x14ac:dyDescent="0.2">
      <c r="A20">
        <v>2009</v>
      </c>
      <c r="B20" s="95">
        <f t="shared" si="1"/>
        <v>0.34793338683788122</v>
      </c>
      <c r="C20" s="95">
        <f t="shared" si="1"/>
        <v>0.27032504012841091</v>
      </c>
      <c r="D20" s="95">
        <f t="shared" si="1"/>
        <v>0.18321629213483145</v>
      </c>
      <c r="E20" s="95">
        <f t="shared" si="1"/>
        <v>6.3081861958266441E-2</v>
      </c>
      <c r="F20" s="95">
        <f t="shared" si="1"/>
        <v>1.7425762439807382E-2</v>
      </c>
      <c r="G20" s="95">
        <f t="shared" si="1"/>
        <v>0.11801765650080254</v>
      </c>
      <c r="H20" s="121">
        <f>SUM(B20:G20)</f>
        <v>1</v>
      </c>
    </row>
    <row r="21" spans="1:8" x14ac:dyDescent="0.2">
      <c r="B21" s="95"/>
      <c r="C21" s="95"/>
      <c r="D21" s="95"/>
      <c r="E21" s="95"/>
      <c r="F21" s="95"/>
      <c r="G21" s="95"/>
      <c r="H21" s="121"/>
    </row>
  </sheetData>
  <phoneticPr fontId="51" type="noConversion"/>
  <pageMargins left="0.75" right="0.75" top="1" bottom="1" header="0.5" footer="0.5"/>
  <pageSetup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AE220"/>
  <sheetViews>
    <sheetView showGridLines="0" zoomScaleNormal="100" workbookViewId="0">
      <selection activeCell="M42" sqref="M42"/>
    </sheetView>
  </sheetViews>
  <sheetFormatPr defaultColWidth="9.140625" defaultRowHeight="12.75" x14ac:dyDescent="0.2"/>
  <cols>
    <col min="1" max="1" width="1.7109375" style="374" customWidth="1"/>
    <col min="2" max="2" width="20.7109375" style="374" customWidth="1"/>
    <col min="3" max="3" width="10.7109375" style="374" customWidth="1"/>
    <col min="4" max="4" width="9.42578125" style="374" customWidth="1"/>
    <col min="5" max="5" width="10.7109375" style="374" customWidth="1"/>
    <col min="6" max="14" width="8.7109375" style="374" customWidth="1"/>
    <col min="15" max="15" width="9.140625" style="374"/>
    <col min="16" max="17" width="8.42578125" style="1" customWidth="1"/>
    <col min="18" max="19" width="9.140625" style="1" customWidth="1"/>
    <col min="20" max="20" width="8.5703125" style="1" customWidth="1"/>
    <col min="21" max="22" width="9.140625" customWidth="1"/>
    <col min="23" max="16384" width="9.140625" style="1"/>
  </cols>
  <sheetData>
    <row r="1" spans="1:31" ht="15.75" x14ac:dyDescent="0.25">
      <c r="A1" s="1908" t="str">
        <f>CONCATENATE('List of Tables'!A23,":  ",'List of Tables'!C23)</f>
        <v>TABLE 18:  2015 Domestic U.S. Visitor Characteristics by State</v>
      </c>
      <c r="B1" s="1908"/>
      <c r="C1" s="1908"/>
      <c r="D1" s="1908"/>
      <c r="E1" s="1908"/>
      <c r="F1" s="1908"/>
      <c r="G1" s="1908"/>
      <c r="H1" s="1908"/>
      <c r="I1" s="1908"/>
      <c r="J1" s="1908"/>
      <c r="K1" s="1908"/>
      <c r="L1" s="1908"/>
      <c r="M1" s="1908"/>
      <c r="N1" s="1908"/>
      <c r="O1" s="96"/>
      <c r="R1" s="373"/>
      <c r="S1" s="373"/>
      <c r="T1" s="373"/>
      <c r="U1" s="373"/>
      <c r="V1" s="373"/>
      <c r="W1" s="373"/>
      <c r="X1" s="373"/>
      <c r="Y1" s="373"/>
      <c r="Z1" s="373"/>
      <c r="AA1" s="373"/>
      <c r="AB1" s="373"/>
      <c r="AC1" s="373"/>
      <c r="AD1" s="373"/>
    </row>
    <row r="2" spans="1:31" ht="15.75" x14ac:dyDescent="0.25">
      <c r="A2" s="1938" t="s">
        <v>650</v>
      </c>
      <c r="B2" s="1938"/>
      <c r="C2" s="1938"/>
      <c r="D2" s="1938"/>
      <c r="E2" s="1938"/>
      <c r="F2" s="1938"/>
      <c r="G2" s="1938"/>
      <c r="H2" s="1938"/>
      <c r="I2" s="1938"/>
      <c r="J2" s="1938"/>
      <c r="K2" s="1938"/>
      <c r="L2" s="1938"/>
      <c r="M2" s="1938"/>
      <c r="N2" s="1938"/>
      <c r="O2" s="439"/>
      <c r="R2" s="373"/>
      <c r="S2" s="373"/>
      <c r="T2" s="373"/>
      <c r="U2" s="373"/>
      <c r="V2" s="373"/>
      <c r="W2" s="373"/>
      <c r="X2" s="373"/>
      <c r="Y2" s="373"/>
      <c r="Z2" s="373"/>
      <c r="AA2" s="373"/>
      <c r="AB2" s="373"/>
      <c r="AC2" s="373"/>
      <c r="AD2" s="373"/>
    </row>
    <row r="3" spans="1:31" s="4" customFormat="1" ht="12" x14ac:dyDescent="0.2">
      <c r="A3" s="29"/>
      <c r="B3" s="29"/>
      <c r="C3" s="624"/>
      <c r="E3" s="624"/>
      <c r="J3" s="630"/>
      <c r="M3" s="631"/>
      <c r="N3" s="625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32"/>
    </row>
    <row r="4" spans="1:31" s="4" customFormat="1" ht="12" customHeight="1" x14ac:dyDescent="0.2">
      <c r="A4" s="1907" t="s">
        <v>568</v>
      </c>
      <c r="B4" s="1906"/>
      <c r="C4" s="633"/>
      <c r="D4" s="1942" t="s">
        <v>553</v>
      </c>
      <c r="E4" s="1942" t="s">
        <v>593</v>
      </c>
      <c r="F4" s="457" t="s">
        <v>560</v>
      </c>
      <c r="G4" s="457" t="s">
        <v>362</v>
      </c>
      <c r="H4" s="457" t="s">
        <v>362</v>
      </c>
      <c r="I4" s="457" t="s">
        <v>362</v>
      </c>
      <c r="J4" s="634" t="s">
        <v>362</v>
      </c>
      <c r="K4" s="1944" t="s">
        <v>594</v>
      </c>
      <c r="L4" s="457" t="s">
        <v>362</v>
      </c>
      <c r="M4" s="1945" t="s">
        <v>892</v>
      </c>
      <c r="N4" s="1946"/>
      <c r="P4" s="632"/>
      <c r="Q4" s="632"/>
      <c r="R4" s="632"/>
      <c r="S4" s="632"/>
      <c r="T4" s="632"/>
      <c r="U4" s="632"/>
      <c r="V4" s="632"/>
    </row>
    <row r="5" spans="1:31" s="4" customFormat="1" ht="12" x14ac:dyDescent="0.2">
      <c r="A5" s="1923"/>
      <c r="B5" s="1939"/>
      <c r="C5" s="635" t="s">
        <v>335</v>
      </c>
      <c r="D5" s="1910" t="s">
        <v>400</v>
      </c>
      <c r="E5" s="1910"/>
      <c r="F5" s="635" t="s">
        <v>363</v>
      </c>
      <c r="G5" s="635" t="s">
        <v>561</v>
      </c>
      <c r="H5" s="635" t="s">
        <v>562</v>
      </c>
      <c r="I5" s="635" t="s">
        <v>563</v>
      </c>
      <c r="J5" s="636" t="s">
        <v>564</v>
      </c>
      <c r="K5" s="1910"/>
      <c r="L5" s="635" t="s">
        <v>565</v>
      </c>
      <c r="M5" s="637" t="s">
        <v>566</v>
      </c>
      <c r="N5" s="638" t="s">
        <v>567</v>
      </c>
      <c r="P5" s="632"/>
      <c r="Q5" s="632"/>
      <c r="R5" s="632"/>
      <c r="S5" s="632"/>
      <c r="T5" s="632"/>
      <c r="U5" s="632"/>
      <c r="V5" s="632"/>
      <c r="W5" s="72"/>
      <c r="X5" s="72"/>
      <c r="Y5" s="72"/>
      <c r="Z5" s="72"/>
      <c r="AA5" s="72"/>
      <c r="AB5" s="72"/>
      <c r="AC5" s="72"/>
      <c r="AD5" s="72"/>
      <c r="AE5" s="72"/>
    </row>
    <row r="6" spans="1:31" s="4" customFormat="1" ht="12" x14ac:dyDescent="0.2">
      <c r="A6" s="1940"/>
      <c r="B6" s="1941"/>
      <c r="C6" s="639"/>
      <c r="D6" s="1943" t="s">
        <v>569</v>
      </c>
      <c r="E6" s="1943"/>
      <c r="F6" s="640" t="s">
        <v>570</v>
      </c>
      <c r="G6" s="640" t="s">
        <v>570</v>
      </c>
      <c r="H6" s="640" t="s">
        <v>571</v>
      </c>
      <c r="I6" s="640" t="s">
        <v>570</v>
      </c>
      <c r="J6" s="641" t="s">
        <v>570</v>
      </c>
      <c r="K6" s="1943"/>
      <c r="L6" s="640" t="s">
        <v>572</v>
      </c>
      <c r="M6" s="642" t="s">
        <v>573</v>
      </c>
      <c r="N6" s="643" t="s">
        <v>574</v>
      </c>
      <c r="P6" s="632"/>
      <c r="Q6" s="632"/>
      <c r="R6" s="632"/>
      <c r="S6" s="632"/>
      <c r="T6" s="632"/>
      <c r="U6" s="632"/>
      <c r="V6" s="632"/>
    </row>
    <row r="7" spans="1:31" s="72" customFormat="1" ht="12" x14ac:dyDescent="0.2">
      <c r="A7" s="628" t="s">
        <v>480</v>
      </c>
      <c r="B7" s="644"/>
      <c r="C7" s="645">
        <v>2769433.1398335411</v>
      </c>
      <c r="D7" s="162">
        <v>9.2400103402211808</v>
      </c>
      <c r="E7" s="63">
        <v>25589590.848613132</v>
      </c>
      <c r="F7" s="1137">
        <v>88.719798987273677</v>
      </c>
      <c r="G7" s="1137">
        <v>58.329764695132702</v>
      </c>
      <c r="H7" s="1137">
        <v>17.430566658681208</v>
      </c>
      <c r="I7" s="1137">
        <v>42.692379026504803</v>
      </c>
      <c r="J7" s="1137">
        <v>18.294598668163221</v>
      </c>
      <c r="K7" s="1137">
        <v>3.9194429656345773</v>
      </c>
      <c r="L7" s="1137">
        <v>2.9714515037592775</v>
      </c>
      <c r="M7" s="162">
        <v>1.1383539711939461</v>
      </c>
      <c r="N7" s="155">
        <v>7.2503456413543139</v>
      </c>
      <c r="O7" s="98"/>
      <c r="P7" s="632"/>
      <c r="Q7" s="632"/>
      <c r="R7" s="632"/>
      <c r="S7" s="632"/>
      <c r="T7" s="632"/>
      <c r="U7" s="632"/>
      <c r="V7" s="632"/>
      <c r="W7" s="632"/>
    </row>
    <row r="8" spans="1:31" s="4" customFormat="1" ht="12" x14ac:dyDescent="0.2">
      <c r="A8" s="646"/>
      <c r="B8" s="647" t="s">
        <v>405</v>
      </c>
      <c r="C8" s="648">
        <v>79811.614433537819</v>
      </c>
      <c r="D8" s="103">
        <v>11.989610185071781</v>
      </c>
      <c r="E8" s="42">
        <v>956910.14529936702</v>
      </c>
      <c r="F8" s="1138">
        <v>87.758644382229107</v>
      </c>
      <c r="G8" s="1138">
        <v>52.921222101129302</v>
      </c>
      <c r="H8" s="1138">
        <v>15.012563789332148</v>
      </c>
      <c r="I8" s="1138">
        <v>30.459478208039002</v>
      </c>
      <c r="J8" s="1138">
        <v>25.113251135930771</v>
      </c>
      <c r="K8" s="1138">
        <v>4.0402011278695893</v>
      </c>
      <c r="L8" s="1138">
        <v>3.0130058654098328</v>
      </c>
      <c r="M8" s="103">
        <v>1.1472252344140419</v>
      </c>
      <c r="N8" s="163">
        <v>7.6115518372540647</v>
      </c>
      <c r="O8" s="98"/>
      <c r="P8" s="632"/>
      <c r="Q8" s="632"/>
      <c r="R8" s="632"/>
      <c r="S8" s="632"/>
      <c r="T8" s="632"/>
      <c r="U8" s="632"/>
      <c r="V8" s="632"/>
      <c r="W8" s="632"/>
    </row>
    <row r="9" spans="1:31" s="4" customFormat="1" ht="12" x14ac:dyDescent="0.2">
      <c r="A9" s="646"/>
      <c r="B9" s="647" t="s">
        <v>408</v>
      </c>
      <c r="C9" s="648">
        <v>1987084.8896403923</v>
      </c>
      <c r="D9" s="103">
        <v>8.8001890241187599</v>
      </c>
      <c r="E9" s="42">
        <v>17486722.635805618</v>
      </c>
      <c r="F9" s="1138">
        <v>88.422663534705777</v>
      </c>
      <c r="G9" s="1138">
        <v>56.934155768550333</v>
      </c>
      <c r="H9" s="1138">
        <v>17.911197128012638</v>
      </c>
      <c r="I9" s="1138">
        <v>46.441866404636208</v>
      </c>
      <c r="J9" s="1138">
        <v>15.484742685675396</v>
      </c>
      <c r="K9" s="1138">
        <v>3.9193049853523356</v>
      </c>
      <c r="L9" s="1138">
        <v>2.9696136478946813</v>
      </c>
      <c r="M9" s="103">
        <v>1.1424595228411636</v>
      </c>
      <c r="N9" s="163">
        <v>7.2382623833176627</v>
      </c>
      <c r="O9" s="98"/>
      <c r="P9" s="632"/>
      <c r="Q9" s="632"/>
      <c r="R9" s="632"/>
      <c r="S9" s="632"/>
      <c r="T9" s="632"/>
      <c r="U9" s="632"/>
      <c r="V9" s="632"/>
      <c r="W9" s="632"/>
    </row>
    <row r="10" spans="1:31" s="4" customFormat="1" ht="12" x14ac:dyDescent="0.2">
      <c r="A10" s="646"/>
      <c r="B10" s="647" t="s">
        <v>438</v>
      </c>
      <c r="C10" s="648">
        <v>212730.34863806021</v>
      </c>
      <c r="D10" s="103">
        <v>10.204400683780976</v>
      </c>
      <c r="E10" s="42">
        <v>2170785.7151031871</v>
      </c>
      <c r="F10" s="1138">
        <v>89.139851846449545</v>
      </c>
      <c r="G10" s="1138">
        <v>65.088179294573138</v>
      </c>
      <c r="H10" s="1138">
        <v>16.488894507354853</v>
      </c>
      <c r="I10" s="1138">
        <v>30.616232905197236</v>
      </c>
      <c r="J10" s="1138">
        <v>25.176883904154472</v>
      </c>
      <c r="K10" s="1138">
        <v>4.5570342074209789</v>
      </c>
      <c r="L10" s="1138">
        <v>3.0400782389283982</v>
      </c>
      <c r="M10" s="103">
        <v>1.1317661650341007</v>
      </c>
      <c r="N10" s="163">
        <v>7.0406379457935522</v>
      </c>
      <c r="O10" s="98"/>
      <c r="P10" s="632"/>
      <c r="Q10" s="632"/>
      <c r="R10" s="632"/>
      <c r="S10" s="632"/>
      <c r="T10" s="632"/>
      <c r="U10" s="632"/>
      <c r="V10" s="632"/>
      <c r="W10" s="632"/>
    </row>
    <row r="11" spans="1:31" s="4" customFormat="1" ht="12" x14ac:dyDescent="0.2">
      <c r="A11" s="646"/>
      <c r="B11" s="647" t="s">
        <v>448</v>
      </c>
      <c r="C11" s="648">
        <v>489806.28712190257</v>
      </c>
      <c r="D11" s="103">
        <v>10.157428524735604</v>
      </c>
      <c r="E11" s="42">
        <v>4975172.3524068501</v>
      </c>
      <c r="F11" s="1138">
        <v>89.899421815207361</v>
      </c>
      <c r="G11" s="1138">
        <v>61.937595134421066</v>
      </c>
      <c r="H11" s="1138">
        <v>16.283691659086745</v>
      </c>
      <c r="I11" s="1138">
        <v>34.719309922396384</v>
      </c>
      <c r="J11" s="1138">
        <v>25.593696004171008</v>
      </c>
      <c r="K11" s="1138">
        <v>3.6234101536471233</v>
      </c>
      <c r="L11" s="1138">
        <v>2.9423307375562873</v>
      </c>
      <c r="M11" s="103">
        <v>1.1231138989925955</v>
      </c>
      <c r="N11" s="163">
        <v>7.3315883735511429</v>
      </c>
      <c r="O11" s="98"/>
      <c r="P11" s="632"/>
      <c r="Q11" s="632"/>
      <c r="R11" s="632"/>
      <c r="S11" s="632"/>
      <c r="T11" s="632"/>
      <c r="U11" s="632"/>
      <c r="V11" s="632"/>
      <c r="W11" s="632"/>
    </row>
    <row r="12" spans="1:31" s="4" customFormat="1" ht="12" x14ac:dyDescent="0.2">
      <c r="A12" s="628" t="s">
        <v>391</v>
      </c>
      <c r="B12" s="644"/>
      <c r="C12" s="648">
        <v>641003.90892547974</v>
      </c>
      <c r="D12" s="103">
        <v>9.8490223261185985</v>
      </c>
      <c r="E12" s="42">
        <v>6313261.8101363424</v>
      </c>
      <c r="F12" s="1138">
        <v>84.381996905984337</v>
      </c>
      <c r="G12" s="1138">
        <v>54.027114448974658</v>
      </c>
      <c r="H12" s="1138">
        <v>24.411440012609077</v>
      </c>
      <c r="I12" s="1138">
        <v>39.29986113621986</v>
      </c>
      <c r="J12" s="1138">
        <v>16.471992883482546</v>
      </c>
      <c r="K12" s="1138">
        <v>5.3385250746740658</v>
      </c>
      <c r="L12" s="1138">
        <v>3.62436411219652</v>
      </c>
      <c r="M12" s="103">
        <v>1.2056632912504757</v>
      </c>
      <c r="N12" s="163">
        <v>6.0241318042773848</v>
      </c>
      <c r="O12" s="98"/>
      <c r="P12" s="632"/>
      <c r="Q12" s="632"/>
      <c r="R12" s="632"/>
      <c r="S12" s="632"/>
      <c r="T12" s="632"/>
      <c r="U12" s="632"/>
      <c r="V12" s="632"/>
      <c r="W12" s="632"/>
    </row>
    <row r="13" spans="1:31" s="4" customFormat="1" ht="12" x14ac:dyDescent="0.2">
      <c r="A13" s="646"/>
      <c r="B13" s="647" t="s">
        <v>406</v>
      </c>
      <c r="C13" s="648">
        <v>166966.31104285893</v>
      </c>
      <c r="D13" s="103">
        <v>9.5685339552659165</v>
      </c>
      <c r="E13" s="42">
        <v>1597622.8165990862</v>
      </c>
      <c r="F13" s="1138">
        <v>84.158149186051375</v>
      </c>
      <c r="G13" s="1138">
        <v>53.869868703313671</v>
      </c>
      <c r="H13" s="1138">
        <v>24.964794180500913</v>
      </c>
      <c r="I13" s="1138">
        <v>42.26656273854725</v>
      </c>
      <c r="J13" s="1138">
        <v>14.565840007568267</v>
      </c>
      <c r="K13" s="1138">
        <v>5.5380013099614356</v>
      </c>
      <c r="L13" s="1138">
        <v>3.9344946930661435</v>
      </c>
      <c r="M13" s="103">
        <v>1.2140807453187126</v>
      </c>
      <c r="N13" s="163">
        <v>5.894855252554847</v>
      </c>
      <c r="O13" s="98"/>
      <c r="P13" s="632"/>
      <c r="Q13" s="632"/>
      <c r="R13" s="632"/>
      <c r="S13" s="632"/>
      <c r="T13" s="632"/>
      <c r="U13" s="632"/>
      <c r="V13" s="632"/>
      <c r="W13" s="632"/>
    </row>
    <row r="14" spans="1:31" s="4" customFormat="1" ht="12" x14ac:dyDescent="0.2">
      <c r="A14" s="646"/>
      <c r="B14" s="647" t="s">
        <v>409</v>
      </c>
      <c r="C14" s="648">
        <v>148652.41794151135</v>
      </c>
      <c r="D14" s="103">
        <v>10.223170259371519</v>
      </c>
      <c r="E14" s="42">
        <v>1519698.9780833242</v>
      </c>
      <c r="F14" s="1138">
        <v>81.974887572895867</v>
      </c>
      <c r="G14" s="1138">
        <v>59.029563505298746</v>
      </c>
      <c r="H14" s="1138">
        <v>23.802133751004451</v>
      </c>
      <c r="I14" s="1138">
        <v>38.855239443628477</v>
      </c>
      <c r="J14" s="1138">
        <v>16.935124779795181</v>
      </c>
      <c r="K14" s="1138">
        <v>5.6466186029516647</v>
      </c>
      <c r="L14" s="1138">
        <v>3.293383293637695</v>
      </c>
      <c r="M14" s="103">
        <v>1.2355583135403292</v>
      </c>
      <c r="N14" s="163">
        <v>6.085188876337746</v>
      </c>
      <c r="O14" s="98"/>
      <c r="P14" s="632"/>
      <c r="Q14" s="632"/>
      <c r="R14" s="632"/>
      <c r="S14" s="632"/>
      <c r="T14" s="632"/>
      <c r="U14" s="632"/>
      <c r="V14" s="632"/>
      <c r="W14" s="632"/>
    </row>
    <row r="15" spans="1:31" s="4" customFormat="1" ht="12" x14ac:dyDescent="0.2">
      <c r="A15" s="646"/>
      <c r="B15" s="647" t="s">
        <v>414</v>
      </c>
      <c r="C15" s="648">
        <v>46744.102691264219</v>
      </c>
      <c r="D15" s="103">
        <v>10.367972178244573</v>
      </c>
      <c r="E15" s="42">
        <v>484641.55620003468</v>
      </c>
      <c r="F15" s="1138">
        <v>87.218359104457903</v>
      </c>
      <c r="G15" s="1138">
        <v>63.344945804390996</v>
      </c>
      <c r="H15" s="1138">
        <v>23.83878360943886</v>
      </c>
      <c r="I15" s="1138">
        <v>31.961297624200611</v>
      </c>
      <c r="J15" s="1138">
        <v>23.833585385457773</v>
      </c>
      <c r="K15" s="1138">
        <v>5.3197321007490448</v>
      </c>
      <c r="L15" s="1138">
        <v>3.4350543288102586</v>
      </c>
      <c r="M15" s="103">
        <v>1.1646217714314322</v>
      </c>
      <c r="N15" s="163">
        <v>5.6797537072813382</v>
      </c>
      <c r="O15" s="98"/>
      <c r="P15" s="632"/>
      <c r="Q15" s="632"/>
      <c r="R15" s="632"/>
      <c r="S15" s="632"/>
      <c r="T15" s="632"/>
      <c r="U15" s="632"/>
      <c r="V15" s="632"/>
      <c r="W15" s="632"/>
    </row>
    <row r="16" spans="1:31" s="4" customFormat="1" ht="12" x14ac:dyDescent="0.2">
      <c r="A16" s="646"/>
      <c r="B16" s="647" t="s">
        <v>428</v>
      </c>
      <c r="C16" s="648">
        <v>25633.49032628486</v>
      </c>
      <c r="D16" s="103">
        <v>10.925897249498892</v>
      </c>
      <c r="E16" s="42">
        <v>280068.88145101222</v>
      </c>
      <c r="F16" s="1138">
        <v>85.430338281368549</v>
      </c>
      <c r="G16" s="1138">
        <v>65.685671583029347</v>
      </c>
      <c r="H16" s="1138">
        <v>26.521461878497593</v>
      </c>
      <c r="I16" s="1138">
        <v>31.039597103090372</v>
      </c>
      <c r="J16" s="1138">
        <v>24.102118925619802</v>
      </c>
      <c r="K16" s="1138">
        <v>5.3343862083705762</v>
      </c>
      <c r="L16" s="1138">
        <v>3.5791718134035424</v>
      </c>
      <c r="M16" s="103">
        <v>1.1843087267039776</v>
      </c>
      <c r="N16" s="163">
        <v>5.2947092039846995</v>
      </c>
      <c r="O16" s="98"/>
      <c r="P16" s="632"/>
      <c r="Q16" s="632"/>
      <c r="R16" s="632"/>
      <c r="S16" s="632"/>
      <c r="T16" s="632"/>
      <c r="U16" s="632"/>
      <c r="V16" s="632"/>
      <c r="W16" s="632"/>
    </row>
    <row r="17" spans="1:23" s="4" customFormat="1" ht="12" x14ac:dyDescent="0.2">
      <c r="A17" s="646"/>
      <c r="B17" s="647" t="s">
        <v>430</v>
      </c>
      <c r="C17" s="648">
        <v>95280.071934037784</v>
      </c>
      <c r="D17" s="103">
        <v>9.5558234861930043</v>
      </c>
      <c r="E17" s="42">
        <v>910479.54915343714</v>
      </c>
      <c r="F17" s="1138">
        <v>85.881763493659975</v>
      </c>
      <c r="G17" s="1138">
        <v>44.188664466366482</v>
      </c>
      <c r="H17" s="1138">
        <v>22.504968013124106</v>
      </c>
      <c r="I17" s="1138">
        <v>43.017881454054454</v>
      </c>
      <c r="J17" s="1138">
        <v>13.345894210709424</v>
      </c>
      <c r="K17" s="1138">
        <v>3.9992375409149803</v>
      </c>
      <c r="L17" s="1138">
        <v>3.7786901144655936</v>
      </c>
      <c r="M17" s="103">
        <v>1.1866398840769576</v>
      </c>
      <c r="N17" s="163">
        <v>7.126995132287866</v>
      </c>
      <c r="O17" s="98"/>
      <c r="P17" s="632"/>
      <c r="Q17" s="632"/>
      <c r="R17" s="632"/>
      <c r="S17" s="632"/>
      <c r="T17" s="632"/>
      <c r="U17" s="632"/>
      <c r="V17" s="632"/>
      <c r="W17" s="632"/>
    </row>
    <row r="18" spans="1:23" s="4" customFormat="1" ht="12" x14ac:dyDescent="0.2">
      <c r="A18" s="646"/>
      <c r="B18" s="647" t="s">
        <v>433</v>
      </c>
      <c r="C18" s="648">
        <v>25200.46074037761</v>
      </c>
      <c r="D18" s="103">
        <v>10.397863978643199</v>
      </c>
      <c r="E18" s="42">
        <v>262030.96297758448</v>
      </c>
      <c r="F18" s="1138">
        <v>83.455409980115007</v>
      </c>
      <c r="G18" s="1138">
        <v>52.5895537216824</v>
      </c>
      <c r="H18" s="1138">
        <v>30.850457478666449</v>
      </c>
      <c r="I18" s="1138">
        <v>39.896474638280495</v>
      </c>
      <c r="J18" s="1138">
        <v>14.190292462901199</v>
      </c>
      <c r="K18" s="1138">
        <v>6.8116436705319474</v>
      </c>
      <c r="L18" s="1138">
        <v>3.9336142837996553</v>
      </c>
      <c r="M18" s="103">
        <v>1.2212995200098802</v>
      </c>
      <c r="N18" s="163">
        <v>5.2433308579880977</v>
      </c>
      <c r="O18" s="98"/>
      <c r="P18" s="632"/>
      <c r="Q18" s="632"/>
      <c r="R18" s="632"/>
      <c r="S18" s="632"/>
      <c r="T18" s="632"/>
      <c r="U18" s="632"/>
      <c r="V18" s="632"/>
      <c r="W18" s="632"/>
    </row>
    <row r="19" spans="1:23" s="4" customFormat="1" ht="12" x14ac:dyDescent="0.2">
      <c r="A19" s="646"/>
      <c r="B19" s="647" t="s">
        <v>445</v>
      </c>
      <c r="C19" s="648">
        <v>122793.28704784048</v>
      </c>
      <c r="D19" s="103">
        <v>9.4105772851219118</v>
      </c>
      <c r="E19" s="42">
        <v>1155555.7178578624</v>
      </c>
      <c r="F19" s="1138">
        <v>85.438442900340746</v>
      </c>
      <c r="G19" s="1138">
        <v>49.596047842206595</v>
      </c>
      <c r="H19" s="1138">
        <v>23.812318490135382</v>
      </c>
      <c r="I19" s="1138">
        <v>37.714769234845249</v>
      </c>
      <c r="J19" s="1138">
        <v>16.822204174182602</v>
      </c>
      <c r="K19" s="1138">
        <v>5.3727347483027721</v>
      </c>
      <c r="L19" s="1138">
        <v>3.4589866541167087</v>
      </c>
      <c r="M19" s="103">
        <v>1.1881473538115241</v>
      </c>
      <c r="N19" s="163">
        <v>5.7982234350675137</v>
      </c>
      <c r="O19" s="98"/>
      <c r="P19" s="632"/>
      <c r="Q19" s="632"/>
      <c r="R19" s="632"/>
      <c r="S19" s="632"/>
      <c r="T19" s="632"/>
      <c r="U19" s="632"/>
      <c r="V19" s="632"/>
      <c r="W19" s="632"/>
    </row>
    <row r="20" spans="1:23" s="4" customFormat="1" ht="12" x14ac:dyDescent="0.2">
      <c r="A20" s="646"/>
      <c r="B20" s="647" t="s">
        <v>452</v>
      </c>
      <c r="C20" s="648">
        <v>9733.7672013771898</v>
      </c>
      <c r="D20" s="103">
        <v>10.598501657203176</v>
      </c>
      <c r="E20" s="42">
        <v>103163.34781462606</v>
      </c>
      <c r="F20" s="1138">
        <v>82.991976927697834</v>
      </c>
      <c r="G20" s="1138">
        <v>60.804147854587889</v>
      </c>
      <c r="H20" s="1138">
        <v>30.967495003882416</v>
      </c>
      <c r="I20" s="1138">
        <v>34.25343863072505</v>
      </c>
      <c r="J20" s="1138">
        <v>18.739465699462258</v>
      </c>
      <c r="K20" s="1138">
        <v>6.1771851729063005</v>
      </c>
      <c r="L20" s="1138">
        <v>4.1623977858435426</v>
      </c>
      <c r="M20" s="103">
        <v>1.2247508042111901</v>
      </c>
      <c r="N20" s="163">
        <v>4.9597461104601717</v>
      </c>
      <c r="O20" s="98"/>
      <c r="P20" s="632"/>
      <c r="Q20" s="632"/>
      <c r="R20" s="632"/>
      <c r="S20" s="632"/>
      <c r="T20" s="632"/>
      <c r="U20" s="632"/>
      <c r="V20" s="632"/>
      <c r="W20" s="632"/>
    </row>
    <row r="21" spans="1:23" s="4" customFormat="1" ht="12" x14ac:dyDescent="0.2">
      <c r="A21" s="628" t="s">
        <v>577</v>
      </c>
      <c r="B21" s="644"/>
      <c r="C21" s="648">
        <v>203732.88818202229</v>
      </c>
      <c r="D21" s="103">
        <v>10.632312297656187</v>
      </c>
      <c r="E21" s="42">
        <v>2166151.6924547283</v>
      </c>
      <c r="F21" s="1138">
        <v>75.79141933836604</v>
      </c>
      <c r="G21" s="1138">
        <v>49.12332941246266</v>
      </c>
      <c r="H21" s="1138">
        <v>37.452848166520248</v>
      </c>
      <c r="I21" s="1138">
        <v>44.436478293359436</v>
      </c>
      <c r="J21" s="1138">
        <v>14.260006288098978</v>
      </c>
      <c r="K21" s="1138">
        <v>8.8018247119683277</v>
      </c>
      <c r="L21" s="1138">
        <v>4.4966974296028628</v>
      </c>
      <c r="M21" s="103">
        <v>1.3388904237591472</v>
      </c>
      <c r="N21" s="163">
        <v>4.3837339494448955</v>
      </c>
      <c r="O21" s="98"/>
      <c r="P21" s="632"/>
      <c r="Q21" s="632"/>
      <c r="R21" s="632"/>
      <c r="S21" s="632"/>
      <c r="T21" s="632"/>
      <c r="U21" s="632"/>
      <c r="V21" s="632"/>
      <c r="W21" s="632"/>
    </row>
    <row r="22" spans="1:23" s="4" customFormat="1" ht="12" x14ac:dyDescent="0.2">
      <c r="A22" s="646"/>
      <c r="B22" s="647" t="s">
        <v>417</v>
      </c>
      <c r="C22" s="648">
        <v>25488.719609411481</v>
      </c>
      <c r="D22" s="103">
        <v>10.729247774570586</v>
      </c>
      <c r="E22" s="42">
        <v>273474.78814593179</v>
      </c>
      <c r="F22" s="1138">
        <v>73.188590524254749</v>
      </c>
      <c r="G22" s="1138">
        <v>47.193243692501611</v>
      </c>
      <c r="H22" s="1138">
        <v>41.411151965901539</v>
      </c>
      <c r="I22" s="1138">
        <v>44.628470486938632</v>
      </c>
      <c r="J22" s="1138">
        <v>14.130286461921981</v>
      </c>
      <c r="K22" s="1138">
        <v>9.0308867173401293</v>
      </c>
      <c r="L22" s="1138">
        <v>4.4693510828235627</v>
      </c>
      <c r="M22" s="103">
        <v>1.3788657128510373</v>
      </c>
      <c r="N22" s="163">
        <v>4.1105233830013841</v>
      </c>
      <c r="O22" s="98"/>
      <c r="P22" s="632"/>
      <c r="Q22" s="632"/>
      <c r="R22" s="632"/>
      <c r="S22" s="632"/>
      <c r="T22" s="632"/>
      <c r="U22" s="632"/>
      <c r="V22" s="632"/>
      <c r="W22" s="632"/>
    </row>
    <row r="23" spans="1:23" s="4" customFormat="1" ht="12" x14ac:dyDescent="0.2">
      <c r="A23" s="646"/>
      <c r="B23" s="647" t="s">
        <v>418</v>
      </c>
      <c r="C23" s="648">
        <v>24890.896860937733</v>
      </c>
      <c r="D23" s="103">
        <v>9.9350589593169651</v>
      </c>
      <c r="E23" s="42">
        <v>247292.52786369395</v>
      </c>
      <c r="F23" s="1138">
        <v>76.958582307532581</v>
      </c>
      <c r="G23" s="1138">
        <v>49.037874158422696</v>
      </c>
      <c r="H23" s="1138">
        <v>37.945250203120963</v>
      </c>
      <c r="I23" s="1138">
        <v>47.421745167339722</v>
      </c>
      <c r="J23" s="1138">
        <v>13.446396948423914</v>
      </c>
      <c r="K23" s="1138">
        <v>8.2959913567046275</v>
      </c>
      <c r="L23" s="1138">
        <v>4.1571011624924541</v>
      </c>
      <c r="M23" s="103">
        <v>1.3330368768000334</v>
      </c>
      <c r="N23" s="163">
        <v>4.2712025139314997</v>
      </c>
      <c r="O23" s="98"/>
      <c r="P23" s="632"/>
      <c r="Q23" s="632"/>
      <c r="R23" s="632"/>
      <c r="S23" s="632"/>
      <c r="T23" s="632"/>
      <c r="U23" s="632"/>
      <c r="V23" s="632"/>
      <c r="W23" s="632"/>
    </row>
    <row r="24" spans="1:23" s="4" customFormat="1" ht="12" x14ac:dyDescent="0.2">
      <c r="A24" s="646"/>
      <c r="B24" s="647" t="s">
        <v>425</v>
      </c>
      <c r="C24" s="648">
        <v>75411.644037865772</v>
      </c>
      <c r="D24" s="103">
        <v>11.122078898356575</v>
      </c>
      <c r="E24" s="42">
        <v>838734.25484392431</v>
      </c>
      <c r="F24" s="1138">
        <v>76.475774799483602</v>
      </c>
      <c r="G24" s="1138">
        <v>52.690328125693497</v>
      </c>
      <c r="H24" s="1138">
        <v>33.766173113682719</v>
      </c>
      <c r="I24" s="1138">
        <v>41.938245329747545</v>
      </c>
      <c r="J24" s="1138">
        <v>15.763969981020029</v>
      </c>
      <c r="K24" s="1138">
        <v>8.7492400680049016</v>
      </c>
      <c r="L24" s="1138">
        <v>4.5006733117883782</v>
      </c>
      <c r="M24" s="103">
        <v>1.3211633132587133</v>
      </c>
      <c r="N24" s="163">
        <v>4.7253065835766863</v>
      </c>
      <c r="O24" s="98"/>
      <c r="P24" s="632"/>
      <c r="Q24" s="632"/>
      <c r="R24" s="632"/>
      <c r="S24" s="632"/>
      <c r="T24" s="632"/>
      <c r="U24" s="632"/>
      <c r="V24" s="632"/>
      <c r="W24" s="632"/>
    </row>
    <row r="25" spans="1:23" s="4" customFormat="1" ht="12" x14ac:dyDescent="0.2">
      <c r="A25" s="646"/>
      <c r="B25" s="647" t="s">
        <v>427</v>
      </c>
      <c r="C25" s="648">
        <v>44378.142653951531</v>
      </c>
      <c r="D25" s="103">
        <v>10.298913681122487</v>
      </c>
      <c r="E25" s="42">
        <v>457046.66052158683</v>
      </c>
      <c r="F25" s="1138">
        <v>74.961243914579285</v>
      </c>
      <c r="G25" s="1138">
        <v>45.235710235682461</v>
      </c>
      <c r="H25" s="1138">
        <v>40.092898478760233</v>
      </c>
      <c r="I25" s="1138">
        <v>45.185038474428232</v>
      </c>
      <c r="J25" s="1138">
        <v>13.218513737775108</v>
      </c>
      <c r="K25" s="1138">
        <v>8.5575594630942682</v>
      </c>
      <c r="L25" s="1138">
        <v>4.9617276351713722</v>
      </c>
      <c r="M25" s="103">
        <v>1.3570534113330004</v>
      </c>
      <c r="N25" s="163">
        <v>4.1652404181227736</v>
      </c>
      <c r="O25" s="98"/>
      <c r="P25" s="632"/>
      <c r="Q25" s="632"/>
      <c r="R25" s="632"/>
      <c r="S25" s="632"/>
      <c r="T25" s="632"/>
      <c r="U25" s="632"/>
      <c r="V25" s="632"/>
      <c r="W25" s="632"/>
    </row>
    <row r="26" spans="1:23" s="4" customFormat="1" ht="12" x14ac:dyDescent="0.2">
      <c r="A26" s="646"/>
      <c r="B26" s="647" t="s">
        <v>429</v>
      </c>
      <c r="C26" s="648">
        <v>17374.723634696864</v>
      </c>
      <c r="D26" s="103">
        <v>10.079269122453489</v>
      </c>
      <c r="E26" s="42">
        <v>175124.51544236296</v>
      </c>
      <c r="F26" s="1138">
        <v>76.088650996069092</v>
      </c>
      <c r="G26" s="1138">
        <v>47.724575106789082</v>
      </c>
      <c r="H26" s="1138">
        <v>38.824107313670083</v>
      </c>
      <c r="I26" s="1138">
        <v>47.382157375902217</v>
      </c>
      <c r="J26" s="1138">
        <v>12.139451714633234</v>
      </c>
      <c r="K26" s="1138">
        <v>9.7271212801805476</v>
      </c>
      <c r="L26" s="1138">
        <v>3.9576902309307957</v>
      </c>
      <c r="M26" s="103">
        <v>1.339663946936863</v>
      </c>
      <c r="N26" s="163">
        <v>4.203557003267071</v>
      </c>
      <c r="O26" s="98"/>
      <c r="P26" s="632"/>
      <c r="Q26" s="632"/>
      <c r="R26" s="632"/>
      <c r="S26" s="632"/>
      <c r="T26" s="632"/>
      <c r="U26" s="632"/>
      <c r="V26" s="632"/>
      <c r="W26" s="632"/>
    </row>
    <row r="27" spans="1:23" s="4" customFormat="1" ht="12" x14ac:dyDescent="0.2">
      <c r="A27" s="646"/>
      <c r="B27" s="647" t="s">
        <v>435</v>
      </c>
      <c r="C27" s="648">
        <v>8149.1107959784304</v>
      </c>
      <c r="D27" s="103">
        <v>10.632950072570788</v>
      </c>
      <c r="E27" s="42">
        <v>86649.088229486239</v>
      </c>
      <c r="F27" s="1138">
        <v>77.912988069187151</v>
      </c>
      <c r="G27" s="1138">
        <v>45.939830787299002</v>
      </c>
      <c r="H27" s="1138">
        <v>40.740538533892199</v>
      </c>
      <c r="I27" s="1138">
        <v>46.149086643365365</v>
      </c>
      <c r="J27" s="1138">
        <v>13.824053247750429</v>
      </c>
      <c r="K27" s="1138">
        <v>9.3196017211439433</v>
      </c>
      <c r="L27" s="1138">
        <v>4.8360593357895558</v>
      </c>
      <c r="M27" s="103">
        <v>1.2968616020167472</v>
      </c>
      <c r="N27" s="163">
        <v>3.940029538530688</v>
      </c>
      <c r="O27" s="98"/>
      <c r="P27" s="632"/>
      <c r="Q27" s="632"/>
      <c r="R27" s="632"/>
      <c r="S27" s="632"/>
      <c r="T27" s="632"/>
      <c r="U27" s="632"/>
      <c r="V27" s="632"/>
      <c r="W27" s="632"/>
    </row>
    <row r="28" spans="1:23" s="4" customFormat="1" ht="12" x14ac:dyDescent="0.2">
      <c r="A28" s="646"/>
      <c r="B28" s="647" t="s">
        <v>442</v>
      </c>
      <c r="C28" s="648">
        <v>8039.6505891652996</v>
      </c>
      <c r="D28" s="103">
        <v>10.924586390102373</v>
      </c>
      <c r="E28" s="42">
        <v>87829.857407573756</v>
      </c>
      <c r="F28" s="1138">
        <v>75.800262651506571</v>
      </c>
      <c r="G28" s="1138">
        <v>49.757710878574436</v>
      </c>
      <c r="H28" s="1138">
        <v>37.091174692360383</v>
      </c>
      <c r="I28" s="1138">
        <v>45.784788662566442</v>
      </c>
      <c r="J28" s="1138">
        <v>13.856713642624655</v>
      </c>
      <c r="K28" s="1138">
        <v>8.9587328732016225</v>
      </c>
      <c r="L28" s="1138">
        <v>3.8514551780098834</v>
      </c>
      <c r="M28" s="103">
        <v>1.3372273869994451</v>
      </c>
      <c r="N28" s="163">
        <v>4.4395697257072717</v>
      </c>
      <c r="O28" s="98"/>
      <c r="P28" s="632"/>
      <c r="Q28" s="632"/>
      <c r="R28" s="632"/>
      <c r="S28" s="632"/>
      <c r="T28" s="632"/>
      <c r="U28" s="632"/>
      <c r="V28" s="632"/>
      <c r="W28" s="632"/>
    </row>
    <row r="29" spans="1:23" s="4" customFormat="1" ht="12" x14ac:dyDescent="0.2">
      <c r="A29" s="628" t="s">
        <v>580</v>
      </c>
      <c r="B29" s="644"/>
      <c r="C29" s="648">
        <v>314921.51005303353</v>
      </c>
      <c r="D29" s="103">
        <v>9.4418412109741627</v>
      </c>
      <c r="E29" s="42">
        <v>2973438.8918409459</v>
      </c>
      <c r="F29" s="1138">
        <v>78.279260409017553</v>
      </c>
      <c r="G29" s="1138">
        <v>45.1213019955417</v>
      </c>
      <c r="H29" s="1138">
        <v>38.638415188152173</v>
      </c>
      <c r="I29" s="1138">
        <v>50.619663107244186</v>
      </c>
      <c r="J29" s="1138">
        <v>11.22405481084547</v>
      </c>
      <c r="K29" s="1138">
        <v>7.3708301645736825</v>
      </c>
      <c r="L29" s="1138">
        <v>4.3322780153246168</v>
      </c>
      <c r="M29" s="103">
        <v>1.3139470694487427</v>
      </c>
      <c r="N29" s="163">
        <v>4.4223142108606615</v>
      </c>
      <c r="O29" s="98"/>
      <c r="P29" s="632"/>
      <c r="Q29" s="632"/>
      <c r="R29" s="632"/>
      <c r="S29" s="632"/>
      <c r="T29" s="632"/>
      <c r="U29" s="632"/>
      <c r="V29" s="632"/>
      <c r="W29" s="632"/>
    </row>
    <row r="30" spans="1:23" s="4" customFormat="1" ht="12" x14ac:dyDescent="0.2">
      <c r="A30" s="646"/>
      <c r="B30" s="647" t="s">
        <v>407</v>
      </c>
      <c r="C30" s="648">
        <v>13168.25427594461</v>
      </c>
      <c r="D30" s="103">
        <v>9.9518085361317965</v>
      </c>
      <c r="E30" s="42">
        <v>131047.9453092996</v>
      </c>
      <c r="F30" s="1138">
        <v>75.786038901090365</v>
      </c>
      <c r="G30" s="1138">
        <v>42.162925241187374</v>
      </c>
      <c r="H30" s="1138">
        <v>43.148995690153143</v>
      </c>
      <c r="I30" s="1138">
        <v>44.173183567170568</v>
      </c>
      <c r="J30" s="1138">
        <v>12.894332771125679</v>
      </c>
      <c r="K30" s="1138">
        <v>8.3812622329000241</v>
      </c>
      <c r="L30" s="1138">
        <v>4.1088080011775618</v>
      </c>
      <c r="M30" s="103">
        <v>1.3746875548244069</v>
      </c>
      <c r="N30" s="163">
        <v>3.9565483514773376</v>
      </c>
      <c r="O30" s="98"/>
      <c r="P30" s="632"/>
      <c r="Q30" s="632"/>
      <c r="R30" s="632"/>
      <c r="S30" s="632"/>
      <c r="T30" s="632"/>
      <c r="U30" s="632"/>
      <c r="V30" s="632"/>
      <c r="W30" s="632"/>
    </row>
    <row r="31" spans="1:23" s="4" customFormat="1" ht="12" x14ac:dyDescent="0.2">
      <c r="A31" s="646"/>
      <c r="B31" s="647" t="s">
        <v>420</v>
      </c>
      <c r="C31" s="648">
        <v>18876.205295591386</v>
      </c>
      <c r="D31" s="103">
        <v>9.5911321506078728</v>
      </c>
      <c r="E31" s="42">
        <v>181044.17949202113</v>
      </c>
      <c r="F31" s="1138">
        <v>74.941989358284587</v>
      </c>
      <c r="G31" s="1138">
        <v>38.424897221453854</v>
      </c>
      <c r="H31" s="1138">
        <v>48.844410873554907</v>
      </c>
      <c r="I31" s="1138">
        <v>51.309216758049303</v>
      </c>
      <c r="J31" s="1138">
        <v>9.2188649303391248</v>
      </c>
      <c r="K31" s="1138">
        <v>9.8912564568053973</v>
      </c>
      <c r="L31" s="1138">
        <v>5.1420532503982406</v>
      </c>
      <c r="M31" s="103">
        <v>1.4079924239688906</v>
      </c>
      <c r="N31" s="163">
        <v>3.4973595821555055</v>
      </c>
      <c r="O31" s="98"/>
      <c r="P31" s="632"/>
      <c r="Q31" s="632"/>
      <c r="R31" s="632"/>
      <c r="S31" s="632"/>
      <c r="T31" s="632"/>
      <c r="U31" s="632"/>
      <c r="V31" s="632"/>
      <c r="W31" s="632"/>
    </row>
    <row r="32" spans="1:23" s="4" customFormat="1" ht="12" x14ac:dyDescent="0.2">
      <c r="A32" s="646"/>
      <c r="B32" s="647" t="s">
        <v>437</v>
      </c>
      <c r="C32" s="648">
        <v>26846.642238475084</v>
      </c>
      <c r="D32" s="103">
        <v>9.8045673181611441</v>
      </c>
      <c r="E32" s="42">
        <v>263219.71109371737</v>
      </c>
      <c r="F32" s="1138">
        <v>79.71513989103957</v>
      </c>
      <c r="G32" s="1138">
        <v>46.520494040458864</v>
      </c>
      <c r="H32" s="1138">
        <v>38.807691316615575</v>
      </c>
      <c r="I32" s="1138">
        <v>46.052805494400381</v>
      </c>
      <c r="J32" s="1138">
        <v>14.116886048584416</v>
      </c>
      <c r="K32" s="1138">
        <v>7.0590125202152532</v>
      </c>
      <c r="L32" s="1138">
        <v>4.2853548569289153</v>
      </c>
      <c r="M32" s="103">
        <v>1.2999062611160241</v>
      </c>
      <c r="N32" s="163">
        <v>4.3353668032067985</v>
      </c>
      <c r="O32" s="98"/>
      <c r="P32" s="632"/>
      <c r="Q32" s="632"/>
      <c r="R32" s="632"/>
      <c r="S32" s="632"/>
      <c r="T32" s="632"/>
      <c r="U32" s="632"/>
      <c r="V32" s="632"/>
      <c r="W32" s="632"/>
    </row>
    <row r="33" spans="1:23" s="4" customFormat="1" ht="12" x14ac:dyDescent="0.2">
      <c r="A33" s="646"/>
      <c r="B33" s="647" t="s">
        <v>444</v>
      </c>
      <c r="C33" s="648">
        <v>256030.4082430501</v>
      </c>
      <c r="D33" s="103">
        <v>9.3665712303577155</v>
      </c>
      <c r="E33" s="42">
        <v>2398127.055946094</v>
      </c>
      <c r="F33" s="1138">
        <v>78.50297541967457</v>
      </c>
      <c r="G33" s="1138">
        <v>45.620444895112591</v>
      </c>
      <c r="H33" s="1138">
        <v>37.636223932009116</v>
      </c>
      <c r="I33" s="1138">
        <v>51.379250686361203</v>
      </c>
      <c r="J33" s="1138">
        <v>10.982649601317162</v>
      </c>
      <c r="K33" s="1138">
        <v>7.1657355660545736</v>
      </c>
      <c r="L33" s="1138">
        <v>4.2889900151170526</v>
      </c>
      <c r="M33" s="103">
        <v>1.3053616946398272</v>
      </c>
      <c r="N33" s="163">
        <v>4.5235803177059859</v>
      </c>
      <c r="O33" s="98"/>
      <c r="P33" s="632"/>
      <c r="Q33" s="632"/>
      <c r="R33" s="632"/>
      <c r="S33" s="632"/>
      <c r="T33" s="632"/>
      <c r="U33" s="632"/>
      <c r="V33" s="632"/>
      <c r="W33" s="632"/>
    </row>
    <row r="34" spans="1:23" s="4" customFormat="1" ht="12" x14ac:dyDescent="0.2">
      <c r="A34" s="628" t="s">
        <v>576</v>
      </c>
      <c r="B34" s="644"/>
      <c r="C34" s="648">
        <v>349602.48325891059</v>
      </c>
      <c r="D34" s="103">
        <v>10.775914643020991</v>
      </c>
      <c r="E34" s="42">
        <v>3767286.5185861955</v>
      </c>
      <c r="F34" s="1138">
        <v>71.955590006264856</v>
      </c>
      <c r="G34" s="1138">
        <v>47.281887078857736</v>
      </c>
      <c r="H34" s="1138">
        <v>39.608969527430659</v>
      </c>
      <c r="I34" s="1138">
        <v>46.552264434147006</v>
      </c>
      <c r="J34" s="1138">
        <v>12.842689344570937</v>
      </c>
      <c r="K34" s="1138">
        <v>8.5628945593136674</v>
      </c>
      <c r="L34" s="1138">
        <v>5.1318148913623567</v>
      </c>
      <c r="M34" s="103">
        <v>1.4080202985799208</v>
      </c>
      <c r="N34" s="163">
        <v>4.1966849168253262</v>
      </c>
      <c r="O34" s="98"/>
      <c r="P34" s="632"/>
      <c r="Q34" s="632"/>
      <c r="R34" s="632"/>
      <c r="S34" s="632"/>
      <c r="T34" s="632"/>
      <c r="U34" s="632"/>
      <c r="V34" s="632"/>
      <c r="W34" s="632"/>
    </row>
    <row r="35" spans="1:23" s="4" customFormat="1" ht="12" x14ac:dyDescent="0.2">
      <c r="A35" s="646"/>
      <c r="B35" s="647" t="s">
        <v>415</v>
      </c>
      <c r="C35" s="648">
        <v>133442.0333680422</v>
      </c>
      <c r="D35" s="103">
        <v>10.261762071455497</v>
      </c>
      <c r="E35" s="42">
        <v>1369350.3967540744</v>
      </c>
      <c r="F35" s="1138">
        <v>73.92082000264017</v>
      </c>
      <c r="G35" s="1138">
        <v>50.029950030459133</v>
      </c>
      <c r="H35" s="1138">
        <v>35.687238349723479</v>
      </c>
      <c r="I35" s="1138">
        <v>50.005367890491939</v>
      </c>
      <c r="J35" s="1138">
        <v>11.957646895681608</v>
      </c>
      <c r="K35" s="1138">
        <v>8.4802981979389855</v>
      </c>
      <c r="L35" s="1138">
        <v>5.2148816992440308</v>
      </c>
      <c r="M35" s="103">
        <v>1.3631501188620934</v>
      </c>
      <c r="N35" s="163">
        <v>4.5606347082440077</v>
      </c>
      <c r="O35" s="98"/>
      <c r="P35" s="632"/>
      <c r="Q35" s="632"/>
      <c r="R35" s="632"/>
      <c r="S35" s="632"/>
      <c r="T35" s="632"/>
      <c r="U35" s="632"/>
      <c r="V35" s="632"/>
      <c r="W35" s="632"/>
    </row>
    <row r="36" spans="1:23" s="4" customFormat="1" ht="12" x14ac:dyDescent="0.2">
      <c r="A36" s="646"/>
      <c r="B36" s="647" t="s">
        <v>416</v>
      </c>
      <c r="C36" s="648">
        <v>39851.33038804563</v>
      </c>
      <c r="D36" s="103">
        <v>10.54216278577856</v>
      </c>
      <c r="E36" s="42">
        <v>420119.21218062087</v>
      </c>
      <c r="F36" s="1138">
        <v>72.102017749223464</v>
      </c>
      <c r="G36" s="1138">
        <v>43.996540860181597</v>
      </c>
      <c r="H36" s="1138">
        <v>41.851720305051529</v>
      </c>
      <c r="I36" s="1138">
        <v>45.72183523724221</v>
      </c>
      <c r="J36" s="1138">
        <v>13.048543369728282</v>
      </c>
      <c r="K36" s="1138">
        <v>8.848484916265912</v>
      </c>
      <c r="L36" s="1138">
        <v>4.9385385076769781</v>
      </c>
      <c r="M36" s="103">
        <v>1.4182559006067832</v>
      </c>
      <c r="N36" s="163">
        <v>3.9305221888012465</v>
      </c>
      <c r="O36" s="98"/>
      <c r="P36" s="632"/>
      <c r="Q36" s="632"/>
      <c r="R36" s="632"/>
      <c r="S36" s="632"/>
      <c r="T36" s="632"/>
      <c r="U36" s="632"/>
      <c r="V36" s="632"/>
      <c r="W36" s="632"/>
    </row>
    <row r="37" spans="1:23" s="4" customFormat="1" ht="12" x14ac:dyDescent="0.2">
      <c r="A37" s="646"/>
      <c r="B37" s="647" t="s">
        <v>424</v>
      </c>
      <c r="C37" s="648">
        <v>64978.512470806381</v>
      </c>
      <c r="D37" s="103">
        <v>11.552828612915345</v>
      </c>
      <c r="E37" s="42">
        <v>750685.61809740856</v>
      </c>
      <c r="F37" s="1138">
        <v>71.373931748414321</v>
      </c>
      <c r="G37" s="1138">
        <v>47.774689140678142</v>
      </c>
      <c r="H37" s="1138">
        <v>40.23832897543025</v>
      </c>
      <c r="I37" s="1138">
        <v>43.015205052483623</v>
      </c>
      <c r="J37" s="1138">
        <v>14.441710317472046</v>
      </c>
      <c r="K37" s="1138">
        <v>8.2235206862479409</v>
      </c>
      <c r="L37" s="1138">
        <v>5.1763511454505124</v>
      </c>
      <c r="M37" s="103">
        <v>1.4180607811120289</v>
      </c>
      <c r="N37" s="163">
        <v>4.1547561270430275</v>
      </c>
      <c r="O37" s="98"/>
      <c r="P37" s="632"/>
      <c r="Q37" s="632"/>
      <c r="R37" s="632"/>
      <c r="S37" s="632"/>
      <c r="T37" s="632"/>
      <c r="U37" s="632"/>
      <c r="V37" s="632"/>
      <c r="W37" s="632"/>
    </row>
    <row r="38" spans="1:23" s="4" customFormat="1" ht="12" x14ac:dyDescent="0.2">
      <c r="A38" s="646"/>
      <c r="B38" s="647" t="s">
        <v>436</v>
      </c>
      <c r="C38" s="648">
        <v>65863.175764124986</v>
      </c>
      <c r="D38" s="103">
        <v>10.767081027751273</v>
      </c>
      <c r="E38" s="42">
        <v>709154.15019735752</v>
      </c>
      <c r="F38" s="1138">
        <v>69.328898436884117</v>
      </c>
      <c r="G38" s="1138">
        <v>42.574724576246645</v>
      </c>
      <c r="H38" s="1138">
        <v>44.498661981198055</v>
      </c>
      <c r="I38" s="1138">
        <v>46.837883022884739</v>
      </c>
      <c r="J38" s="1138">
        <v>11.594143873613499</v>
      </c>
      <c r="K38" s="1138">
        <v>8.7957206127640539</v>
      </c>
      <c r="L38" s="1138">
        <v>5.0896456588746872</v>
      </c>
      <c r="M38" s="103">
        <v>1.4680830023446307</v>
      </c>
      <c r="N38" s="163">
        <v>3.7444052366483844</v>
      </c>
      <c r="O38" s="98"/>
      <c r="P38" s="632"/>
      <c r="Q38" s="632"/>
      <c r="R38" s="632"/>
      <c r="S38" s="632"/>
      <c r="T38" s="632"/>
      <c r="U38" s="632"/>
      <c r="V38" s="632"/>
      <c r="W38" s="632"/>
    </row>
    <row r="39" spans="1:23" s="4" customFormat="1" ht="12" x14ac:dyDescent="0.2">
      <c r="A39" s="646"/>
      <c r="B39" s="647" t="s">
        <v>451</v>
      </c>
      <c r="C39" s="648">
        <v>45467.431267917505</v>
      </c>
      <c r="D39" s="103">
        <v>11.392267539918956</v>
      </c>
      <c r="E39" s="42">
        <v>517977.14135699277</v>
      </c>
      <c r="F39" s="1138">
        <v>70.69574117277611</v>
      </c>
      <c r="G39" s="1138">
        <v>48.210583393446996</v>
      </c>
      <c r="H39" s="1138">
        <v>41.170563490892661</v>
      </c>
      <c r="I39" s="1138">
        <v>41.786780163651486</v>
      </c>
      <c r="J39" s="1138">
        <v>14.783187638458175</v>
      </c>
      <c r="K39" s="1138">
        <v>8.7027312891438449</v>
      </c>
      <c r="L39" s="1138">
        <v>5.0548634868135096</v>
      </c>
      <c r="M39" s="103">
        <v>1.4293834941598895</v>
      </c>
      <c r="N39" s="163">
        <v>4.0769021451216485</v>
      </c>
      <c r="O39" s="98"/>
      <c r="P39" s="632"/>
      <c r="Q39" s="632"/>
      <c r="R39" s="632"/>
      <c r="S39" s="632"/>
      <c r="T39" s="632"/>
      <c r="U39" s="632"/>
      <c r="V39" s="632"/>
      <c r="W39" s="632"/>
    </row>
    <row r="40" spans="1:23" s="4" customFormat="1" ht="12" x14ac:dyDescent="0.2">
      <c r="A40" s="628" t="s">
        <v>579</v>
      </c>
      <c r="B40" s="644"/>
      <c r="C40" s="648">
        <v>78606.885403329681</v>
      </c>
      <c r="D40" s="103">
        <v>10.253179864153402</v>
      </c>
      <c r="E40" s="42">
        <v>805970.5346012339</v>
      </c>
      <c r="F40" s="1138">
        <v>73.806155401626114</v>
      </c>
      <c r="G40" s="1138">
        <v>37.198822887916151</v>
      </c>
      <c r="H40" s="1138">
        <v>43.9240359272954</v>
      </c>
      <c r="I40" s="1138">
        <v>50.801643326687817</v>
      </c>
      <c r="J40" s="1138">
        <v>10.254172518671801</v>
      </c>
      <c r="K40" s="1138">
        <v>10.091850165244622</v>
      </c>
      <c r="L40" s="1138">
        <v>4.5443922221669419</v>
      </c>
      <c r="M40" s="103">
        <v>1.4059008479159432</v>
      </c>
      <c r="N40" s="163">
        <v>3.8263882547293826</v>
      </c>
      <c r="O40" s="98"/>
      <c r="P40" s="632"/>
      <c r="Q40" s="632"/>
      <c r="R40" s="632"/>
      <c r="S40" s="632"/>
      <c r="T40" s="632"/>
      <c r="U40" s="632"/>
      <c r="V40" s="632"/>
      <c r="W40" s="632"/>
    </row>
    <row r="41" spans="1:23" s="4" customFormat="1" ht="12" x14ac:dyDescent="0.2">
      <c r="A41" s="646"/>
      <c r="B41" s="647" t="s">
        <v>404</v>
      </c>
      <c r="C41" s="648">
        <v>18419.084546794486</v>
      </c>
      <c r="D41" s="103">
        <v>10.184170165155248</v>
      </c>
      <c r="E41" s="42">
        <v>187583.09131093646</v>
      </c>
      <c r="F41" s="1138">
        <v>75.336623490626323</v>
      </c>
      <c r="G41" s="1138">
        <v>31.846997384697843</v>
      </c>
      <c r="H41" s="1138">
        <v>44.048783913438292</v>
      </c>
      <c r="I41" s="1138">
        <v>53.019796917880392</v>
      </c>
      <c r="J41" s="1138">
        <v>9.7825877267745245</v>
      </c>
      <c r="K41" s="1138">
        <v>9.10360546903242</v>
      </c>
      <c r="L41" s="1138">
        <v>4.0764465269710257</v>
      </c>
      <c r="M41" s="103">
        <v>1.3772780688570097</v>
      </c>
      <c r="N41" s="163">
        <v>3.8581041391746402</v>
      </c>
      <c r="O41" s="98"/>
      <c r="P41" s="632"/>
      <c r="Q41" s="632"/>
      <c r="R41" s="632"/>
      <c r="S41" s="632"/>
      <c r="T41" s="632"/>
      <c r="U41" s="632"/>
      <c r="V41" s="632"/>
      <c r="W41" s="632"/>
    </row>
    <row r="42" spans="1:23" s="4" customFormat="1" ht="12" x14ac:dyDescent="0.2">
      <c r="A42" s="646"/>
      <c r="B42" s="647" t="s">
        <v>419</v>
      </c>
      <c r="C42" s="648">
        <v>18518.831513701421</v>
      </c>
      <c r="D42" s="103">
        <v>10.42228270551618</v>
      </c>
      <c r="E42" s="42">
        <v>193008.49741161833</v>
      </c>
      <c r="F42" s="1138">
        <v>72.208659497576036</v>
      </c>
      <c r="G42" s="1138">
        <v>39.949704885405616</v>
      </c>
      <c r="H42" s="1138">
        <v>44.044684290127485</v>
      </c>
      <c r="I42" s="1138">
        <v>48.150409549022029</v>
      </c>
      <c r="J42" s="1138">
        <v>11.467355620680696</v>
      </c>
      <c r="K42" s="1138">
        <v>10.012110406868093</v>
      </c>
      <c r="L42" s="1138">
        <v>4.7865325891032882</v>
      </c>
      <c r="M42" s="103">
        <v>1.4366266894535891</v>
      </c>
      <c r="N42" s="163">
        <v>3.8350044224483848</v>
      </c>
      <c r="O42" s="98"/>
      <c r="P42" s="632"/>
      <c r="Q42" s="632"/>
      <c r="R42" s="632"/>
      <c r="S42" s="632"/>
      <c r="T42" s="632"/>
      <c r="U42" s="632"/>
      <c r="V42" s="632"/>
      <c r="W42" s="632"/>
    </row>
    <row r="43" spans="1:23" s="4" customFormat="1" ht="12" x14ac:dyDescent="0.2">
      <c r="A43" s="646"/>
      <c r="B43" s="647" t="s">
        <v>426</v>
      </c>
      <c r="C43" s="648">
        <v>8177.2485250028458</v>
      </c>
      <c r="D43" s="103">
        <v>9.9297237121542974</v>
      </c>
      <c r="E43" s="42">
        <v>81197.818578899518</v>
      </c>
      <c r="F43" s="1138">
        <v>79.186604469914414</v>
      </c>
      <c r="G43" s="1138">
        <v>33.435551285706019</v>
      </c>
      <c r="H43" s="1138">
        <v>50.270770959774055</v>
      </c>
      <c r="I43" s="1138">
        <v>55.894190904771946</v>
      </c>
      <c r="J43" s="1138">
        <v>8.7373294323671367</v>
      </c>
      <c r="K43" s="1138">
        <v>14.633152077826381</v>
      </c>
      <c r="L43" s="1138">
        <v>5.3223819009782662</v>
      </c>
      <c r="M43" s="103">
        <v>1.3256106924064766</v>
      </c>
      <c r="N43" s="163">
        <v>3.2841924176872661</v>
      </c>
      <c r="O43" s="98"/>
      <c r="P43" s="632"/>
      <c r="Q43" s="632"/>
      <c r="R43" s="632"/>
      <c r="S43" s="632"/>
      <c r="T43" s="632"/>
      <c r="U43" s="632"/>
      <c r="V43" s="632"/>
      <c r="W43" s="632"/>
    </row>
    <row r="44" spans="1:23" s="4" customFormat="1" ht="12" x14ac:dyDescent="0.2">
      <c r="A44" s="646"/>
      <c r="B44" s="647" t="s">
        <v>443</v>
      </c>
      <c r="C44" s="648">
        <v>33491.720817833688</v>
      </c>
      <c r="D44" s="103">
        <v>10.276603258812916</v>
      </c>
      <c r="E44" s="42">
        <v>344181.12729980203</v>
      </c>
      <c r="F44" s="1138">
        <v>72.534099747166835</v>
      </c>
      <c r="G44" s="1138">
        <v>39.539873495100991</v>
      </c>
      <c r="H44" s="1138">
        <v>42.239116827518799</v>
      </c>
      <c r="I44" s="1138">
        <v>49.804333148004744</v>
      </c>
      <c r="J44" s="1138">
        <v>10.213058763251027</v>
      </c>
      <c r="K44" s="1138">
        <v>9.5706436050187449</v>
      </c>
      <c r="L44" s="1138">
        <v>4.4779029455935548</v>
      </c>
      <c r="M44" s="103">
        <v>1.4242561681443198</v>
      </c>
      <c r="N44" s="163">
        <v>3.9365626830136455</v>
      </c>
      <c r="O44" s="98"/>
      <c r="P44" s="632"/>
      <c r="Q44" s="632"/>
      <c r="R44" s="632"/>
      <c r="S44" s="632"/>
      <c r="T44" s="632"/>
      <c r="U44" s="632"/>
      <c r="V44" s="632"/>
      <c r="W44" s="632"/>
    </row>
    <row r="45" spans="1:23" s="4" customFormat="1" ht="12" x14ac:dyDescent="0.2">
      <c r="A45" s="628" t="s">
        <v>517</v>
      </c>
      <c r="B45" s="644"/>
      <c r="C45" s="648">
        <v>106903.45143715557</v>
      </c>
      <c r="D45" s="103">
        <v>11.392733584485487</v>
      </c>
      <c r="E45" s="42">
        <v>1217922.5414854956</v>
      </c>
      <c r="F45" s="1138">
        <v>69.915087520051046</v>
      </c>
      <c r="G45" s="1138">
        <v>43.533208685562911</v>
      </c>
      <c r="H45" s="1138">
        <v>40.231673663105454</v>
      </c>
      <c r="I45" s="1138">
        <v>45.92215329229245</v>
      </c>
      <c r="J45" s="1138">
        <v>9.9326612240286529</v>
      </c>
      <c r="K45" s="1138">
        <v>8.0221581589728128</v>
      </c>
      <c r="L45" s="1138">
        <v>5.773833101574688</v>
      </c>
      <c r="M45" s="103">
        <v>1.4282668586975518</v>
      </c>
      <c r="N45" s="163">
        <v>4.4185105008056418</v>
      </c>
      <c r="O45" s="98"/>
      <c r="P45" s="632"/>
      <c r="Q45" s="632"/>
      <c r="R45" s="632"/>
      <c r="S45" s="632"/>
      <c r="T45" s="632"/>
      <c r="U45" s="632"/>
      <c r="V45" s="632"/>
      <c r="W45" s="632"/>
    </row>
    <row r="46" spans="1:23" s="4" customFormat="1" ht="12" x14ac:dyDescent="0.2">
      <c r="A46" s="646"/>
      <c r="B46" s="647" t="s">
        <v>410</v>
      </c>
      <c r="C46" s="648">
        <v>24539.412822176258</v>
      </c>
      <c r="D46" s="103">
        <v>10.959209277349697</v>
      </c>
      <c r="E46" s="42">
        <v>268932.56066150818</v>
      </c>
      <c r="F46" s="1138">
        <v>67.075159324976781</v>
      </c>
      <c r="G46" s="1138">
        <v>41.76041893153679</v>
      </c>
      <c r="H46" s="1138">
        <v>41.029922415303218</v>
      </c>
      <c r="I46" s="1138">
        <v>48.516996524751569</v>
      </c>
      <c r="J46" s="1138">
        <v>8.7482909189126676</v>
      </c>
      <c r="K46" s="1138">
        <v>7.9395321418627356</v>
      </c>
      <c r="L46" s="1138">
        <v>5.9838037488950349</v>
      </c>
      <c r="M46" s="103">
        <v>1.476950526548616</v>
      </c>
      <c r="N46" s="163">
        <v>4.2890195648926275</v>
      </c>
      <c r="O46" s="98"/>
      <c r="P46" s="632"/>
      <c r="Q46" s="632"/>
      <c r="R46" s="632"/>
      <c r="S46" s="632"/>
      <c r="T46" s="632"/>
      <c r="U46" s="632"/>
      <c r="V46" s="632"/>
      <c r="W46" s="632"/>
    </row>
    <row r="47" spans="1:23" s="4" customFormat="1" ht="12" x14ac:dyDescent="0.2">
      <c r="A47" s="646"/>
      <c r="B47" s="647" t="s">
        <v>421</v>
      </c>
      <c r="C47" s="648">
        <v>7605.1760142108287</v>
      </c>
      <c r="D47" s="103">
        <v>12.722545006913874</v>
      </c>
      <c r="E47" s="42">
        <v>96757.194126299131</v>
      </c>
      <c r="F47" s="1138">
        <v>75.865906428007918</v>
      </c>
      <c r="G47" s="1138">
        <v>42.669448201828644</v>
      </c>
      <c r="H47" s="1138">
        <v>37.589783039139363</v>
      </c>
      <c r="I47" s="1138">
        <v>41.028012384317542</v>
      </c>
      <c r="J47" s="1138">
        <v>12.227432455563877</v>
      </c>
      <c r="K47" s="1138">
        <v>6.7650183744183963</v>
      </c>
      <c r="L47" s="1138">
        <v>4.2897391316313547</v>
      </c>
      <c r="M47" s="103">
        <v>1.3584294014767984</v>
      </c>
      <c r="N47" s="163">
        <v>4.9642812514939116</v>
      </c>
      <c r="O47" s="98"/>
      <c r="P47" s="632"/>
      <c r="Q47" s="632"/>
      <c r="R47" s="632"/>
      <c r="S47" s="632"/>
      <c r="T47" s="632"/>
      <c r="U47" s="632"/>
      <c r="V47" s="632"/>
      <c r="W47" s="632"/>
    </row>
    <row r="48" spans="1:23" s="4" customFormat="1" ht="12" x14ac:dyDescent="0.2">
      <c r="A48" s="646"/>
      <c r="B48" s="647" t="s">
        <v>423</v>
      </c>
      <c r="C48" s="648">
        <v>53974.639506384054</v>
      </c>
      <c r="D48" s="103">
        <v>11.150582806195462</v>
      </c>
      <c r="E48" s="42">
        <v>601848.68725048436</v>
      </c>
      <c r="F48" s="1138">
        <v>69.202853278943948</v>
      </c>
      <c r="G48" s="1138">
        <v>44.836696488623083</v>
      </c>
      <c r="H48" s="1138">
        <v>40.703594043714332</v>
      </c>
      <c r="I48" s="1138">
        <v>46.783825969084624</v>
      </c>
      <c r="J48" s="1138">
        <v>9.7721950643013678</v>
      </c>
      <c r="K48" s="1138">
        <v>8.3511521380954736</v>
      </c>
      <c r="L48" s="1138">
        <v>6.3614109641833334</v>
      </c>
      <c r="M48" s="103">
        <v>1.4302780742495274</v>
      </c>
      <c r="N48" s="163">
        <v>4.2978291944795677</v>
      </c>
      <c r="O48" s="98"/>
      <c r="P48" s="632"/>
      <c r="Q48" s="632"/>
      <c r="R48" s="632"/>
      <c r="S48" s="632"/>
      <c r="T48" s="632"/>
      <c r="U48" s="632"/>
      <c r="V48" s="632"/>
      <c r="W48" s="632"/>
    </row>
    <row r="49" spans="1:23" s="4" customFormat="1" ht="12" x14ac:dyDescent="0.2">
      <c r="A49" s="646"/>
      <c r="B49" s="647" t="s">
        <v>431</v>
      </c>
      <c r="C49" s="648">
        <v>9542.7204862014678</v>
      </c>
      <c r="D49" s="103">
        <v>12.290624416272873</v>
      </c>
      <c r="E49" s="42">
        <v>117285.99340537511</v>
      </c>
      <c r="F49" s="1138">
        <v>71.998239394797352</v>
      </c>
      <c r="G49" s="1138">
        <v>42.210825951090605</v>
      </c>
      <c r="H49" s="1138">
        <v>41.477706526312346</v>
      </c>
      <c r="I49" s="1138">
        <v>43.340665397232705</v>
      </c>
      <c r="J49" s="1138">
        <v>11.167968571404867</v>
      </c>
      <c r="K49" s="1138">
        <v>8.1583880929963914</v>
      </c>
      <c r="L49" s="1138">
        <v>4.6857102582130779</v>
      </c>
      <c r="M49" s="103">
        <v>1.4069580166688496</v>
      </c>
      <c r="N49" s="163">
        <v>4.3289174143336799</v>
      </c>
      <c r="O49" s="98"/>
      <c r="P49" s="632"/>
      <c r="Q49" s="632"/>
      <c r="R49" s="632"/>
      <c r="S49" s="632"/>
      <c r="T49" s="632"/>
      <c r="U49" s="632"/>
      <c r="V49" s="632"/>
      <c r="W49" s="632"/>
    </row>
    <row r="50" spans="1:23" s="4" customFormat="1" ht="12" x14ac:dyDescent="0.2">
      <c r="A50" s="646"/>
      <c r="B50" s="647" t="s">
        <v>440</v>
      </c>
      <c r="C50" s="648">
        <v>6056.8756298934659</v>
      </c>
      <c r="D50" s="103">
        <v>11.33007629951949</v>
      </c>
      <c r="E50" s="42">
        <v>68624.863023393147</v>
      </c>
      <c r="F50" s="1138">
        <v>71.088284709147914</v>
      </c>
      <c r="G50" s="1138">
        <v>35.039398161217576</v>
      </c>
      <c r="H50" s="1138">
        <v>38.355941568815219</v>
      </c>
      <c r="I50" s="1138">
        <v>47.382258135026163</v>
      </c>
      <c r="J50" s="1138">
        <v>8.1365564501704775</v>
      </c>
      <c r="K50" s="1138">
        <v>6.8765609958864662</v>
      </c>
      <c r="L50" s="1138">
        <v>5.3612160712832591</v>
      </c>
      <c r="M50" s="103">
        <v>1.4275663078551033</v>
      </c>
      <c r="N50" s="163">
        <v>4.7877657431360587</v>
      </c>
      <c r="O50" s="98"/>
      <c r="P50" s="632"/>
      <c r="Q50" s="632"/>
      <c r="R50" s="632"/>
      <c r="S50" s="632"/>
      <c r="T50" s="632"/>
      <c r="U50" s="632"/>
      <c r="V50" s="632"/>
      <c r="W50" s="632"/>
    </row>
    <row r="51" spans="1:23" s="4" customFormat="1" ht="12" x14ac:dyDescent="0.2">
      <c r="A51" s="646"/>
      <c r="B51" s="647" t="s">
        <v>446</v>
      </c>
      <c r="C51" s="648">
        <v>5184.6269782878408</v>
      </c>
      <c r="D51" s="103">
        <v>12.435464169056933</v>
      </c>
      <c r="E51" s="42">
        <v>64473.243018424364</v>
      </c>
      <c r="F51" s="1138">
        <v>76.837646493820472</v>
      </c>
      <c r="G51" s="1138">
        <v>51.977802448427056</v>
      </c>
      <c r="H51" s="1138">
        <v>35.313728301737974</v>
      </c>
      <c r="I51" s="1138">
        <v>34.894772806475835</v>
      </c>
      <c r="J51" s="1138">
        <v>13.667415224983342</v>
      </c>
      <c r="K51" s="1138">
        <v>7.919887968876056</v>
      </c>
      <c r="L51" s="1138">
        <v>3.32481570507034</v>
      </c>
      <c r="M51" s="103">
        <v>1.3193854227505699</v>
      </c>
      <c r="N51" s="163">
        <v>5.220710473040759</v>
      </c>
      <c r="O51" s="98"/>
      <c r="P51" s="632"/>
      <c r="Q51" s="632"/>
      <c r="R51" s="632"/>
      <c r="S51" s="632"/>
      <c r="T51" s="632"/>
      <c r="U51" s="632"/>
      <c r="V51" s="632"/>
      <c r="W51" s="632"/>
    </row>
    <row r="52" spans="1:23" s="4" customFormat="1" ht="12" x14ac:dyDescent="0.2">
      <c r="A52" s="628" t="s">
        <v>581</v>
      </c>
      <c r="B52" s="644"/>
      <c r="C52" s="648">
        <v>266372.56076068693</v>
      </c>
      <c r="D52" s="103">
        <v>10.655121834492496</v>
      </c>
      <c r="E52" s="42">
        <v>2838232.0882708742</v>
      </c>
      <c r="F52" s="1138">
        <v>67.080112285290724</v>
      </c>
      <c r="G52" s="1138">
        <v>38.573385177468793</v>
      </c>
      <c r="H52" s="1138">
        <v>45.575041253765761</v>
      </c>
      <c r="I52" s="1138">
        <v>51.045178868064603</v>
      </c>
      <c r="J52" s="1138">
        <v>7.6680694478641325</v>
      </c>
      <c r="K52" s="1138">
        <v>7.5087885252507247</v>
      </c>
      <c r="L52" s="1138">
        <v>6.2202604569410056</v>
      </c>
      <c r="M52" s="103">
        <v>1.4900938858547179</v>
      </c>
      <c r="N52" s="163">
        <v>3.7570309456337796</v>
      </c>
      <c r="O52" s="98"/>
      <c r="P52" s="632"/>
      <c r="Q52" s="632"/>
      <c r="R52" s="632"/>
      <c r="S52" s="632"/>
      <c r="T52" s="632"/>
      <c r="U52" s="632"/>
      <c r="V52" s="632"/>
      <c r="W52" s="632"/>
    </row>
    <row r="53" spans="1:23" s="4" customFormat="1" ht="12" x14ac:dyDescent="0.2">
      <c r="A53" s="646"/>
      <c r="B53" s="647" t="s">
        <v>432</v>
      </c>
      <c r="C53" s="648">
        <v>70002.271658044687</v>
      </c>
      <c r="D53" s="103">
        <v>10.541725163696771</v>
      </c>
      <c r="E53" s="42">
        <v>737944.70865354699</v>
      </c>
      <c r="F53" s="1138">
        <v>64.457926768090786</v>
      </c>
      <c r="G53" s="1138">
        <v>37.821387232976242</v>
      </c>
      <c r="H53" s="1138">
        <v>44.609865678949056</v>
      </c>
      <c r="I53" s="1138">
        <v>53.657025869765626</v>
      </c>
      <c r="J53" s="1138">
        <v>7.3460982092817124</v>
      </c>
      <c r="K53" s="1138">
        <v>7.3214314682404122</v>
      </c>
      <c r="L53" s="1138">
        <v>6.1763038655875215</v>
      </c>
      <c r="M53" s="103">
        <v>1.5243565348927139</v>
      </c>
      <c r="N53" s="163">
        <v>3.7332747823406942</v>
      </c>
      <c r="O53" s="98"/>
      <c r="P53" s="632"/>
      <c r="Q53" s="632"/>
      <c r="R53" s="632"/>
      <c r="S53" s="632"/>
      <c r="T53" s="632"/>
      <c r="U53" s="632"/>
      <c r="V53" s="632"/>
      <c r="W53" s="632"/>
    </row>
    <row r="54" spans="1:23" s="4" customFormat="1" ht="12" x14ac:dyDescent="0.2">
      <c r="A54" s="646"/>
      <c r="B54" s="647" t="s">
        <v>403</v>
      </c>
      <c r="C54" s="648">
        <v>126932.20290309316</v>
      </c>
      <c r="D54" s="103">
        <v>10.56072514684764</v>
      </c>
      <c r="E54" s="42">
        <v>1340496.1071434629</v>
      </c>
      <c r="F54" s="1138">
        <v>68.11329429704108</v>
      </c>
      <c r="G54" s="1138">
        <v>38.401526956773132</v>
      </c>
      <c r="H54" s="1138">
        <v>45.451480232877394</v>
      </c>
      <c r="I54" s="1138">
        <v>51.3605865872374</v>
      </c>
      <c r="J54" s="1138">
        <v>7.2169433895864374</v>
      </c>
      <c r="K54" s="1138">
        <v>6.7154790292735607</v>
      </c>
      <c r="L54" s="1138">
        <v>6.4946890141571911</v>
      </c>
      <c r="M54" s="103">
        <v>1.4666804685076469</v>
      </c>
      <c r="N54" s="163">
        <v>3.8776961751789734</v>
      </c>
      <c r="O54" s="98"/>
      <c r="P54" s="632"/>
      <c r="Q54" s="632"/>
      <c r="R54" s="632"/>
      <c r="S54" s="632"/>
      <c r="T54" s="632"/>
      <c r="U54" s="632"/>
      <c r="V54" s="632"/>
      <c r="W54" s="632"/>
    </row>
    <row r="55" spans="1:23" s="4" customFormat="1" ht="12" x14ac:dyDescent="0.2">
      <c r="A55" s="646"/>
      <c r="B55" s="647" t="s">
        <v>439</v>
      </c>
      <c r="C55" s="648">
        <v>69438.086199529236</v>
      </c>
      <c r="D55" s="103">
        <v>10.94199615885686</v>
      </c>
      <c r="E55" s="42">
        <v>759791.27247362037</v>
      </c>
      <c r="F55" s="1138">
        <v>67.834955585707974</v>
      </c>
      <c r="G55" s="1138">
        <v>39.645648412404796</v>
      </c>
      <c r="H55" s="1138">
        <v>46.773927339442189</v>
      </c>
      <c r="I55" s="1138">
        <v>47.835548071083792</v>
      </c>
      <c r="J55" s="1138">
        <v>8.8173111225898442</v>
      </c>
      <c r="K55" s="1138">
        <v>9.1478305516013236</v>
      </c>
      <c r="L55" s="1138">
        <v>5.7629212387126127</v>
      </c>
      <c r="M55" s="103">
        <v>1.4983523706006692</v>
      </c>
      <c r="N55" s="163">
        <v>3.5604051635759775</v>
      </c>
      <c r="O55" s="98"/>
      <c r="P55" s="632"/>
      <c r="Q55" s="632"/>
      <c r="R55" s="632"/>
      <c r="S55" s="632"/>
      <c r="T55" s="632"/>
      <c r="U55" s="632"/>
      <c r="V55" s="632"/>
      <c r="W55" s="632"/>
    </row>
    <row r="56" spans="1:23" s="4" customFormat="1" ht="12" x14ac:dyDescent="0.2">
      <c r="A56" s="628" t="s">
        <v>578</v>
      </c>
      <c r="B56" s="644"/>
      <c r="C56" s="648">
        <v>386640.75361681456</v>
      </c>
      <c r="D56" s="103">
        <v>10.520037173161752</v>
      </c>
      <c r="E56" s="42">
        <v>4067475.1007081633</v>
      </c>
      <c r="F56" s="1138">
        <v>72.630858766154603</v>
      </c>
      <c r="G56" s="1138">
        <v>35.202936669355303</v>
      </c>
      <c r="H56" s="1138">
        <v>41.409105810603677</v>
      </c>
      <c r="I56" s="1138">
        <v>50.115920217144719</v>
      </c>
      <c r="J56" s="1138">
        <v>7.9899234454541928</v>
      </c>
      <c r="K56" s="1138">
        <v>8.6988902909178893</v>
      </c>
      <c r="L56" s="1138">
        <v>4.4278559400835444</v>
      </c>
      <c r="M56" s="103">
        <v>1.4140170845674815</v>
      </c>
      <c r="N56" s="163">
        <v>4.2716478597302725</v>
      </c>
      <c r="O56" s="98"/>
      <c r="P56" s="632"/>
      <c r="Q56" s="632"/>
      <c r="R56" s="632"/>
      <c r="S56" s="632"/>
      <c r="T56" s="632"/>
      <c r="U56" s="632"/>
      <c r="V56" s="632"/>
      <c r="W56" s="632"/>
    </row>
    <row r="57" spans="1:23" s="4" customFormat="1" ht="12" x14ac:dyDescent="0.2">
      <c r="A57" s="646"/>
      <c r="B57" s="647" t="s">
        <v>411</v>
      </c>
      <c r="C57" s="648">
        <v>9871.4988959170387</v>
      </c>
      <c r="D57" s="103">
        <v>9.6915764918340859</v>
      </c>
      <c r="E57" s="42">
        <v>95670.386638835713</v>
      </c>
      <c r="F57" s="1138">
        <v>73.338599717155063</v>
      </c>
      <c r="G57" s="1138">
        <v>38.975283593722168</v>
      </c>
      <c r="H57" s="1138">
        <v>36.860843005795481</v>
      </c>
      <c r="I57" s="1138">
        <v>50.346661353567335</v>
      </c>
      <c r="J57" s="1138">
        <v>7.3156551115652002</v>
      </c>
      <c r="K57" s="1138">
        <v>7.8761855552227296</v>
      </c>
      <c r="L57" s="1138">
        <v>6.0899716572641127</v>
      </c>
      <c r="M57" s="103">
        <v>1.3456599053118521</v>
      </c>
      <c r="N57" s="163">
        <v>4.6948577345782221</v>
      </c>
      <c r="O57" s="98"/>
      <c r="P57" s="632"/>
      <c r="Q57" s="632"/>
      <c r="R57" s="632"/>
      <c r="S57" s="632"/>
      <c r="T57" s="632"/>
      <c r="U57" s="632"/>
      <c r="V57" s="632"/>
      <c r="W57" s="632"/>
    </row>
    <row r="58" spans="1:23" s="4" customFormat="1" ht="12" x14ac:dyDescent="0.2">
      <c r="A58" s="646"/>
      <c r="B58" s="647" t="s">
        <v>849</v>
      </c>
      <c r="C58" s="648">
        <v>5670.3401413527954</v>
      </c>
      <c r="D58" s="103">
        <v>11.556522732073596</v>
      </c>
      <c r="E58" s="42">
        <v>65529.414742132984</v>
      </c>
      <c r="F58" s="1138">
        <v>67.662704197713097</v>
      </c>
      <c r="G58" s="1138">
        <v>36.72231717260518</v>
      </c>
      <c r="H58" s="1138">
        <v>45.495597152176849</v>
      </c>
      <c r="I58" s="1138">
        <v>44.070636021209339</v>
      </c>
      <c r="J58" s="1138">
        <v>10.069040592323075</v>
      </c>
      <c r="K58" s="1138">
        <v>7.5542727213067433</v>
      </c>
      <c r="L58" s="1138">
        <v>5.4526676340230775</v>
      </c>
      <c r="M58" s="103">
        <v>1.5007076782992952</v>
      </c>
      <c r="N58" s="163">
        <v>3.8597078944422178</v>
      </c>
      <c r="O58" s="98"/>
      <c r="P58" s="632"/>
      <c r="Q58" s="632"/>
      <c r="R58" s="632"/>
      <c r="S58" s="632"/>
      <c r="T58" s="632"/>
      <c r="U58" s="632"/>
      <c r="V58" s="632"/>
      <c r="W58" s="632"/>
    </row>
    <row r="59" spans="1:23" s="4" customFormat="1" ht="12" x14ac:dyDescent="0.2">
      <c r="A59" s="646"/>
      <c r="B59" s="647" t="s">
        <v>412</v>
      </c>
      <c r="C59" s="648">
        <v>107361.70229942467</v>
      </c>
      <c r="D59" s="103">
        <v>10.741425026869793</v>
      </c>
      <c r="E59" s="42">
        <v>1153217.6760063842</v>
      </c>
      <c r="F59" s="1138">
        <v>70.664985326637307</v>
      </c>
      <c r="G59" s="1138">
        <v>36.204032931759173</v>
      </c>
      <c r="H59" s="1138">
        <v>42.466215982806922</v>
      </c>
      <c r="I59" s="1138">
        <v>49.186111993970677</v>
      </c>
      <c r="J59" s="1138">
        <v>7.7725878746940955</v>
      </c>
      <c r="K59" s="1138">
        <v>8.2320960961688154</v>
      </c>
      <c r="L59" s="1138">
        <v>4.4936801598497302</v>
      </c>
      <c r="M59" s="103">
        <v>1.4719749678173162</v>
      </c>
      <c r="N59" s="163">
        <v>4.2343645219672004</v>
      </c>
      <c r="O59" s="98"/>
      <c r="P59" s="632"/>
      <c r="Q59" s="632"/>
      <c r="R59" s="632"/>
      <c r="S59" s="632"/>
      <c r="T59" s="632"/>
      <c r="U59" s="632"/>
      <c r="V59" s="632"/>
      <c r="W59" s="632"/>
    </row>
    <row r="60" spans="1:23" s="4" customFormat="1" ht="12" x14ac:dyDescent="0.2">
      <c r="A60" s="646"/>
      <c r="B60" s="647" t="s">
        <v>413</v>
      </c>
      <c r="C60" s="648">
        <v>59701.781570582258</v>
      </c>
      <c r="D60" s="103">
        <v>9.9181434681932856</v>
      </c>
      <c r="E60" s="42">
        <v>592130.83492377272</v>
      </c>
      <c r="F60" s="1138">
        <v>74.14362625009899</v>
      </c>
      <c r="G60" s="1138">
        <v>36.296798657331927</v>
      </c>
      <c r="H60" s="1138">
        <v>43.851178433465584</v>
      </c>
      <c r="I60" s="1138">
        <v>52.769679063426068</v>
      </c>
      <c r="J60" s="1138">
        <v>9.0948271975317141</v>
      </c>
      <c r="K60" s="1138">
        <v>9.1142361487025525</v>
      </c>
      <c r="L60" s="1138">
        <v>4.5072277155754339</v>
      </c>
      <c r="M60" s="103">
        <v>1.3838067232553295</v>
      </c>
      <c r="N60" s="163">
        <v>3.9248381097879355</v>
      </c>
      <c r="O60" s="98"/>
      <c r="P60" s="632"/>
      <c r="Q60" s="632"/>
      <c r="R60" s="632"/>
      <c r="S60" s="632"/>
      <c r="T60" s="632"/>
      <c r="U60" s="632"/>
      <c r="V60" s="632"/>
      <c r="W60" s="632"/>
    </row>
    <row r="61" spans="1:23" s="4" customFormat="1" ht="12" x14ac:dyDescent="0.2">
      <c r="A61" s="646"/>
      <c r="B61" s="647" t="s">
        <v>422</v>
      </c>
      <c r="C61" s="648">
        <v>48906.12551084088</v>
      </c>
      <c r="D61" s="103">
        <v>10.549802764177437</v>
      </c>
      <c r="E61" s="42">
        <v>515949.97809947783</v>
      </c>
      <c r="F61" s="1138">
        <v>71.934353024843773</v>
      </c>
      <c r="G61" s="1138">
        <v>32.884298365880355</v>
      </c>
      <c r="H61" s="1138">
        <v>40.002223879755356</v>
      </c>
      <c r="I61" s="1138">
        <v>51.113558772863207</v>
      </c>
      <c r="J61" s="1138">
        <v>7.0193954991961762</v>
      </c>
      <c r="K61" s="1138">
        <v>9.2859453809335832</v>
      </c>
      <c r="L61" s="1138">
        <v>4.4109749255235027</v>
      </c>
      <c r="M61" s="103">
        <v>1.4093112070173346</v>
      </c>
      <c r="N61" s="163">
        <v>4.3552797328491035</v>
      </c>
      <c r="O61" s="98"/>
      <c r="P61" s="632"/>
      <c r="Q61" s="632"/>
      <c r="R61" s="632"/>
      <c r="S61" s="632"/>
      <c r="T61" s="632"/>
      <c r="U61" s="632"/>
      <c r="V61" s="632"/>
      <c r="W61" s="632"/>
    </row>
    <row r="62" spans="1:23" s="4" customFormat="1" ht="12" x14ac:dyDescent="0.2">
      <c r="A62" s="646"/>
      <c r="B62" s="647" t="s">
        <v>434</v>
      </c>
      <c r="C62" s="648">
        <v>48518.536952642207</v>
      </c>
      <c r="D62" s="103">
        <v>10.63704516546855</v>
      </c>
      <c r="E62" s="42">
        <v>516093.86892770999</v>
      </c>
      <c r="F62" s="1138">
        <v>72.519668843504178</v>
      </c>
      <c r="G62" s="1138">
        <v>39.245738563124256</v>
      </c>
      <c r="H62" s="1138">
        <v>44.661141277602098</v>
      </c>
      <c r="I62" s="1138">
        <v>47.047161006172232</v>
      </c>
      <c r="J62" s="1138">
        <v>8.6864142649913774</v>
      </c>
      <c r="K62" s="1138">
        <v>9.4022275043747872</v>
      </c>
      <c r="L62" s="1138">
        <v>4.5296528256765729</v>
      </c>
      <c r="M62" s="103">
        <v>1.4134729775614192</v>
      </c>
      <c r="N62" s="163">
        <v>3.8012601559510002</v>
      </c>
      <c r="O62" s="98"/>
      <c r="P62" s="632"/>
      <c r="Q62" s="632"/>
      <c r="R62" s="632"/>
      <c r="S62" s="632"/>
      <c r="T62" s="632"/>
      <c r="U62" s="632"/>
      <c r="V62" s="632"/>
      <c r="W62" s="632"/>
    </row>
    <row r="63" spans="1:23" s="4" customFormat="1" ht="12" x14ac:dyDescent="0.2">
      <c r="A63" s="646"/>
      <c r="B63" s="647" t="s">
        <v>441</v>
      </c>
      <c r="C63" s="648">
        <v>20931.020862633246</v>
      </c>
      <c r="D63" s="103">
        <v>10.821682528726464</v>
      </c>
      <c r="E63" s="42">
        <v>226508.86277756732</v>
      </c>
      <c r="F63" s="1138">
        <v>73.479591131635644</v>
      </c>
      <c r="G63" s="1138">
        <v>36.411651510953547</v>
      </c>
      <c r="H63" s="1138">
        <v>45.61398502838864</v>
      </c>
      <c r="I63" s="1138">
        <v>46.964057845960326</v>
      </c>
      <c r="J63" s="1138">
        <v>9.2082902745564432</v>
      </c>
      <c r="K63" s="1138">
        <v>9.1617093994906789</v>
      </c>
      <c r="L63" s="1138">
        <v>4.3470359931956724</v>
      </c>
      <c r="M63" s="103">
        <v>1.4178358845609373</v>
      </c>
      <c r="N63" s="163">
        <v>3.8834398837771964</v>
      </c>
      <c r="O63" s="98"/>
      <c r="P63" s="632"/>
      <c r="Q63" s="632"/>
      <c r="R63" s="632"/>
      <c r="S63" s="632"/>
      <c r="T63" s="632"/>
      <c r="U63" s="632"/>
      <c r="V63" s="632"/>
      <c r="W63" s="632"/>
    </row>
    <row r="64" spans="1:23" s="4" customFormat="1" ht="12" x14ac:dyDescent="0.2">
      <c r="A64" s="646"/>
      <c r="B64" s="647" t="s">
        <v>447</v>
      </c>
      <c r="C64" s="648">
        <v>80039.777553144464</v>
      </c>
      <c r="D64" s="103">
        <v>10.522928946333973</v>
      </c>
      <c r="E64" s="42">
        <v>842252.89207211602</v>
      </c>
      <c r="F64" s="1138">
        <v>74.486023418537229</v>
      </c>
      <c r="G64" s="1138">
        <v>31.071986301125033</v>
      </c>
      <c r="H64" s="1138">
        <v>35.796069928447814</v>
      </c>
      <c r="I64" s="1138">
        <v>51.920174377597917</v>
      </c>
      <c r="J64" s="1138">
        <v>7.1933591801607006</v>
      </c>
      <c r="K64" s="1138">
        <v>8.0620567287511076</v>
      </c>
      <c r="L64" s="1138">
        <v>3.9688266756613291</v>
      </c>
      <c r="M64" s="103">
        <v>1.3653400444503303</v>
      </c>
      <c r="N64" s="163">
        <v>4.9398589820155445</v>
      </c>
      <c r="O64" s="98"/>
      <c r="P64" s="632"/>
      <c r="Q64" s="632"/>
      <c r="R64" s="632"/>
      <c r="S64" s="632"/>
      <c r="T64" s="632"/>
      <c r="U64" s="632"/>
      <c r="V64" s="632"/>
      <c r="W64" s="632"/>
    </row>
    <row r="65" spans="1:23" s="4" customFormat="1" ht="12" x14ac:dyDescent="0.2">
      <c r="A65" s="650"/>
      <c r="B65" s="651" t="s">
        <v>450</v>
      </c>
      <c r="C65" s="652">
        <v>5639.9698302824381</v>
      </c>
      <c r="D65" s="154">
        <v>10.65984186607581</v>
      </c>
      <c r="E65" s="113">
        <v>60121.186520249219</v>
      </c>
      <c r="F65" s="1139">
        <v>75.314496519202294</v>
      </c>
      <c r="G65" s="1139">
        <v>35.902668190401293</v>
      </c>
      <c r="H65" s="1139">
        <v>47.563750707262663</v>
      </c>
      <c r="I65" s="1139">
        <v>49.238856232656019</v>
      </c>
      <c r="J65" s="1139">
        <v>8.728002420263234</v>
      </c>
      <c r="K65" s="1139">
        <v>11.957753339924556</v>
      </c>
      <c r="L65" s="1139">
        <v>4.4800817918338236</v>
      </c>
      <c r="M65" s="154">
        <v>1.3851324700332981</v>
      </c>
      <c r="N65" s="164">
        <v>3.6050872760253978</v>
      </c>
      <c r="O65" s="98"/>
      <c r="P65" s="632"/>
      <c r="Q65" s="632"/>
      <c r="R65" s="632"/>
      <c r="S65" s="632"/>
      <c r="T65" s="632"/>
      <c r="U65" s="632"/>
      <c r="V65" s="632"/>
      <c r="W65" s="632"/>
    </row>
    <row r="66" spans="1:23" s="4" customFormat="1" ht="12" x14ac:dyDescent="0.2">
      <c r="A66" s="653"/>
      <c r="B66" s="653"/>
      <c r="C66" s="596"/>
      <c r="D66" s="103"/>
      <c r="E66" s="42"/>
      <c r="F66" s="1138"/>
      <c r="G66" s="1138"/>
      <c r="H66" s="1138"/>
      <c r="I66" s="1138"/>
      <c r="J66" s="1138"/>
      <c r="K66" s="1138"/>
      <c r="L66" s="1138"/>
      <c r="M66" s="103"/>
      <c r="N66" s="103"/>
      <c r="O66" s="98"/>
      <c r="P66" s="632"/>
      <c r="Q66" s="632"/>
      <c r="R66" s="632"/>
      <c r="S66" s="632"/>
      <c r="T66" s="632"/>
      <c r="U66" s="632"/>
      <c r="V66" s="632"/>
      <c r="W66" s="632"/>
    </row>
    <row r="67" spans="1:23" s="4" customFormat="1" ht="12" x14ac:dyDescent="0.2">
      <c r="A67" s="653" t="s">
        <v>675</v>
      </c>
      <c r="B67" s="653"/>
      <c r="C67" s="596"/>
      <c r="D67" s="103"/>
      <c r="E67" s="42"/>
      <c r="F67" s="649"/>
      <c r="G67" s="649"/>
      <c r="H67" s="649"/>
      <c r="I67" s="649"/>
      <c r="J67" s="649"/>
      <c r="K67" s="649"/>
      <c r="L67" s="649"/>
      <c r="M67" s="103"/>
      <c r="N67" s="103"/>
      <c r="O67" s="98"/>
    </row>
    <row r="68" spans="1:23" s="4" customFormat="1" ht="12" x14ac:dyDescent="0.2">
      <c r="A68" s="653" t="s">
        <v>677</v>
      </c>
      <c r="B68" s="25"/>
      <c r="C68" s="369"/>
      <c r="D68" s="25"/>
      <c r="E68" s="25"/>
      <c r="F68" s="25"/>
      <c r="G68" s="25"/>
      <c r="H68" s="25"/>
      <c r="I68" s="25"/>
      <c r="J68" s="25"/>
      <c r="K68" s="25"/>
      <c r="L68" s="25"/>
      <c r="M68" s="103"/>
      <c r="N68" s="629"/>
      <c r="O68" s="98"/>
    </row>
    <row r="69" spans="1:23" s="4" customFormat="1" ht="12" x14ac:dyDescent="0.2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</row>
    <row r="70" spans="1:23" s="4" customFormat="1" ht="12.6" customHeight="1" x14ac:dyDescent="0.2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</row>
    <row r="71" spans="1:23" s="4" customFormat="1" ht="12.6" customHeight="1" x14ac:dyDescent="0.2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</row>
    <row r="72" spans="1:23" s="4" customFormat="1" ht="15.75" x14ac:dyDescent="0.25">
      <c r="A72" s="1908" t="s">
        <v>1077</v>
      </c>
      <c r="B72" s="1908"/>
      <c r="C72" s="1908"/>
      <c r="D72" s="1908"/>
      <c r="E72" s="1908"/>
      <c r="F72" s="1908"/>
      <c r="G72" s="1908"/>
      <c r="H72" s="1908"/>
      <c r="I72" s="1908"/>
      <c r="J72" s="1908"/>
      <c r="K72" s="1908"/>
      <c r="L72" s="1908"/>
      <c r="M72" s="1908"/>
      <c r="N72" s="1908"/>
      <c r="P72" s="1353"/>
    </row>
    <row r="73" spans="1:23" ht="15.75" x14ac:dyDescent="0.25">
      <c r="A73" s="1938" t="s">
        <v>650</v>
      </c>
      <c r="B73" s="1938"/>
      <c r="C73" s="1938"/>
      <c r="D73" s="1938"/>
      <c r="E73" s="1938"/>
      <c r="F73" s="1938"/>
      <c r="G73" s="1938"/>
      <c r="H73" s="1938"/>
      <c r="I73" s="1938"/>
      <c r="J73" s="1938"/>
      <c r="K73" s="1938"/>
      <c r="L73" s="1938"/>
      <c r="M73" s="1938"/>
      <c r="N73" s="1938"/>
      <c r="O73" s="439"/>
      <c r="U73" s="1"/>
      <c r="V73" s="1"/>
    </row>
    <row r="74" spans="1:23" ht="12" x14ac:dyDescent="0.2">
      <c r="A74" s="29"/>
      <c r="B74" s="29"/>
      <c r="C74" s="624"/>
      <c r="D74" s="4"/>
      <c r="E74" s="624"/>
      <c r="F74" s="4"/>
      <c r="G74" s="4"/>
      <c r="H74" s="4"/>
      <c r="I74" s="4"/>
      <c r="J74" s="630"/>
      <c r="K74" s="4"/>
      <c r="L74" s="4"/>
      <c r="M74" s="631"/>
      <c r="N74" s="625"/>
      <c r="O74" s="4"/>
      <c r="U74" s="1"/>
      <c r="V74" s="1"/>
    </row>
    <row r="75" spans="1:23" ht="12" x14ac:dyDescent="0.2">
      <c r="A75" s="1907" t="s">
        <v>568</v>
      </c>
      <c r="B75" s="1906"/>
      <c r="C75" s="633"/>
      <c r="D75" s="1942" t="s">
        <v>553</v>
      </c>
      <c r="E75" s="1942" t="s">
        <v>593</v>
      </c>
      <c r="F75" s="1262" t="s">
        <v>560</v>
      </c>
      <c r="G75" s="1262" t="s">
        <v>362</v>
      </c>
      <c r="H75" s="1262" t="s">
        <v>362</v>
      </c>
      <c r="I75" s="1262" t="s">
        <v>362</v>
      </c>
      <c r="J75" s="634" t="s">
        <v>362</v>
      </c>
      <c r="K75" s="1944" t="s">
        <v>594</v>
      </c>
      <c r="L75" s="1262" t="s">
        <v>362</v>
      </c>
      <c r="M75" s="1945" t="s">
        <v>892</v>
      </c>
      <c r="N75" s="1946"/>
      <c r="O75" s="4"/>
      <c r="U75" s="1"/>
      <c r="V75" s="1"/>
    </row>
    <row r="76" spans="1:23" ht="12" x14ac:dyDescent="0.2">
      <c r="A76" s="1923"/>
      <c r="B76" s="1939"/>
      <c r="C76" s="635" t="s">
        <v>335</v>
      </c>
      <c r="D76" s="1910" t="s">
        <v>400</v>
      </c>
      <c r="E76" s="1910"/>
      <c r="F76" s="635" t="s">
        <v>363</v>
      </c>
      <c r="G76" s="635" t="s">
        <v>561</v>
      </c>
      <c r="H76" s="635" t="s">
        <v>562</v>
      </c>
      <c r="I76" s="635" t="s">
        <v>563</v>
      </c>
      <c r="J76" s="636" t="s">
        <v>564</v>
      </c>
      <c r="K76" s="1910"/>
      <c r="L76" s="635" t="s">
        <v>565</v>
      </c>
      <c r="M76" s="637" t="s">
        <v>566</v>
      </c>
      <c r="N76" s="638" t="s">
        <v>567</v>
      </c>
      <c r="O76" s="4"/>
      <c r="U76" s="1"/>
      <c r="V76" s="1"/>
    </row>
    <row r="77" spans="1:23" ht="12" x14ac:dyDescent="0.2">
      <c r="A77" s="1940"/>
      <c r="B77" s="1941"/>
      <c r="C77" s="639"/>
      <c r="D77" s="1943" t="s">
        <v>569</v>
      </c>
      <c r="E77" s="1943"/>
      <c r="F77" s="640" t="s">
        <v>570</v>
      </c>
      <c r="G77" s="640" t="s">
        <v>570</v>
      </c>
      <c r="H77" s="640" t="s">
        <v>571</v>
      </c>
      <c r="I77" s="640" t="s">
        <v>570</v>
      </c>
      <c r="J77" s="641" t="s">
        <v>570</v>
      </c>
      <c r="K77" s="1943"/>
      <c r="L77" s="640" t="s">
        <v>572</v>
      </c>
      <c r="M77" s="642" t="s">
        <v>573</v>
      </c>
      <c r="N77" s="643" t="s">
        <v>574</v>
      </c>
      <c r="O77" s="4"/>
      <c r="U77" s="1"/>
      <c r="V77" s="1"/>
    </row>
    <row r="78" spans="1:23" ht="12" x14ac:dyDescent="0.2">
      <c r="A78" s="628" t="s">
        <v>480</v>
      </c>
      <c r="B78" s="644"/>
      <c r="C78" s="645">
        <v>2567685.0193273635</v>
      </c>
      <c r="D78" s="162">
        <v>9.4308228428646732</v>
      </c>
      <c r="E78" s="63">
        <v>24215382.533553921</v>
      </c>
      <c r="F78" s="1137">
        <v>88.020613255956533</v>
      </c>
      <c r="G78" s="1137">
        <v>57.448228227683174</v>
      </c>
      <c r="H78" s="1137">
        <v>17.165543037081761</v>
      </c>
      <c r="I78" s="1137">
        <v>42.325149741092957</v>
      </c>
      <c r="J78" s="1137">
        <v>18.861392956203428</v>
      </c>
      <c r="K78" s="1137">
        <v>4.4146918304103666</v>
      </c>
      <c r="L78" s="1137">
        <v>3.5609771679070672</v>
      </c>
      <c r="M78" s="162">
        <v>1.146970405814558</v>
      </c>
      <c r="N78" s="155">
        <v>7.2872416781221547</v>
      </c>
      <c r="O78" s="98"/>
      <c r="U78" s="1"/>
      <c r="V78" s="1"/>
    </row>
    <row r="79" spans="1:23" ht="12" x14ac:dyDescent="0.2">
      <c r="A79" s="646"/>
      <c r="B79" s="647" t="s">
        <v>405</v>
      </c>
      <c r="C79" s="648">
        <v>74718.229198338129</v>
      </c>
      <c r="D79" s="103">
        <v>12.364368483565265</v>
      </c>
      <c r="E79" s="42">
        <v>923843.71824773797</v>
      </c>
      <c r="F79" s="1138">
        <v>85.360598238337502</v>
      </c>
      <c r="G79" s="1138">
        <v>51.671384517159581</v>
      </c>
      <c r="H79" s="1138">
        <v>14.423938072307926</v>
      </c>
      <c r="I79" s="1138">
        <v>30.575081416537021</v>
      </c>
      <c r="J79" s="1138">
        <v>25.401379726519334</v>
      </c>
      <c r="K79" s="1138">
        <v>4.8603793774882877</v>
      </c>
      <c r="L79" s="1138">
        <v>3.3331485351606469</v>
      </c>
      <c r="M79" s="103">
        <v>1.1711556426376151</v>
      </c>
      <c r="N79" s="163">
        <v>7.6710617737498801</v>
      </c>
      <c r="O79" s="98"/>
      <c r="U79" s="1"/>
      <c r="V79" s="1"/>
    </row>
    <row r="80" spans="1:23" ht="12" x14ac:dyDescent="0.2">
      <c r="A80" s="646"/>
      <c r="B80" s="647" t="s">
        <v>408</v>
      </c>
      <c r="C80" s="648">
        <v>1829346.0312755117</v>
      </c>
      <c r="D80" s="103">
        <v>8.9659945800491183</v>
      </c>
      <c r="E80" s="42">
        <v>16401906.601450603</v>
      </c>
      <c r="F80" s="1138">
        <v>87.786876029401697</v>
      </c>
      <c r="G80" s="1138">
        <v>55.933576298186971</v>
      </c>
      <c r="H80" s="1138">
        <v>17.56882935561385</v>
      </c>
      <c r="I80" s="1138">
        <v>46.196933734345222</v>
      </c>
      <c r="J80" s="1138">
        <v>15.93871846691782</v>
      </c>
      <c r="K80" s="1138">
        <v>4.4804154509830179</v>
      </c>
      <c r="L80" s="1138">
        <v>3.5862154832026079</v>
      </c>
      <c r="M80" s="103">
        <v>1.1509090145205443</v>
      </c>
      <c r="N80" s="163">
        <v>7.2992530149693673</v>
      </c>
      <c r="O80" s="98"/>
      <c r="U80" s="1"/>
      <c r="V80" s="1"/>
    </row>
    <row r="81" spans="1:22" ht="12" x14ac:dyDescent="0.2">
      <c r="A81" s="646"/>
      <c r="B81" s="647" t="s">
        <v>438</v>
      </c>
      <c r="C81" s="648">
        <v>200957.18281280942</v>
      </c>
      <c r="D81" s="103">
        <v>10.427635042426273</v>
      </c>
      <c r="E81" s="42">
        <v>2095508.1615261142</v>
      </c>
      <c r="F81" s="1138">
        <v>88.383082820307592</v>
      </c>
      <c r="G81" s="1138">
        <v>63.661661586860966</v>
      </c>
      <c r="H81" s="1138">
        <v>16.632674078401223</v>
      </c>
      <c r="I81" s="1138">
        <v>30.541205558192935</v>
      </c>
      <c r="J81" s="1138">
        <v>25.65793698622074</v>
      </c>
      <c r="K81" s="1138">
        <v>4.7367786240890366</v>
      </c>
      <c r="L81" s="1138">
        <v>3.5762562763171766</v>
      </c>
      <c r="M81" s="103">
        <v>1.1401425371049583</v>
      </c>
      <c r="N81" s="163">
        <v>7.0424815827116403</v>
      </c>
      <c r="O81" s="98"/>
      <c r="U81" s="1"/>
      <c r="V81" s="1"/>
    </row>
    <row r="82" spans="1:22" ht="12" x14ac:dyDescent="0.2">
      <c r="A82" s="646"/>
      <c r="B82" s="647" t="s">
        <v>448</v>
      </c>
      <c r="C82" s="648">
        <v>462663.57604121469</v>
      </c>
      <c r="D82" s="103">
        <v>10.362008812870604</v>
      </c>
      <c r="E82" s="42">
        <v>4794124.0523332953</v>
      </c>
      <c r="F82" s="1138">
        <v>89.216940447917096</v>
      </c>
      <c r="G82" s="1138">
        <v>61.671218896694022</v>
      </c>
      <c r="H82" s="1138">
        <v>16.245179871577502</v>
      </c>
      <c r="I82" s="1138">
        <v>34.032255385231906</v>
      </c>
      <c r="J82" s="1138">
        <v>26.409236760909398</v>
      </c>
      <c r="K82" s="1138">
        <v>3.9429497380320422</v>
      </c>
      <c r="L82" s="1138">
        <v>3.4913431872533942</v>
      </c>
      <c r="M82" s="103">
        <v>1.1304572255940251</v>
      </c>
      <c r="N82" s="163">
        <v>7.2840753384635013</v>
      </c>
      <c r="O82" s="98"/>
      <c r="U82" s="1"/>
      <c r="V82" s="1"/>
    </row>
    <row r="83" spans="1:22" ht="12" x14ac:dyDescent="0.2">
      <c r="A83" s="628" t="s">
        <v>391</v>
      </c>
      <c r="B83" s="644"/>
      <c r="C83" s="648">
        <v>588872.60365825437</v>
      </c>
      <c r="D83" s="103">
        <v>10.057771175948497</v>
      </c>
      <c r="E83" s="42">
        <v>5922745.8993797349</v>
      </c>
      <c r="F83" s="1138">
        <v>83.503256093036143</v>
      </c>
      <c r="G83" s="1138">
        <v>52.54629633011708</v>
      </c>
      <c r="H83" s="1138">
        <v>24.645928208249348</v>
      </c>
      <c r="I83" s="1138">
        <v>39.52095190665279</v>
      </c>
      <c r="J83" s="1138">
        <v>16.422866328873557</v>
      </c>
      <c r="K83" s="1138">
        <v>5.7317245324759423</v>
      </c>
      <c r="L83" s="1138">
        <v>4.1848546490055503</v>
      </c>
      <c r="M83" s="103">
        <v>1.2152918074680714</v>
      </c>
      <c r="N83" s="163">
        <v>6.0212966711582094</v>
      </c>
      <c r="O83" s="98"/>
      <c r="U83" s="1"/>
      <c r="V83" s="1"/>
    </row>
    <row r="84" spans="1:22" ht="12" x14ac:dyDescent="0.2">
      <c r="A84" s="646"/>
      <c r="B84" s="647" t="s">
        <v>406</v>
      </c>
      <c r="C84" s="648">
        <v>160895.73235758822</v>
      </c>
      <c r="D84" s="103">
        <v>9.6756584130567393</v>
      </c>
      <c r="E84" s="42">
        <v>1556772.1464106238</v>
      </c>
      <c r="F84" s="1138">
        <v>83.216627439914063</v>
      </c>
      <c r="G84" s="1138">
        <v>53.305403863363779</v>
      </c>
      <c r="H84" s="1138">
        <v>25.287708468199042</v>
      </c>
      <c r="I84" s="1138">
        <v>41.841323872968687</v>
      </c>
      <c r="J84" s="1138">
        <v>14.932046486196931</v>
      </c>
      <c r="K84" s="1138">
        <v>5.6247346524793844</v>
      </c>
      <c r="L84" s="1138">
        <v>4.4461830456941271</v>
      </c>
      <c r="M84" s="103">
        <v>1.2221132512773778</v>
      </c>
      <c r="N84" s="163">
        <v>5.8251853129483866</v>
      </c>
      <c r="O84" s="98"/>
      <c r="U84" s="1"/>
      <c r="V84" s="1"/>
    </row>
    <row r="85" spans="1:22" ht="12" x14ac:dyDescent="0.2">
      <c r="A85" s="646"/>
      <c r="B85" s="647" t="s">
        <v>409</v>
      </c>
      <c r="C85" s="648">
        <v>136929.67295950011</v>
      </c>
      <c r="D85" s="103">
        <v>10.464093913298404</v>
      </c>
      <c r="E85" s="42">
        <v>1432844.9573654463</v>
      </c>
      <c r="F85" s="1138">
        <v>81.755411293709173</v>
      </c>
      <c r="G85" s="1138">
        <v>59.367841154468216</v>
      </c>
      <c r="H85" s="1138">
        <v>23.875454873298931</v>
      </c>
      <c r="I85" s="1138">
        <v>38.892044680929331</v>
      </c>
      <c r="J85" s="1138">
        <v>17.019646763876512</v>
      </c>
      <c r="K85" s="1138">
        <v>6.1752447909803383</v>
      </c>
      <c r="L85" s="1138">
        <v>4.0326879170979701</v>
      </c>
      <c r="M85" s="103">
        <v>1.2357268225343918</v>
      </c>
      <c r="N85" s="163">
        <v>6.0818269334554653</v>
      </c>
      <c r="O85" s="98"/>
      <c r="U85" s="1"/>
      <c r="V85" s="1"/>
    </row>
    <row r="86" spans="1:22" ht="12" x14ac:dyDescent="0.2">
      <c r="A86" s="646"/>
      <c r="B86" s="647" t="s">
        <v>414</v>
      </c>
      <c r="C86" s="648">
        <v>44440.604622317878</v>
      </c>
      <c r="D86" s="103">
        <v>10.496631382154733</v>
      </c>
      <c r="E86" s="42">
        <v>466476.64512055257</v>
      </c>
      <c r="F86" s="1138">
        <v>86.251793776944226</v>
      </c>
      <c r="G86" s="1138">
        <v>58.967981598679884</v>
      </c>
      <c r="H86" s="1138">
        <v>26.427131535649124</v>
      </c>
      <c r="I86" s="1138">
        <v>31.723015948930421</v>
      </c>
      <c r="J86" s="1138">
        <v>23.704422403565665</v>
      </c>
      <c r="K86" s="1138">
        <v>5.5574438280366243</v>
      </c>
      <c r="L86" s="1138">
        <v>4.2115438885958003</v>
      </c>
      <c r="M86" s="103">
        <v>1.1702472507622026</v>
      </c>
      <c r="N86" s="163">
        <v>5.5169844674969397</v>
      </c>
      <c r="O86" s="98"/>
      <c r="U86" s="1"/>
      <c r="V86" s="1"/>
    </row>
    <row r="87" spans="1:22" ht="12" x14ac:dyDescent="0.2">
      <c r="A87" s="646"/>
      <c r="B87" s="647" t="s">
        <v>428</v>
      </c>
      <c r="C87" s="648">
        <v>24868.584726777324</v>
      </c>
      <c r="D87" s="103">
        <v>11.452179874685864</v>
      </c>
      <c r="E87" s="42">
        <v>284799.50551991956</v>
      </c>
      <c r="F87" s="1138">
        <v>85.429239808804937</v>
      </c>
      <c r="G87" s="1138">
        <v>64.690466210698531</v>
      </c>
      <c r="H87" s="1138">
        <v>26.936887485867857</v>
      </c>
      <c r="I87" s="1138">
        <v>32.586159227194415</v>
      </c>
      <c r="J87" s="1138">
        <v>23.761094858681936</v>
      </c>
      <c r="K87" s="1138">
        <v>6.2376017491417723</v>
      </c>
      <c r="L87" s="1138">
        <v>3.7714036914269062</v>
      </c>
      <c r="M87" s="103">
        <v>1.1800493896000757</v>
      </c>
      <c r="N87" s="163">
        <v>5.2695751200777883</v>
      </c>
      <c r="O87" s="98"/>
      <c r="U87" s="1"/>
      <c r="V87" s="1"/>
    </row>
    <row r="88" spans="1:22" ht="12" x14ac:dyDescent="0.2">
      <c r="A88" s="646"/>
      <c r="B88" s="647" t="s">
        <v>430</v>
      </c>
      <c r="C88" s="648">
        <v>89329.77605840913</v>
      </c>
      <c r="D88" s="103">
        <v>9.778787756511484</v>
      </c>
      <c r="E88" s="42">
        <v>873536.92041188385</v>
      </c>
      <c r="F88" s="1138">
        <v>85.035418403123131</v>
      </c>
      <c r="G88" s="1138">
        <v>42.977701935501663</v>
      </c>
      <c r="H88" s="1138">
        <v>22.092070409757792</v>
      </c>
      <c r="I88" s="1138">
        <v>42.894756215434846</v>
      </c>
      <c r="J88" s="1138">
        <v>13.7834048256888</v>
      </c>
      <c r="K88" s="1138">
        <v>4.3313892068591171</v>
      </c>
      <c r="L88" s="1138">
        <v>4.2587926202589399</v>
      </c>
      <c r="M88" s="103">
        <v>1.1977836288814143</v>
      </c>
      <c r="N88" s="163">
        <v>7.1034278132321615</v>
      </c>
      <c r="O88" s="98"/>
      <c r="U88" s="1"/>
      <c r="V88" s="1"/>
    </row>
    <row r="89" spans="1:22" ht="12" x14ac:dyDescent="0.2">
      <c r="A89" s="646"/>
      <c r="B89" s="647" t="s">
        <v>433</v>
      </c>
      <c r="C89" s="648">
        <v>24485.28898548349</v>
      </c>
      <c r="D89" s="103">
        <v>10.48302706848294</v>
      </c>
      <c r="E89" s="42">
        <v>256679.94721445063</v>
      </c>
      <c r="F89" s="1138">
        <v>82.448824632536486</v>
      </c>
      <c r="G89" s="1138">
        <v>54.081685248845936</v>
      </c>
      <c r="H89" s="1138">
        <v>30.934325733274221</v>
      </c>
      <c r="I89" s="1138">
        <v>41.253176951843813</v>
      </c>
      <c r="J89" s="1138">
        <v>14.016972496019827</v>
      </c>
      <c r="K89" s="1138">
        <v>7.1483328666067143</v>
      </c>
      <c r="L89" s="1138">
        <v>4.8384589960257811</v>
      </c>
      <c r="M89" s="103">
        <v>1.2429390168837677</v>
      </c>
      <c r="N89" s="163">
        <v>5.1382883509847126</v>
      </c>
      <c r="O89" s="98"/>
      <c r="U89" s="1"/>
      <c r="V89" s="1"/>
    </row>
    <row r="90" spans="1:22" ht="12" x14ac:dyDescent="0.2">
      <c r="A90" s="646"/>
      <c r="B90" s="647" t="s">
        <v>445</v>
      </c>
      <c r="C90" s="648">
        <v>97991.087924654072</v>
      </c>
      <c r="D90" s="103">
        <v>9.6685415407655881</v>
      </c>
      <c r="E90" s="42">
        <v>947430.90422433114</v>
      </c>
      <c r="F90" s="1138">
        <v>83.707895702845548</v>
      </c>
      <c r="G90" s="1138">
        <v>43.864101025373294</v>
      </c>
      <c r="H90" s="1138">
        <v>23.072894945596147</v>
      </c>
      <c r="I90" s="1138">
        <v>38.523656758363146</v>
      </c>
      <c r="J90" s="1138">
        <v>15.837921304700444</v>
      </c>
      <c r="K90" s="1138">
        <v>6.0728466127944314</v>
      </c>
      <c r="L90" s="1138">
        <v>3.8498582351844819</v>
      </c>
      <c r="M90" s="103">
        <v>1.2107441402683483</v>
      </c>
      <c r="N90" s="163">
        <v>6.0590892388739572</v>
      </c>
      <c r="O90" s="98"/>
      <c r="U90" s="1"/>
      <c r="V90" s="1"/>
    </row>
    <row r="91" spans="1:22" ht="12" x14ac:dyDescent="0.2">
      <c r="A91" s="646"/>
      <c r="B91" s="647" t="s">
        <v>452</v>
      </c>
      <c r="C91" s="648">
        <v>9931.8560233898843</v>
      </c>
      <c r="D91" s="103">
        <v>10.491983861385355</v>
      </c>
      <c r="E91" s="42">
        <v>104204.8731110096</v>
      </c>
      <c r="F91" s="1138">
        <v>81.922832768512379</v>
      </c>
      <c r="G91" s="1138">
        <v>54.997274124587278</v>
      </c>
      <c r="H91" s="1138">
        <v>34.152292800929018</v>
      </c>
      <c r="I91" s="1138">
        <v>38.082389403458848</v>
      </c>
      <c r="J91" s="1138">
        <v>16.832900280994188</v>
      </c>
      <c r="K91" s="1138">
        <v>6.6002906315808154</v>
      </c>
      <c r="L91" s="1138">
        <v>3.9939014779118098</v>
      </c>
      <c r="M91" s="103">
        <v>1.2470298711408552</v>
      </c>
      <c r="N91" s="163">
        <v>4.5736446343251185</v>
      </c>
      <c r="O91" s="98"/>
      <c r="U91" s="1"/>
      <c r="V91" s="1"/>
    </row>
    <row r="92" spans="1:22" ht="12" x14ac:dyDescent="0.2">
      <c r="A92" s="628" t="s">
        <v>577</v>
      </c>
      <c r="B92" s="644"/>
      <c r="C92" s="648">
        <v>197983.40995694601</v>
      </c>
      <c r="D92" s="103">
        <v>10.77836893507196</v>
      </c>
      <c r="E92" s="42">
        <v>2133938.2355395635</v>
      </c>
      <c r="F92" s="1138">
        <v>74.812917465805626</v>
      </c>
      <c r="G92" s="1138">
        <v>49.298019723840341</v>
      </c>
      <c r="H92" s="1138">
        <v>37.739251842534848</v>
      </c>
      <c r="I92" s="1138">
        <v>45.162980342397852</v>
      </c>
      <c r="J92" s="1138">
        <v>14.446505320591433</v>
      </c>
      <c r="K92" s="1138">
        <v>9.9992944088642144</v>
      </c>
      <c r="L92" s="1138">
        <v>4.657270122156782</v>
      </c>
      <c r="M92" s="103">
        <v>1.3520508646676195</v>
      </c>
      <c r="N92" s="163">
        <v>4.3463679079196291</v>
      </c>
      <c r="O92" s="98"/>
      <c r="U92" s="1"/>
      <c r="V92" s="1"/>
    </row>
    <row r="93" spans="1:22" ht="12" x14ac:dyDescent="0.2">
      <c r="A93" s="646"/>
      <c r="B93" s="647" t="s">
        <v>417</v>
      </c>
      <c r="C93" s="648">
        <v>25594.843944868517</v>
      </c>
      <c r="D93" s="103">
        <v>10.678825144630432</v>
      </c>
      <c r="E93" s="42">
        <v>273322.86309135385</v>
      </c>
      <c r="F93" s="1138">
        <v>72.515341672798485</v>
      </c>
      <c r="G93" s="1138">
        <v>46.61086569572948</v>
      </c>
      <c r="H93" s="1138">
        <v>41.256353889893944</v>
      </c>
      <c r="I93" s="1138">
        <v>45.4747392298436</v>
      </c>
      <c r="J93" s="1138">
        <v>14.620068979840475</v>
      </c>
      <c r="K93" s="1138">
        <v>9.4351208692845425</v>
      </c>
      <c r="L93" s="1138">
        <v>4.7704187214483103</v>
      </c>
      <c r="M93" s="103">
        <v>1.3988973590671219</v>
      </c>
      <c r="N93" s="163">
        <v>4.0782989387063582</v>
      </c>
      <c r="O93" s="98"/>
      <c r="U93" s="1"/>
      <c r="V93" s="1"/>
    </row>
    <row r="94" spans="1:22" ht="12" x14ac:dyDescent="0.2">
      <c r="A94" s="646"/>
      <c r="B94" s="647" t="s">
        <v>418</v>
      </c>
      <c r="C94" s="648">
        <v>23981.276450475587</v>
      </c>
      <c r="D94" s="103">
        <v>10.019319712677497</v>
      </c>
      <c r="E94" s="42">
        <v>240276.07587541867</v>
      </c>
      <c r="F94" s="1138">
        <v>77.125996185793028</v>
      </c>
      <c r="G94" s="1138">
        <v>48.546591869591914</v>
      </c>
      <c r="H94" s="1138">
        <v>39.328992532846385</v>
      </c>
      <c r="I94" s="1138">
        <v>47.270781941516461</v>
      </c>
      <c r="J94" s="1138">
        <v>13.25929658997925</v>
      </c>
      <c r="K94" s="1138">
        <v>9.7352130919104507</v>
      </c>
      <c r="L94" s="1138">
        <v>4.4613323220948509</v>
      </c>
      <c r="M94" s="103">
        <v>1.3309695395119872</v>
      </c>
      <c r="N94" s="163">
        <v>4.1917519015095026</v>
      </c>
      <c r="O94" s="98"/>
      <c r="U94" s="1"/>
      <c r="V94" s="1"/>
    </row>
    <row r="95" spans="1:22" ht="12" x14ac:dyDescent="0.2">
      <c r="A95" s="646"/>
      <c r="B95" s="647" t="s">
        <v>425</v>
      </c>
      <c r="C95" s="648">
        <v>71515.58569718276</v>
      </c>
      <c r="D95" s="103">
        <v>11.333613419006298</v>
      </c>
      <c r="E95" s="42">
        <v>810530.00172568543</v>
      </c>
      <c r="F95" s="1138">
        <v>75.010157480839652</v>
      </c>
      <c r="G95" s="1138">
        <v>52.569411445649258</v>
      </c>
      <c r="H95" s="1138">
        <v>33.307776824475248</v>
      </c>
      <c r="I95" s="1138">
        <v>42.346559289406606</v>
      </c>
      <c r="J95" s="1138">
        <v>15.833940256044929</v>
      </c>
      <c r="K95" s="1138">
        <v>9.9612604369500453</v>
      </c>
      <c r="L95" s="1138">
        <v>4.5306587945219903</v>
      </c>
      <c r="M95" s="103">
        <v>1.334815338315984</v>
      </c>
      <c r="N95" s="163">
        <v>4.7654841527221548</v>
      </c>
      <c r="O95" s="98"/>
      <c r="U95" s="1"/>
      <c r="V95" s="1"/>
    </row>
    <row r="96" spans="1:22" ht="12" x14ac:dyDescent="0.2">
      <c r="A96" s="646"/>
      <c r="B96" s="647" t="s">
        <v>427</v>
      </c>
      <c r="C96" s="648">
        <v>42697.972681820844</v>
      </c>
      <c r="D96" s="103">
        <v>10.472765051463281</v>
      </c>
      <c r="E96" s="42">
        <v>447165.83607050724</v>
      </c>
      <c r="F96" s="1138">
        <v>74.091688408614658</v>
      </c>
      <c r="G96" s="1138">
        <v>45.868387083754648</v>
      </c>
      <c r="H96" s="1138">
        <v>40.101849481167854</v>
      </c>
      <c r="I96" s="1138">
        <v>46.553375165774682</v>
      </c>
      <c r="J96" s="1138">
        <v>13.265164713258578</v>
      </c>
      <c r="K96" s="1138">
        <v>9.1487238041576973</v>
      </c>
      <c r="L96" s="1138">
        <v>5.1731285506422804</v>
      </c>
      <c r="M96" s="103">
        <v>1.373136108510441</v>
      </c>
      <c r="N96" s="163">
        <v>4.0965298046241134</v>
      </c>
      <c r="O96" s="98"/>
      <c r="U96" s="1"/>
      <c r="V96" s="1"/>
    </row>
    <row r="97" spans="1:22" ht="12" x14ac:dyDescent="0.2">
      <c r="A97" s="646"/>
      <c r="B97" s="647" t="s">
        <v>429</v>
      </c>
      <c r="C97" s="648">
        <v>16663.299376129416</v>
      </c>
      <c r="D97" s="103">
        <v>10.210752759394383</v>
      </c>
      <c r="E97" s="42">
        <v>170144.83008542814</v>
      </c>
      <c r="F97" s="1138">
        <v>76.238859833323431</v>
      </c>
      <c r="G97" s="1138">
        <v>47.56144342538969</v>
      </c>
      <c r="H97" s="1138">
        <v>39.485490873834323</v>
      </c>
      <c r="I97" s="1138">
        <v>48.029019688806059</v>
      </c>
      <c r="J97" s="1138">
        <v>12.813898985786739</v>
      </c>
      <c r="K97" s="1138">
        <v>10.591981095026249</v>
      </c>
      <c r="L97" s="1138">
        <v>3.9962315863067319</v>
      </c>
      <c r="M97" s="103">
        <v>1.3316720288519004</v>
      </c>
      <c r="N97" s="163">
        <v>4.1890136470466492</v>
      </c>
      <c r="O97" s="98"/>
      <c r="U97" s="1"/>
      <c r="V97" s="1"/>
    </row>
    <row r="98" spans="1:22" ht="12" x14ac:dyDescent="0.2">
      <c r="A98" s="646"/>
      <c r="B98" s="647" t="s">
        <v>435</v>
      </c>
      <c r="C98" s="648">
        <v>9305.4853866651429</v>
      </c>
      <c r="D98" s="103">
        <v>10.578993568535788</v>
      </c>
      <c r="E98" s="42">
        <v>98442.670057634299</v>
      </c>
      <c r="F98" s="1138">
        <v>73.799621839130694</v>
      </c>
      <c r="G98" s="1138">
        <v>49.590541517434161</v>
      </c>
      <c r="H98" s="1138">
        <v>42.078108082661572</v>
      </c>
      <c r="I98" s="1138">
        <v>49.703350383465882</v>
      </c>
      <c r="J98" s="1138">
        <v>13.494465715980711</v>
      </c>
      <c r="K98" s="1138">
        <v>14.096173007867238</v>
      </c>
      <c r="L98" s="1138">
        <v>4.9421389727457168</v>
      </c>
      <c r="M98" s="103">
        <v>1.3605630559441431</v>
      </c>
      <c r="N98" s="163">
        <v>3.8248719815402641</v>
      </c>
      <c r="O98" s="98"/>
      <c r="U98" s="1"/>
      <c r="V98" s="1"/>
    </row>
    <row r="99" spans="1:22" ht="12" x14ac:dyDescent="0.2">
      <c r="A99" s="646"/>
      <c r="B99" s="647" t="s">
        <v>442</v>
      </c>
      <c r="C99" s="648">
        <v>8224.9464197940379</v>
      </c>
      <c r="D99" s="103">
        <v>11.435449403908981</v>
      </c>
      <c r="E99" s="42">
        <v>94055.958633417045</v>
      </c>
      <c r="F99" s="1138">
        <v>75.505092200987832</v>
      </c>
      <c r="G99" s="1138">
        <v>52.397782935874694</v>
      </c>
      <c r="H99" s="1138">
        <v>39.979320644134688</v>
      </c>
      <c r="I99" s="1138">
        <v>44.374616464668001</v>
      </c>
      <c r="J99" s="1138">
        <v>15.821574667628962</v>
      </c>
      <c r="K99" s="1138">
        <v>11.435296878383648</v>
      </c>
      <c r="L99" s="1138">
        <v>4.3163113137249551</v>
      </c>
      <c r="M99" s="103">
        <v>1.3397965039670008</v>
      </c>
      <c r="N99" s="163">
        <v>4.192947248084157</v>
      </c>
      <c r="O99" s="98"/>
      <c r="U99" s="1"/>
      <c r="V99" s="1"/>
    </row>
    <row r="100" spans="1:22" ht="12" x14ac:dyDescent="0.2">
      <c r="A100" s="628" t="s">
        <v>580</v>
      </c>
      <c r="B100" s="644"/>
      <c r="C100" s="648">
        <v>297273.73791646759</v>
      </c>
      <c r="D100" s="103">
        <v>9.5464392203008064</v>
      </c>
      <c r="E100" s="42">
        <v>2837905.6708111893</v>
      </c>
      <c r="F100" s="1138">
        <v>77.545092074535106</v>
      </c>
      <c r="G100" s="1138">
        <v>45.682331056942921</v>
      </c>
      <c r="H100" s="1138">
        <v>38.573652909185881</v>
      </c>
      <c r="I100" s="1138">
        <v>51.633657831310217</v>
      </c>
      <c r="J100" s="1138">
        <v>11.414779292624926</v>
      </c>
      <c r="K100" s="1138">
        <v>8.0333879471133578</v>
      </c>
      <c r="L100" s="1138">
        <v>4.8388890879386839</v>
      </c>
      <c r="M100" s="103">
        <v>1.3196217091939957</v>
      </c>
      <c r="N100" s="163">
        <v>4.389348358229392</v>
      </c>
      <c r="O100" s="98"/>
      <c r="U100" s="1"/>
      <c r="V100" s="1"/>
    </row>
    <row r="101" spans="1:22" ht="12" x14ac:dyDescent="0.2">
      <c r="A101" s="646"/>
      <c r="B101" s="647" t="s">
        <v>407</v>
      </c>
      <c r="C101" s="648">
        <v>12605.649353507621</v>
      </c>
      <c r="D101" s="103">
        <v>10.159433156953265</v>
      </c>
      <c r="E101" s="42">
        <v>128066.25200695181</v>
      </c>
      <c r="F101" s="1138">
        <v>74.980892500838422</v>
      </c>
      <c r="G101" s="1138">
        <v>41.665273134562639</v>
      </c>
      <c r="H101" s="1138">
        <v>42.764607133383286</v>
      </c>
      <c r="I101" s="1138">
        <v>45.921736465011584</v>
      </c>
      <c r="J101" s="1138">
        <v>14.619273041270747</v>
      </c>
      <c r="K101" s="1138">
        <v>8.7422297882835149</v>
      </c>
      <c r="L101" s="1138">
        <v>4.6744826758517766</v>
      </c>
      <c r="M101" s="103">
        <v>1.3912217331294519</v>
      </c>
      <c r="N101" s="163">
        <v>3.8744002210405495</v>
      </c>
      <c r="O101" s="98"/>
      <c r="U101" s="1"/>
      <c r="V101" s="1"/>
    </row>
    <row r="102" spans="1:22" ht="12" x14ac:dyDescent="0.2">
      <c r="A102" s="646"/>
      <c r="B102" s="647" t="s">
        <v>420</v>
      </c>
      <c r="C102" s="648">
        <v>17979.980288691266</v>
      </c>
      <c r="D102" s="103">
        <v>9.6920344688150664</v>
      </c>
      <c r="E102" s="42">
        <v>174262.58870661122</v>
      </c>
      <c r="F102" s="1138">
        <v>74.733824171157764</v>
      </c>
      <c r="G102" s="1138">
        <v>39.324109871582976</v>
      </c>
      <c r="H102" s="1138">
        <v>48.650884647826302</v>
      </c>
      <c r="I102" s="1138">
        <v>51.267015496316603</v>
      </c>
      <c r="J102" s="1138">
        <v>9.808517952548387</v>
      </c>
      <c r="K102" s="1138">
        <v>11.622150487225891</v>
      </c>
      <c r="L102" s="1138">
        <v>5.6435164214721496</v>
      </c>
      <c r="M102" s="103">
        <v>1.4044600250189527</v>
      </c>
      <c r="N102" s="163">
        <v>3.3953046020584261</v>
      </c>
      <c r="O102" s="98"/>
      <c r="U102" s="1"/>
      <c r="V102" s="1"/>
    </row>
    <row r="103" spans="1:22" ht="12" x14ac:dyDescent="0.2">
      <c r="A103" s="646"/>
      <c r="B103" s="647" t="s">
        <v>437</v>
      </c>
      <c r="C103" s="648">
        <v>26045.663726003786</v>
      </c>
      <c r="D103" s="103">
        <v>10.060720683038111</v>
      </c>
      <c r="E103" s="42">
        <v>262038.14775166177</v>
      </c>
      <c r="F103" s="1138">
        <v>77.750027443079418</v>
      </c>
      <c r="G103" s="1138">
        <v>47.556920761352274</v>
      </c>
      <c r="H103" s="1138">
        <v>38.318120526267961</v>
      </c>
      <c r="I103" s="1138">
        <v>47.970760620717847</v>
      </c>
      <c r="J103" s="1138">
        <v>13.866388596395279</v>
      </c>
      <c r="K103" s="1138">
        <v>8.0567892780667236</v>
      </c>
      <c r="L103" s="1138">
        <v>4.8459571108150596</v>
      </c>
      <c r="M103" s="103">
        <v>1.3144659961684131</v>
      </c>
      <c r="N103" s="163">
        <v>4.2856468693733918</v>
      </c>
      <c r="O103" s="98"/>
      <c r="U103" s="1"/>
      <c r="V103" s="1"/>
    </row>
    <row r="104" spans="1:22" ht="12" x14ac:dyDescent="0.2">
      <c r="A104" s="646"/>
      <c r="B104" s="647" t="s">
        <v>444</v>
      </c>
      <c r="C104" s="648">
        <v>240642.44454838813</v>
      </c>
      <c r="D104" s="103">
        <v>9.4477875115250658</v>
      </c>
      <c r="E104" s="42">
        <v>2273538.6823471244</v>
      </c>
      <c r="F104" s="1138">
        <v>77.867280725124274</v>
      </c>
      <c r="G104" s="1138">
        <v>46.164928307538148</v>
      </c>
      <c r="H104" s="1138">
        <v>37.628837802496143</v>
      </c>
      <c r="I104" s="1138">
        <v>52.356711028211137</v>
      </c>
      <c r="J104" s="1138">
        <v>11.101584465443784</v>
      </c>
      <c r="K104" s="1138">
        <v>7.7255835829843189</v>
      </c>
      <c r="L104" s="1138">
        <v>4.7866172396133919</v>
      </c>
      <c r="M104" s="103">
        <v>1.3100902565100501</v>
      </c>
      <c r="N104" s="163">
        <v>4.5018186123947048</v>
      </c>
      <c r="O104" s="98"/>
      <c r="U104" s="1"/>
      <c r="V104" s="1"/>
    </row>
    <row r="105" spans="1:22" ht="12" x14ac:dyDescent="0.2">
      <c r="A105" s="628" t="s">
        <v>576</v>
      </c>
      <c r="B105" s="644"/>
      <c r="C105" s="648">
        <v>333644.19637475378</v>
      </c>
      <c r="D105" s="103">
        <v>10.854778996662448</v>
      </c>
      <c r="E105" s="42">
        <v>3621634.0151669988</v>
      </c>
      <c r="F105" s="1138">
        <v>70.821845671784459</v>
      </c>
      <c r="G105" s="1138">
        <v>46.541155563972971</v>
      </c>
      <c r="H105" s="1138">
        <v>39.938923057908752</v>
      </c>
      <c r="I105" s="1138">
        <v>46.823614269625189</v>
      </c>
      <c r="J105" s="1138">
        <v>12.872114537554829</v>
      </c>
      <c r="K105" s="1138">
        <v>8.4301976503233433</v>
      </c>
      <c r="L105" s="1138">
        <v>5.7102680697874355</v>
      </c>
      <c r="M105" s="103">
        <v>1.426891451717099</v>
      </c>
      <c r="N105" s="163">
        <v>4.1711025247974227</v>
      </c>
      <c r="O105" s="98"/>
      <c r="U105" s="1"/>
      <c r="V105" s="1"/>
    </row>
    <row r="106" spans="1:22" ht="12" x14ac:dyDescent="0.2">
      <c r="A106" s="646"/>
      <c r="B106" s="647" t="s">
        <v>415</v>
      </c>
      <c r="C106" s="648">
        <v>125188.15886849443</v>
      </c>
      <c r="D106" s="103">
        <v>10.318885942260847</v>
      </c>
      <c r="E106" s="42">
        <v>1291802.3326856247</v>
      </c>
      <c r="F106" s="1138">
        <v>72.761928143891382</v>
      </c>
      <c r="G106" s="1138">
        <v>49.044161093339142</v>
      </c>
      <c r="H106" s="1138">
        <v>35.746097767634346</v>
      </c>
      <c r="I106" s="1138">
        <v>49.765432515875993</v>
      </c>
      <c r="J106" s="1138">
        <v>12.431608167730499</v>
      </c>
      <c r="K106" s="1138">
        <v>7.8112800435502647</v>
      </c>
      <c r="L106" s="1138">
        <v>5.9606939960096001</v>
      </c>
      <c r="M106" s="103">
        <v>1.3821283688526842</v>
      </c>
      <c r="N106" s="163">
        <v>4.5718422904108209</v>
      </c>
      <c r="O106" s="98"/>
      <c r="U106" s="1"/>
      <c r="V106" s="1"/>
    </row>
    <row r="107" spans="1:22" ht="12" x14ac:dyDescent="0.2">
      <c r="A107" s="646"/>
      <c r="B107" s="647" t="s">
        <v>416</v>
      </c>
      <c r="C107" s="648">
        <v>38805.154002720796</v>
      </c>
      <c r="D107" s="103">
        <v>10.761248848385447</v>
      </c>
      <c r="E107" s="42">
        <v>417591.91882319911</v>
      </c>
      <c r="F107" s="1138">
        <v>71.35976745273112</v>
      </c>
      <c r="G107" s="1138">
        <v>45.277305830460939</v>
      </c>
      <c r="H107" s="1138">
        <v>42.861110619792996</v>
      </c>
      <c r="I107" s="1138">
        <v>46.155023190946785</v>
      </c>
      <c r="J107" s="1138">
        <v>13.38493024161291</v>
      </c>
      <c r="K107" s="1138">
        <v>9.1255282294289941</v>
      </c>
      <c r="L107" s="1138">
        <v>5.3604551258660713</v>
      </c>
      <c r="M107" s="103">
        <v>1.424692171186819</v>
      </c>
      <c r="N107" s="163">
        <v>3.874267885921213</v>
      </c>
      <c r="O107" s="98"/>
      <c r="U107" s="1"/>
      <c r="V107" s="1"/>
    </row>
    <row r="108" spans="1:22" ht="12" x14ac:dyDescent="0.2">
      <c r="A108" s="646"/>
      <c r="B108" s="647" t="s">
        <v>424</v>
      </c>
      <c r="C108" s="648">
        <v>60928.332917199943</v>
      </c>
      <c r="D108" s="103">
        <v>11.677863468142755</v>
      </c>
      <c r="E108" s="42">
        <v>711512.75314860896</v>
      </c>
      <c r="F108" s="1138">
        <v>70.058810081514196</v>
      </c>
      <c r="G108" s="1138">
        <v>46.284698212238212</v>
      </c>
      <c r="H108" s="1138">
        <v>41.21926641586731</v>
      </c>
      <c r="I108" s="1138">
        <v>43.757203896856666</v>
      </c>
      <c r="J108" s="1138">
        <v>14.009820581846167</v>
      </c>
      <c r="K108" s="1138">
        <v>8.554435942729091</v>
      </c>
      <c r="L108" s="1138">
        <v>5.9513987773194978</v>
      </c>
      <c r="M108" s="103">
        <v>1.4471441186792571</v>
      </c>
      <c r="N108" s="163">
        <v>4.0788963894651005</v>
      </c>
      <c r="O108" s="98"/>
      <c r="U108" s="1"/>
      <c r="V108" s="1"/>
    </row>
    <row r="109" spans="1:22" ht="12" x14ac:dyDescent="0.2">
      <c r="A109" s="646"/>
      <c r="B109" s="647" t="s">
        <v>436</v>
      </c>
      <c r="C109" s="648">
        <v>64387.076104027721</v>
      </c>
      <c r="D109" s="103">
        <v>10.829398460674371</v>
      </c>
      <c r="E109" s="42">
        <v>697273.30284828134</v>
      </c>
      <c r="F109" s="1138">
        <v>68.409669942468682</v>
      </c>
      <c r="G109" s="1138">
        <v>42.161637406924783</v>
      </c>
      <c r="H109" s="1138">
        <v>44.363823511528906</v>
      </c>
      <c r="I109" s="1138">
        <v>47.261413204301064</v>
      </c>
      <c r="J109" s="1138">
        <v>11.479427545711006</v>
      </c>
      <c r="K109" s="1138">
        <v>8.9158215540222283</v>
      </c>
      <c r="L109" s="1138">
        <v>5.599557224354319</v>
      </c>
      <c r="M109" s="103">
        <v>1.4824940047875566</v>
      </c>
      <c r="N109" s="163">
        <v>3.7308849391284049</v>
      </c>
      <c r="O109" s="98"/>
      <c r="U109" s="1"/>
      <c r="V109" s="1"/>
    </row>
    <row r="110" spans="1:22" ht="12" x14ac:dyDescent="0.2">
      <c r="A110" s="646"/>
      <c r="B110" s="647" t="s">
        <v>451</v>
      </c>
      <c r="C110" s="648">
        <v>44335.474482367092</v>
      </c>
      <c r="D110" s="103">
        <v>11.355550234656219</v>
      </c>
      <c r="E110" s="42">
        <v>503453.70766183845</v>
      </c>
      <c r="F110" s="1138">
        <v>69.424633568306533</v>
      </c>
      <c r="G110" s="1138">
        <v>47.292407645054233</v>
      </c>
      <c r="H110" s="1138">
        <v>41.034672051860738</v>
      </c>
      <c r="I110" s="1138">
        <v>42.680355319180798</v>
      </c>
      <c r="J110" s="1138">
        <v>14.126162236151101</v>
      </c>
      <c r="K110" s="1138">
        <v>8.6932197636017623</v>
      </c>
      <c r="L110" s="1138">
        <v>5.1387356757741607</v>
      </c>
      <c r="M110" s="103">
        <v>1.4466296931073308</v>
      </c>
      <c r="N110" s="163">
        <v>4.0653887522264274</v>
      </c>
      <c r="O110" s="98"/>
      <c r="U110" s="1"/>
      <c r="V110" s="1"/>
    </row>
    <row r="111" spans="1:22" ht="12" x14ac:dyDescent="0.2">
      <c r="A111" s="628" t="s">
        <v>579</v>
      </c>
      <c r="B111" s="644"/>
      <c r="C111" s="648">
        <v>73721.815604845979</v>
      </c>
      <c r="D111" s="103">
        <v>10.376700326618961</v>
      </c>
      <c r="E111" s="42">
        <v>764989.18806574808</v>
      </c>
      <c r="F111" s="1138">
        <v>73.374245982607206</v>
      </c>
      <c r="G111" s="1138">
        <v>36.719226276281795</v>
      </c>
      <c r="H111" s="1138">
        <v>44.935452045173932</v>
      </c>
      <c r="I111" s="1138">
        <v>51.126021717256499</v>
      </c>
      <c r="J111" s="1138">
        <v>10.296823660273331</v>
      </c>
      <c r="K111" s="1138">
        <v>9.8581090556028883</v>
      </c>
      <c r="L111" s="1138">
        <v>5.2668265574002744</v>
      </c>
      <c r="M111" s="103">
        <v>1.4060101399437368</v>
      </c>
      <c r="N111" s="163">
        <v>3.7876621814226255</v>
      </c>
      <c r="O111" s="98"/>
      <c r="U111" s="1"/>
      <c r="V111" s="1"/>
    </row>
    <row r="112" spans="1:22" ht="12" x14ac:dyDescent="0.2">
      <c r="A112" s="646"/>
      <c r="B112" s="647" t="s">
        <v>404</v>
      </c>
      <c r="C112" s="648">
        <v>17567.811597003991</v>
      </c>
      <c r="D112" s="103">
        <v>9.9969045220318318</v>
      </c>
      <c r="E112" s="42">
        <v>175623.73519629246</v>
      </c>
      <c r="F112" s="1138">
        <v>74.275107177613975</v>
      </c>
      <c r="G112" s="1138">
        <v>31.640231893028282</v>
      </c>
      <c r="H112" s="1138">
        <v>45.756565672636341</v>
      </c>
      <c r="I112" s="1138">
        <v>54.206165568118578</v>
      </c>
      <c r="J112" s="1138">
        <v>8.8389992304041378</v>
      </c>
      <c r="K112" s="1138">
        <v>10.296672715217456</v>
      </c>
      <c r="L112" s="1138">
        <v>4.7863752122015706</v>
      </c>
      <c r="M112" s="103">
        <v>1.3819879561791488</v>
      </c>
      <c r="N112" s="163">
        <v>3.7563048987394163</v>
      </c>
      <c r="O112" s="98"/>
      <c r="U112" s="1"/>
      <c r="V112" s="1"/>
    </row>
    <row r="113" spans="1:22" ht="12" x14ac:dyDescent="0.2">
      <c r="A113" s="646"/>
      <c r="B113" s="647" t="s">
        <v>419</v>
      </c>
      <c r="C113" s="648">
        <v>17750.108813173123</v>
      </c>
      <c r="D113" s="103">
        <v>10.646335822939257</v>
      </c>
      <c r="E113" s="42">
        <v>188973.61931875485</v>
      </c>
      <c r="F113" s="1138">
        <v>71.087501373770763</v>
      </c>
      <c r="G113" s="1138">
        <v>39.82701731711127</v>
      </c>
      <c r="H113" s="1138">
        <v>44.96637686898751</v>
      </c>
      <c r="I113" s="1138">
        <v>48.951200136174364</v>
      </c>
      <c r="J113" s="1138">
        <v>11.61390426615942</v>
      </c>
      <c r="K113" s="1138">
        <v>9.1119932189446775</v>
      </c>
      <c r="L113" s="1138">
        <v>5.5119466747040162</v>
      </c>
      <c r="M113" s="103">
        <v>1.4457655822930777</v>
      </c>
      <c r="N113" s="163">
        <v>3.7863075211594976</v>
      </c>
      <c r="O113" s="98"/>
      <c r="U113" s="1"/>
      <c r="V113" s="1"/>
    </row>
    <row r="114" spans="1:22" ht="12" x14ac:dyDescent="0.2">
      <c r="A114" s="646"/>
      <c r="B114" s="647" t="s">
        <v>426</v>
      </c>
      <c r="C114" s="648">
        <v>7776.5924001825369</v>
      </c>
      <c r="D114" s="103">
        <v>10.083256411908909</v>
      </c>
      <c r="E114" s="42">
        <v>78413.375181942654</v>
      </c>
      <c r="F114" s="1138">
        <v>77.454541080209566</v>
      </c>
      <c r="G114" s="1138">
        <v>33.979020581292481</v>
      </c>
      <c r="H114" s="1138">
        <v>49.292065728860919</v>
      </c>
      <c r="I114" s="1138">
        <v>52.718591743267851</v>
      </c>
      <c r="J114" s="1138">
        <v>10.065320303324851</v>
      </c>
      <c r="K114" s="1138">
        <v>10.141438353322743</v>
      </c>
      <c r="L114" s="1138">
        <v>4.5179371030868136</v>
      </c>
      <c r="M114" s="103">
        <v>1.3577695121634756</v>
      </c>
      <c r="N114" s="163">
        <v>3.4208023415965707</v>
      </c>
      <c r="O114" s="98"/>
      <c r="U114" s="1"/>
      <c r="V114" s="1"/>
    </row>
    <row r="115" spans="1:22" ht="12" x14ac:dyDescent="0.2">
      <c r="A115" s="646"/>
      <c r="B115" s="647" t="s">
        <v>443</v>
      </c>
      <c r="C115" s="648">
        <v>30627.30279448783</v>
      </c>
      <c r="D115" s="103">
        <v>10.512791822684582</v>
      </c>
      <c r="E115" s="42">
        <v>321978.45836877631</v>
      </c>
      <c r="F115" s="1138">
        <v>73.14676966817045</v>
      </c>
      <c r="G115" s="1138">
        <v>38.527176863308263</v>
      </c>
      <c r="H115" s="1138">
        <v>43.34034921533307</v>
      </c>
      <c r="I115" s="1138">
        <v>50.215303744521933</v>
      </c>
      <c r="J115" s="1138">
        <v>10.428495983120749</v>
      </c>
      <c r="K115" s="1138">
        <v>9.9670215870618613</v>
      </c>
      <c r="L115" s="1138">
        <v>5.5905043577288875</v>
      </c>
      <c r="M115" s="103">
        <v>1.4089977184092344</v>
      </c>
      <c r="N115" s="163">
        <v>3.8995833540695295</v>
      </c>
      <c r="O115" s="98"/>
      <c r="U115" s="1"/>
      <c r="V115" s="1"/>
    </row>
    <row r="116" spans="1:22" ht="12" x14ac:dyDescent="0.2">
      <c r="A116" s="628" t="s">
        <v>517</v>
      </c>
      <c r="B116" s="644"/>
      <c r="C116" s="648">
        <v>104930.88337138627</v>
      </c>
      <c r="D116" s="103">
        <v>11.600076429061611</v>
      </c>
      <c r="E116" s="42">
        <v>1217206.2668770307</v>
      </c>
      <c r="F116" s="1138">
        <v>69.155470070090303</v>
      </c>
      <c r="G116" s="1138">
        <v>43.932197181988819</v>
      </c>
      <c r="H116" s="1138">
        <v>40.192909560235968</v>
      </c>
      <c r="I116" s="1138">
        <v>46.143339854899565</v>
      </c>
      <c r="J116" s="1138">
        <v>10.185971743462012</v>
      </c>
      <c r="K116" s="1138">
        <v>8.1737353967626802</v>
      </c>
      <c r="L116" s="1138">
        <v>6.4688282357467379</v>
      </c>
      <c r="M116" s="103">
        <v>1.4425965732728976</v>
      </c>
      <c r="N116" s="163">
        <v>4.4280243670557189</v>
      </c>
      <c r="O116" s="98"/>
      <c r="U116" s="1"/>
      <c r="V116" s="1"/>
    </row>
    <row r="117" spans="1:22" ht="12" x14ac:dyDescent="0.2">
      <c r="A117" s="646"/>
      <c r="B117" s="647" t="s">
        <v>410</v>
      </c>
      <c r="C117" s="648">
        <v>24398.538001371657</v>
      </c>
      <c r="D117" s="103">
        <v>11.212424798952725</v>
      </c>
      <c r="E117" s="42">
        <v>273566.77254477004</v>
      </c>
      <c r="F117" s="1138">
        <v>67.584460428236198</v>
      </c>
      <c r="G117" s="1138">
        <v>41.815797628036762</v>
      </c>
      <c r="H117" s="1138">
        <v>41.461065521632939</v>
      </c>
      <c r="I117" s="1138">
        <v>49.438249778098637</v>
      </c>
      <c r="J117" s="1138">
        <v>8.4969318524847228</v>
      </c>
      <c r="K117" s="1138">
        <v>7.9069628140976924</v>
      </c>
      <c r="L117" s="1138">
        <v>6.7704577459852295</v>
      </c>
      <c r="M117" s="103">
        <v>1.4718091196882181</v>
      </c>
      <c r="N117" s="163">
        <v>4.1186808299107511</v>
      </c>
      <c r="O117" s="98"/>
      <c r="U117" s="1"/>
      <c r="V117" s="1"/>
    </row>
    <row r="118" spans="1:22" ht="12" x14ac:dyDescent="0.2">
      <c r="A118" s="646"/>
      <c r="B118" s="647" t="s">
        <v>421</v>
      </c>
      <c r="C118" s="648">
        <v>7409.1095497263996</v>
      </c>
      <c r="D118" s="103">
        <v>12.933083485056146</v>
      </c>
      <c r="E118" s="42">
        <v>95822.632356538277</v>
      </c>
      <c r="F118" s="1138">
        <v>74.676480442929474</v>
      </c>
      <c r="G118" s="1138">
        <v>42.556045299440939</v>
      </c>
      <c r="H118" s="1138">
        <v>36.685147719578381</v>
      </c>
      <c r="I118" s="1138">
        <v>39.650181304735199</v>
      </c>
      <c r="J118" s="1138">
        <v>12.194695924497355</v>
      </c>
      <c r="K118" s="1138">
        <v>8.6749325626955933</v>
      </c>
      <c r="L118" s="1138">
        <v>3.863492438759403</v>
      </c>
      <c r="M118" s="103">
        <v>1.3568365365296298</v>
      </c>
      <c r="N118" s="163">
        <v>5.1814421100683221</v>
      </c>
      <c r="O118" s="98"/>
      <c r="U118" s="1"/>
      <c r="V118" s="1"/>
    </row>
    <row r="119" spans="1:22" ht="12" x14ac:dyDescent="0.2">
      <c r="A119" s="646"/>
      <c r="B119" s="647" t="s">
        <v>423</v>
      </c>
      <c r="C119" s="648">
        <v>52921.488389148937</v>
      </c>
      <c r="D119" s="103">
        <v>11.405476755669216</v>
      </c>
      <c r="E119" s="42">
        <v>603594.80569785647</v>
      </c>
      <c r="F119" s="1138">
        <v>68.212004141535189</v>
      </c>
      <c r="G119" s="1138">
        <v>45.368619956105164</v>
      </c>
      <c r="H119" s="1138">
        <v>40.578440701885128</v>
      </c>
      <c r="I119" s="1138">
        <v>47.107204792528371</v>
      </c>
      <c r="J119" s="1138">
        <v>10.009207371424848</v>
      </c>
      <c r="K119" s="1138">
        <v>8.4306757825984864</v>
      </c>
      <c r="L119" s="1138">
        <v>7.141237276917785</v>
      </c>
      <c r="M119" s="103">
        <v>1.4522699619171306</v>
      </c>
      <c r="N119" s="163">
        <v>4.3698896333735293</v>
      </c>
      <c r="O119" s="98"/>
      <c r="U119" s="1"/>
      <c r="V119" s="1"/>
    </row>
    <row r="120" spans="1:22" ht="12" x14ac:dyDescent="0.2">
      <c r="A120" s="646"/>
      <c r="B120" s="647" t="s">
        <v>431</v>
      </c>
      <c r="C120" s="648">
        <v>9349.4912686995067</v>
      </c>
      <c r="D120" s="103">
        <v>12.137311732930785</v>
      </c>
      <c r="E120" s="42">
        <v>113477.69007252045</v>
      </c>
      <c r="F120" s="1138">
        <v>70.991701490844008</v>
      </c>
      <c r="G120" s="1138">
        <v>43.099247003174938</v>
      </c>
      <c r="H120" s="1138">
        <v>40.745851240233208</v>
      </c>
      <c r="I120" s="1138">
        <v>43.055901959083052</v>
      </c>
      <c r="J120" s="1138">
        <v>12.348618168364005</v>
      </c>
      <c r="K120" s="1138">
        <v>7.6125803559708185</v>
      </c>
      <c r="L120" s="1138">
        <v>5.1132651863721339</v>
      </c>
      <c r="M120" s="103">
        <v>1.4171815716284031</v>
      </c>
      <c r="N120" s="163">
        <v>4.2696572080009734</v>
      </c>
      <c r="O120" s="98"/>
      <c r="U120" s="1"/>
      <c r="V120" s="1"/>
    </row>
    <row r="121" spans="1:22" ht="12" x14ac:dyDescent="0.2">
      <c r="A121" s="646"/>
      <c r="B121" s="647" t="s">
        <v>440</v>
      </c>
      <c r="C121" s="648">
        <v>6050.6013519631679</v>
      </c>
      <c r="D121" s="103">
        <v>11.65140643738679</v>
      </c>
      <c r="E121" s="42">
        <v>70498.015542324865</v>
      </c>
      <c r="F121" s="1138">
        <v>69.448586384276567</v>
      </c>
      <c r="G121" s="1138">
        <v>35.440059600296983</v>
      </c>
      <c r="H121" s="1138">
        <v>39.995269352814503</v>
      </c>
      <c r="I121" s="1138">
        <v>46.352757133580376</v>
      </c>
      <c r="J121" s="1138">
        <v>9.36707952347194</v>
      </c>
      <c r="K121" s="1138">
        <v>7.3637978270982352</v>
      </c>
      <c r="L121" s="1138">
        <v>6.5040652929214531</v>
      </c>
      <c r="M121" s="103">
        <v>1.4535771799511157</v>
      </c>
      <c r="N121" s="163">
        <v>4.6182858680034542</v>
      </c>
      <c r="O121" s="98"/>
      <c r="U121" s="1"/>
      <c r="V121" s="1"/>
    </row>
    <row r="122" spans="1:22" ht="12" x14ac:dyDescent="0.2">
      <c r="A122" s="646"/>
      <c r="B122" s="647" t="s">
        <v>446</v>
      </c>
      <c r="C122" s="648">
        <v>4801.6548104867006</v>
      </c>
      <c r="D122" s="103">
        <v>12.54699745003464</v>
      </c>
      <c r="E122" s="42">
        <v>60246.350663123194</v>
      </c>
      <c r="F122" s="1138">
        <v>75.072769516161529</v>
      </c>
      <c r="G122" s="1138">
        <v>53.300984645430852</v>
      </c>
      <c r="H122" s="1138">
        <v>34.084906390185381</v>
      </c>
      <c r="I122" s="1138">
        <v>34.544681043674657</v>
      </c>
      <c r="J122" s="1138">
        <v>14.438053042088836</v>
      </c>
      <c r="K122" s="1138">
        <v>8.037301630508761</v>
      </c>
      <c r="L122" s="1138">
        <v>4.1403875351775508</v>
      </c>
      <c r="M122" s="103">
        <v>1.3555245125817226</v>
      </c>
      <c r="N122" s="163">
        <v>5.5466820326640072</v>
      </c>
      <c r="O122" s="98"/>
      <c r="U122" s="1"/>
      <c r="V122" s="1"/>
    </row>
    <row r="123" spans="1:22" ht="12" x14ac:dyDescent="0.2">
      <c r="A123" s="628" t="s">
        <v>581</v>
      </c>
      <c r="B123" s="644"/>
      <c r="C123" s="648">
        <v>259092.23889051517</v>
      </c>
      <c r="D123" s="103">
        <v>10.796031176670217</v>
      </c>
      <c r="E123" s="42">
        <v>2797167.8886952894</v>
      </c>
      <c r="F123" s="1138">
        <v>65.707542550412185</v>
      </c>
      <c r="G123" s="1138">
        <v>38.199342608552136</v>
      </c>
      <c r="H123" s="1138">
        <v>46.065935603456715</v>
      </c>
      <c r="I123" s="1138">
        <v>51.332989278822716</v>
      </c>
      <c r="J123" s="1138">
        <v>7.8590129156400108</v>
      </c>
      <c r="K123" s="1138">
        <v>7.7614498942299717</v>
      </c>
      <c r="L123" s="1138">
        <v>7.2335207394423593</v>
      </c>
      <c r="M123" s="103">
        <v>1.512780355163647</v>
      </c>
      <c r="N123" s="163">
        <v>3.7418276434832234</v>
      </c>
      <c r="O123" s="98"/>
      <c r="U123" s="1"/>
      <c r="V123" s="1"/>
    </row>
    <row r="124" spans="1:22" ht="12" x14ac:dyDescent="0.2">
      <c r="A124" s="646"/>
      <c r="B124" s="647" t="s">
        <v>432</v>
      </c>
      <c r="C124" s="648">
        <v>68938.02099799391</v>
      </c>
      <c r="D124" s="103">
        <v>10.660543313867114</v>
      </c>
      <c r="E124" s="42">
        <v>734916.75882139464</v>
      </c>
      <c r="F124" s="1138">
        <v>63.030966352655135</v>
      </c>
      <c r="G124" s="1138">
        <v>36.516588948306378</v>
      </c>
      <c r="H124" s="1138">
        <v>45.443555522362949</v>
      </c>
      <c r="I124" s="1138">
        <v>53.988791733044373</v>
      </c>
      <c r="J124" s="1138">
        <v>7.5564102915316127</v>
      </c>
      <c r="K124" s="1138">
        <v>7.9666319194388642</v>
      </c>
      <c r="L124" s="1138">
        <v>7.211116575520113</v>
      </c>
      <c r="M124" s="103">
        <v>1.5510198841713811</v>
      </c>
      <c r="N124" s="163">
        <v>3.7048476735574063</v>
      </c>
      <c r="O124" s="98"/>
      <c r="U124" s="1"/>
      <c r="V124" s="1"/>
    </row>
    <row r="125" spans="1:22" ht="12" x14ac:dyDescent="0.2">
      <c r="A125" s="646"/>
      <c r="B125" s="647" t="s">
        <v>403</v>
      </c>
      <c r="C125" s="648">
        <v>123450.85813402581</v>
      </c>
      <c r="D125" s="103">
        <v>10.75363425602216</v>
      </c>
      <c r="E125" s="42">
        <v>1327545.3769653919</v>
      </c>
      <c r="F125" s="1138">
        <v>66.925338112248355</v>
      </c>
      <c r="G125" s="1138">
        <v>37.983093136682207</v>
      </c>
      <c r="H125" s="1138">
        <v>45.976939213129612</v>
      </c>
      <c r="I125" s="1138">
        <v>51.790948917464377</v>
      </c>
      <c r="J125" s="1138">
        <v>7.4735352062675133</v>
      </c>
      <c r="K125" s="1138">
        <v>7.0465450446115394</v>
      </c>
      <c r="L125" s="1138">
        <v>7.6305345237442728</v>
      </c>
      <c r="M125" s="103">
        <v>1.4850978743800218</v>
      </c>
      <c r="N125" s="163">
        <v>3.8386440666283579</v>
      </c>
      <c r="O125" s="98"/>
      <c r="U125" s="1"/>
      <c r="V125" s="1"/>
    </row>
    <row r="126" spans="1:22" ht="12" x14ac:dyDescent="0.2">
      <c r="A126" s="646"/>
      <c r="B126" s="647" t="s">
        <v>439</v>
      </c>
      <c r="C126" s="648">
        <v>66703.359758500083</v>
      </c>
      <c r="D126" s="103">
        <v>11.014523939552172</v>
      </c>
      <c r="E126" s="42">
        <v>734705.7529085601</v>
      </c>
      <c r="F126" s="1138">
        <v>66.219959902547998</v>
      </c>
      <c r="G126" s="1138">
        <v>40.338693468174327</v>
      </c>
      <c r="H126" s="1138">
        <v>46.8738758938931</v>
      </c>
      <c r="I126" s="1138">
        <v>47.740647354767241</v>
      </c>
      <c r="J126" s="1138">
        <v>8.8851738214193912</v>
      </c>
      <c r="K126" s="1138">
        <v>8.872499992389022</v>
      </c>
      <c r="L126" s="1138">
        <v>6.5219045058362557</v>
      </c>
      <c r="M126" s="103">
        <v>1.52449293691609</v>
      </c>
      <c r="N126" s="163">
        <v>3.6008640606965869</v>
      </c>
      <c r="O126" s="98"/>
      <c r="U126" s="1"/>
      <c r="V126" s="1"/>
    </row>
    <row r="127" spans="1:22" ht="12" x14ac:dyDescent="0.2">
      <c r="A127" s="628" t="s">
        <v>578</v>
      </c>
      <c r="B127" s="644"/>
      <c r="C127" s="648">
        <v>364654.23446666985</v>
      </c>
      <c r="D127" s="103">
        <v>10.678096492906562</v>
      </c>
      <c r="E127" s="42">
        <v>3893813.1021820744</v>
      </c>
      <c r="F127" s="1138">
        <v>72.39290462554446</v>
      </c>
      <c r="G127" s="1138">
        <v>34.134850568159429</v>
      </c>
      <c r="H127" s="1138">
        <v>40.891057750117206</v>
      </c>
      <c r="I127" s="1138">
        <v>50.960675335071912</v>
      </c>
      <c r="J127" s="1138">
        <v>7.9499438249498722</v>
      </c>
      <c r="K127" s="1138">
        <v>9.2432548237151959</v>
      </c>
      <c r="L127" s="1138">
        <v>4.898474217825445</v>
      </c>
      <c r="M127" s="103">
        <v>1.4190750033833008</v>
      </c>
      <c r="N127" s="163">
        <v>4.3373505248516002</v>
      </c>
      <c r="O127" s="98"/>
      <c r="U127" s="1"/>
      <c r="V127" s="1"/>
    </row>
    <row r="128" spans="1:22" ht="12" x14ac:dyDescent="0.2">
      <c r="A128" s="646"/>
      <c r="B128" s="647" t="s">
        <v>411</v>
      </c>
      <c r="C128" s="648">
        <v>5068.9288794229715</v>
      </c>
      <c r="D128" s="103">
        <v>11.167727192381815</v>
      </c>
      <c r="E128" s="42">
        <v>56608.4148829814</v>
      </c>
      <c r="F128" s="1138">
        <v>67.706322485562453</v>
      </c>
      <c r="G128" s="1138">
        <v>35.885555048853725</v>
      </c>
      <c r="H128" s="1138">
        <v>45.421707253634011</v>
      </c>
      <c r="I128" s="1138">
        <v>44.593840446142053</v>
      </c>
      <c r="J128" s="1138">
        <v>8.9636374968787464</v>
      </c>
      <c r="K128" s="1138">
        <v>7.5107844204197844</v>
      </c>
      <c r="L128" s="1138">
        <v>5.5799188923473766</v>
      </c>
      <c r="M128" s="103">
        <v>1.4935361235319329</v>
      </c>
      <c r="N128" s="163">
        <v>3.7724660628887898</v>
      </c>
      <c r="O128" s="98"/>
      <c r="U128" s="1"/>
      <c r="V128" s="1"/>
    </row>
    <row r="129" spans="1:22" ht="12" x14ac:dyDescent="0.2">
      <c r="A129" s="646"/>
      <c r="B129" s="647" t="s">
        <v>849</v>
      </c>
      <c r="C129" s="648">
        <v>9253.0917390950908</v>
      </c>
      <c r="D129" s="103">
        <v>9.7488805127508691</v>
      </c>
      <c r="E129" s="42">
        <v>90207.285737960177</v>
      </c>
      <c r="F129" s="1138">
        <v>72.256936747878171</v>
      </c>
      <c r="G129" s="1138">
        <v>36.414545914000684</v>
      </c>
      <c r="H129" s="1138">
        <v>36.625161336990395</v>
      </c>
      <c r="I129" s="1138">
        <v>51.482269488296431</v>
      </c>
      <c r="J129" s="1138">
        <v>7.9214904151792247</v>
      </c>
      <c r="K129" s="1138">
        <v>9.1905007807561958</v>
      </c>
      <c r="L129" s="1138">
        <v>6.0339833430158096</v>
      </c>
      <c r="M129" s="103">
        <v>1.3644658406560313</v>
      </c>
      <c r="N129" s="163">
        <v>4.8807007115055558</v>
      </c>
      <c r="O129" s="98"/>
      <c r="U129" s="1"/>
      <c r="V129" s="1"/>
    </row>
    <row r="130" spans="1:22" ht="12" x14ac:dyDescent="0.2">
      <c r="A130" s="646"/>
      <c r="B130" s="647" t="s">
        <v>412</v>
      </c>
      <c r="C130" s="648">
        <v>99315.339322663131</v>
      </c>
      <c r="D130" s="103">
        <v>11.085407181552769</v>
      </c>
      <c r="E130" s="42">
        <v>1100950.9757658001</v>
      </c>
      <c r="F130" s="1138">
        <v>70.733420424746782</v>
      </c>
      <c r="G130" s="1138">
        <v>34.82612120279564</v>
      </c>
      <c r="H130" s="1138">
        <v>41.973817728360572</v>
      </c>
      <c r="I130" s="1138">
        <v>49.472847107479261</v>
      </c>
      <c r="J130" s="1138">
        <v>7.6464683009430363</v>
      </c>
      <c r="K130" s="1138">
        <v>9.0130610394297683</v>
      </c>
      <c r="L130" s="1138">
        <v>4.8267395054590416</v>
      </c>
      <c r="M130" s="103">
        <v>1.4684062652189518</v>
      </c>
      <c r="N130" s="163">
        <v>4.3282701843265432</v>
      </c>
      <c r="O130" s="98"/>
      <c r="U130" s="1"/>
      <c r="V130" s="1"/>
    </row>
    <row r="131" spans="1:22" ht="12" x14ac:dyDescent="0.2">
      <c r="A131" s="646"/>
      <c r="B131" s="647" t="s">
        <v>413</v>
      </c>
      <c r="C131" s="648">
        <v>56531.319700951935</v>
      </c>
      <c r="D131" s="103">
        <v>10.060230368637448</v>
      </c>
      <c r="E131" s="42">
        <v>568718.09923466912</v>
      </c>
      <c r="F131" s="1138">
        <v>73.476083661778262</v>
      </c>
      <c r="G131" s="1138">
        <v>34.581290052068255</v>
      </c>
      <c r="H131" s="1138">
        <v>42.260034165555503</v>
      </c>
      <c r="I131" s="1138">
        <v>54.140023077091861</v>
      </c>
      <c r="J131" s="1138">
        <v>8.7807479378176527</v>
      </c>
      <c r="K131" s="1138">
        <v>10.524917084281428</v>
      </c>
      <c r="L131" s="1138">
        <v>4.7252588435300886</v>
      </c>
      <c r="M131" s="103">
        <v>1.3941088205569456</v>
      </c>
      <c r="N131" s="163">
        <v>3.9520079064647775</v>
      </c>
      <c r="O131" s="98"/>
      <c r="U131" s="1"/>
      <c r="V131" s="1"/>
    </row>
    <row r="132" spans="1:22" ht="12" x14ac:dyDescent="0.2">
      <c r="A132" s="646"/>
      <c r="B132" s="647" t="s">
        <v>422</v>
      </c>
      <c r="C132" s="648">
        <v>46598.427645219002</v>
      </c>
      <c r="D132" s="103">
        <v>10.707190255105273</v>
      </c>
      <c r="E132" s="42">
        <v>498938.23038611707</v>
      </c>
      <c r="F132" s="1138">
        <v>72.036856590309569</v>
      </c>
      <c r="G132" s="1138">
        <v>33.525912839674767</v>
      </c>
      <c r="H132" s="1138">
        <v>39.869466490917951</v>
      </c>
      <c r="I132" s="1138">
        <v>51.361828027448183</v>
      </c>
      <c r="J132" s="1138">
        <v>7.2642736662645495</v>
      </c>
      <c r="K132" s="1138">
        <v>9.7912766997285523</v>
      </c>
      <c r="L132" s="1138">
        <v>5.0578247149878912</v>
      </c>
      <c r="M132" s="103">
        <v>1.4126789120434717</v>
      </c>
      <c r="N132" s="163">
        <v>4.4801473826421843</v>
      </c>
      <c r="O132" s="98"/>
      <c r="U132" s="1"/>
      <c r="V132" s="1"/>
    </row>
    <row r="133" spans="1:22" ht="12" x14ac:dyDescent="0.2">
      <c r="A133" s="646"/>
      <c r="B133" s="647" t="s">
        <v>434</v>
      </c>
      <c r="C133" s="648">
        <v>45697.215888986946</v>
      </c>
      <c r="D133" s="103">
        <v>10.676322221575758</v>
      </c>
      <c r="E133" s="42">
        <v>487878.2014597361</v>
      </c>
      <c r="F133" s="1138">
        <v>72.196569886348328</v>
      </c>
      <c r="G133" s="1138">
        <v>38.094975652965346</v>
      </c>
      <c r="H133" s="1138">
        <v>44.629455743916942</v>
      </c>
      <c r="I133" s="1138">
        <v>48.240731364064899</v>
      </c>
      <c r="J133" s="1138">
        <v>8.9355482713353993</v>
      </c>
      <c r="K133" s="1138">
        <v>9.4199403678634006</v>
      </c>
      <c r="L133" s="1138">
        <v>5.0953495676868776</v>
      </c>
      <c r="M133" s="103">
        <v>1.4278860887909441</v>
      </c>
      <c r="N133" s="163">
        <v>3.8069456594781208</v>
      </c>
      <c r="O133" s="98"/>
      <c r="U133" s="1"/>
      <c r="V133" s="1"/>
    </row>
    <row r="134" spans="1:22" ht="12" x14ac:dyDescent="0.2">
      <c r="A134" s="646"/>
      <c r="B134" s="647" t="s">
        <v>441</v>
      </c>
      <c r="C134" s="648">
        <v>20198.619609433023</v>
      </c>
      <c r="D134" s="103">
        <v>10.993426404309689</v>
      </c>
      <c r="E134" s="42">
        <v>222052.03814494846</v>
      </c>
      <c r="F134" s="1138">
        <v>72.746194761786199</v>
      </c>
      <c r="G134" s="1138">
        <v>34.49634328946604</v>
      </c>
      <c r="H134" s="1138">
        <v>45.139501690212633</v>
      </c>
      <c r="I134" s="1138">
        <v>48.396216683679945</v>
      </c>
      <c r="J134" s="1138">
        <v>8.9714527956511851</v>
      </c>
      <c r="K134" s="1138">
        <v>9.0923272692956978</v>
      </c>
      <c r="L134" s="1138">
        <v>4.4768290109289941</v>
      </c>
      <c r="M134" s="103">
        <v>1.4300458541530208</v>
      </c>
      <c r="N134" s="163">
        <v>3.9532026798785558</v>
      </c>
      <c r="O134" s="98"/>
      <c r="U134" s="1"/>
      <c r="V134" s="1"/>
    </row>
    <row r="135" spans="1:22" ht="12.6" customHeight="1" x14ac:dyDescent="0.2">
      <c r="A135" s="646"/>
      <c r="B135" s="647" t="s">
        <v>447</v>
      </c>
      <c r="C135" s="648">
        <v>76638.747439300627</v>
      </c>
      <c r="D135" s="103">
        <v>10.569875373709165</v>
      </c>
      <c r="E135" s="42">
        <v>810062.00923057995</v>
      </c>
      <c r="F135" s="1138">
        <v>74.349683594323494</v>
      </c>
      <c r="G135" s="1138">
        <v>30.299847992295231</v>
      </c>
      <c r="H135" s="1138">
        <v>35.356304708280497</v>
      </c>
      <c r="I135" s="1138">
        <v>53.128831640691033</v>
      </c>
      <c r="J135" s="1138">
        <v>7.1087686338472569</v>
      </c>
      <c r="K135" s="1138">
        <v>8.3772141773179438</v>
      </c>
      <c r="L135" s="1138">
        <v>4.7961438215952317</v>
      </c>
      <c r="M135" s="103">
        <v>1.3695253466621369</v>
      </c>
      <c r="N135" s="163">
        <v>4.9878029540003466</v>
      </c>
      <c r="O135" s="98"/>
      <c r="U135" s="1"/>
      <c r="V135" s="1"/>
    </row>
    <row r="136" spans="1:22" ht="12" x14ac:dyDescent="0.2">
      <c r="A136" s="650"/>
      <c r="B136" s="651" t="s">
        <v>450</v>
      </c>
      <c r="C136" s="652">
        <v>5352.5442415546522</v>
      </c>
      <c r="D136" s="154">
        <v>10.910296992116962</v>
      </c>
      <c r="E136" s="113">
        <v>58397.847338806685</v>
      </c>
      <c r="F136" s="1139">
        <v>71.842687451484693</v>
      </c>
      <c r="G136" s="1139">
        <v>36.032447606387315</v>
      </c>
      <c r="H136" s="1139">
        <v>49.618958764553071</v>
      </c>
      <c r="I136" s="1139">
        <v>48.478237143493921</v>
      </c>
      <c r="J136" s="1139">
        <v>9.6395284805133343</v>
      </c>
      <c r="K136" s="1139">
        <v>8.4001838835407217</v>
      </c>
      <c r="L136" s="1139">
        <v>5.4388289973062642</v>
      </c>
      <c r="M136" s="154">
        <v>1.4398350443852688</v>
      </c>
      <c r="N136" s="164">
        <v>3.5927975469248854</v>
      </c>
      <c r="O136" s="98"/>
      <c r="U136" s="1"/>
      <c r="V136" s="1"/>
    </row>
    <row r="137" spans="1:22" ht="12" x14ac:dyDescent="0.2">
      <c r="A137" s="653"/>
      <c r="B137" s="653"/>
      <c r="C137" s="596"/>
      <c r="D137" s="103"/>
      <c r="E137" s="42"/>
      <c r="F137" s="1138"/>
      <c r="G137" s="1138"/>
      <c r="H137" s="1138"/>
      <c r="I137" s="1138"/>
      <c r="J137" s="1138"/>
      <c r="K137" s="1138"/>
      <c r="L137" s="1138"/>
      <c r="M137" s="103"/>
      <c r="N137" s="103"/>
      <c r="O137" s="98"/>
      <c r="U137" s="1"/>
      <c r="V137" s="1"/>
    </row>
    <row r="138" spans="1:22" ht="12" x14ac:dyDescent="0.2">
      <c r="A138" s="653" t="s">
        <v>675</v>
      </c>
      <c r="B138" s="653"/>
      <c r="C138" s="596"/>
      <c r="D138" s="103"/>
      <c r="E138" s="42"/>
      <c r="F138" s="649"/>
      <c r="G138" s="649"/>
      <c r="H138" s="649"/>
      <c r="I138" s="649"/>
      <c r="J138" s="649"/>
      <c r="K138" s="649"/>
      <c r="L138" s="649"/>
      <c r="M138" s="103"/>
      <c r="N138" s="103"/>
      <c r="O138" s="98"/>
      <c r="U138" s="1"/>
      <c r="V138" s="1"/>
    </row>
    <row r="139" spans="1:22" ht="12" x14ac:dyDescent="0.2">
      <c r="A139" s="653" t="s">
        <v>677</v>
      </c>
      <c r="B139" s="25"/>
      <c r="C139" s="369"/>
      <c r="D139" s="25"/>
      <c r="E139" s="25"/>
      <c r="F139" s="25"/>
      <c r="G139" s="25"/>
      <c r="H139" s="25"/>
      <c r="I139" s="25"/>
      <c r="J139" s="25"/>
      <c r="K139" s="25"/>
      <c r="L139" s="25"/>
      <c r="M139" s="103"/>
      <c r="N139" s="629"/>
      <c r="O139" s="98"/>
      <c r="U139" s="1"/>
      <c r="V139" s="1"/>
    </row>
    <row r="140" spans="1:22" x14ac:dyDescent="0.2">
      <c r="A140" s="445"/>
      <c r="B140" s="445"/>
      <c r="C140" s="445"/>
      <c r="D140" s="445"/>
      <c r="E140" s="445"/>
      <c r="F140" s="445"/>
      <c r="G140" s="445"/>
      <c r="H140" s="445"/>
      <c r="I140" s="445"/>
      <c r="J140" s="445"/>
      <c r="K140" s="445"/>
      <c r="L140" s="445"/>
      <c r="M140" s="445"/>
      <c r="N140" s="445"/>
      <c r="O140" s="445"/>
      <c r="U140" s="1"/>
      <c r="V140" s="1"/>
    </row>
    <row r="141" spans="1:22" x14ac:dyDescent="0.2">
      <c r="A141" s="445"/>
      <c r="B141" s="445"/>
      <c r="C141" s="445"/>
      <c r="D141" s="445"/>
      <c r="E141" s="445"/>
      <c r="F141" s="445"/>
      <c r="G141" s="445"/>
      <c r="H141" s="445"/>
      <c r="I141" s="445"/>
      <c r="J141" s="445"/>
      <c r="K141" s="445"/>
      <c r="L141" s="445"/>
      <c r="M141" s="445"/>
      <c r="N141" s="445"/>
      <c r="O141" s="445"/>
      <c r="U141" s="1"/>
      <c r="V141" s="1"/>
    </row>
    <row r="142" spans="1:22" x14ac:dyDescent="0.2">
      <c r="A142" s="445"/>
      <c r="B142" s="445"/>
      <c r="C142" s="445"/>
      <c r="D142" s="445"/>
      <c r="E142" s="445"/>
      <c r="F142" s="445"/>
      <c r="G142" s="445"/>
      <c r="H142" s="445"/>
      <c r="I142" s="445"/>
      <c r="J142" s="445"/>
      <c r="K142" s="445"/>
      <c r="L142" s="445"/>
      <c r="M142" s="445"/>
      <c r="N142" s="445"/>
      <c r="O142" s="445"/>
      <c r="U142" s="1"/>
      <c r="V142" s="1"/>
    </row>
    <row r="143" spans="1:22" x14ac:dyDescent="0.2">
      <c r="A143" s="445"/>
      <c r="B143" s="445"/>
      <c r="C143" s="445"/>
      <c r="D143" s="445"/>
      <c r="E143" s="445"/>
      <c r="F143" s="445"/>
      <c r="G143" s="445"/>
      <c r="H143" s="445"/>
      <c r="I143" s="445"/>
      <c r="J143" s="445"/>
      <c r="K143" s="445"/>
      <c r="L143" s="445"/>
      <c r="M143" s="445"/>
      <c r="N143" s="445"/>
      <c r="O143" s="445"/>
      <c r="U143" s="1"/>
      <c r="V143" s="1"/>
    </row>
    <row r="144" spans="1:22" x14ac:dyDescent="0.2">
      <c r="A144" s="445"/>
      <c r="B144" s="445"/>
      <c r="C144" s="445"/>
      <c r="D144" s="445"/>
      <c r="E144" s="445"/>
      <c r="F144" s="445"/>
      <c r="G144" s="445"/>
      <c r="H144" s="445"/>
      <c r="I144" s="445"/>
      <c r="J144" s="445"/>
      <c r="K144" s="445"/>
      <c r="L144" s="445"/>
      <c r="M144" s="445"/>
      <c r="N144" s="445"/>
      <c r="O144" s="445"/>
      <c r="U144" s="1"/>
      <c r="V144" s="1"/>
    </row>
    <row r="145" spans="1:22" x14ac:dyDescent="0.2">
      <c r="A145" s="445"/>
      <c r="B145" s="445"/>
      <c r="C145" s="445"/>
      <c r="D145" s="445"/>
      <c r="E145" s="445"/>
      <c r="F145" s="445"/>
      <c r="G145" s="445"/>
      <c r="H145" s="445"/>
      <c r="I145" s="445"/>
      <c r="J145" s="445"/>
      <c r="K145" s="445"/>
      <c r="L145" s="445"/>
      <c r="M145" s="445"/>
      <c r="N145" s="445"/>
      <c r="O145" s="445"/>
      <c r="U145" s="1"/>
      <c r="V145" s="1"/>
    </row>
    <row r="146" spans="1:22" x14ac:dyDescent="0.2">
      <c r="A146" s="445"/>
      <c r="B146" s="445"/>
      <c r="C146" s="445"/>
      <c r="D146" s="445"/>
      <c r="E146" s="445"/>
      <c r="F146" s="445"/>
      <c r="G146" s="445"/>
      <c r="H146" s="445"/>
      <c r="I146" s="445"/>
      <c r="J146" s="445"/>
      <c r="K146" s="445"/>
      <c r="L146" s="445"/>
      <c r="M146" s="445"/>
      <c r="N146" s="445"/>
      <c r="O146" s="445"/>
      <c r="U146" s="1"/>
      <c r="V146" s="1"/>
    </row>
    <row r="147" spans="1:22" x14ac:dyDescent="0.2">
      <c r="A147" s="445"/>
      <c r="B147" s="445"/>
      <c r="C147" s="445"/>
      <c r="D147" s="445"/>
      <c r="E147" s="445"/>
      <c r="F147" s="445"/>
      <c r="G147" s="445"/>
      <c r="H147" s="445"/>
      <c r="I147" s="445"/>
      <c r="J147" s="445"/>
      <c r="K147" s="445"/>
      <c r="L147" s="445"/>
      <c r="M147" s="445"/>
      <c r="N147" s="445"/>
      <c r="O147" s="445"/>
      <c r="U147" s="1"/>
      <c r="V147" s="1"/>
    </row>
    <row r="148" spans="1:22" x14ac:dyDescent="0.2">
      <c r="A148" s="445"/>
      <c r="B148" s="445"/>
      <c r="C148" s="445"/>
      <c r="D148" s="445"/>
      <c r="E148" s="445"/>
      <c r="F148" s="445"/>
      <c r="G148" s="445"/>
      <c r="H148" s="445"/>
      <c r="I148" s="445"/>
      <c r="J148" s="445"/>
      <c r="K148" s="445"/>
      <c r="L148" s="445"/>
      <c r="M148" s="445"/>
      <c r="N148" s="445"/>
      <c r="O148" s="445"/>
      <c r="U148" s="1"/>
      <c r="V148" s="1"/>
    </row>
    <row r="149" spans="1:22" x14ac:dyDescent="0.2">
      <c r="A149" s="445"/>
      <c r="B149" s="445"/>
      <c r="C149" s="445"/>
      <c r="D149" s="445"/>
      <c r="E149" s="445"/>
      <c r="F149" s="445"/>
      <c r="G149" s="445"/>
      <c r="H149" s="445"/>
      <c r="I149" s="445"/>
      <c r="J149" s="445"/>
      <c r="K149" s="445"/>
      <c r="L149" s="445"/>
      <c r="M149" s="445"/>
      <c r="N149" s="445"/>
      <c r="O149" s="445"/>
      <c r="U149" s="1"/>
      <c r="V149" s="1"/>
    </row>
    <row r="150" spans="1:22" x14ac:dyDescent="0.2">
      <c r="A150" s="445"/>
      <c r="B150" s="445"/>
      <c r="C150" s="445"/>
      <c r="D150" s="445"/>
      <c r="E150" s="445"/>
      <c r="F150" s="445"/>
      <c r="G150" s="445"/>
      <c r="H150" s="445"/>
      <c r="I150" s="445"/>
      <c r="J150" s="445"/>
      <c r="K150" s="445"/>
      <c r="L150" s="445"/>
      <c r="M150" s="445"/>
      <c r="N150" s="445"/>
      <c r="O150" s="445"/>
      <c r="U150" s="1"/>
      <c r="V150" s="1"/>
    </row>
    <row r="151" spans="1:22" x14ac:dyDescent="0.2">
      <c r="A151" s="445"/>
      <c r="B151" s="445"/>
      <c r="C151" s="445"/>
      <c r="D151" s="445"/>
      <c r="E151" s="445"/>
      <c r="F151" s="445"/>
      <c r="G151" s="445"/>
      <c r="H151" s="445"/>
      <c r="I151" s="445"/>
      <c r="J151" s="445"/>
      <c r="K151" s="445"/>
      <c r="L151" s="445"/>
      <c r="M151" s="445"/>
      <c r="N151" s="445"/>
      <c r="O151" s="445"/>
      <c r="U151" s="1"/>
      <c r="V151" s="1"/>
    </row>
    <row r="152" spans="1:22" x14ac:dyDescent="0.2">
      <c r="A152" s="445"/>
      <c r="B152" s="445"/>
      <c r="C152" s="445"/>
      <c r="D152" s="445"/>
      <c r="E152" s="445"/>
      <c r="F152" s="445"/>
      <c r="G152" s="445"/>
      <c r="H152" s="445"/>
      <c r="I152" s="445"/>
      <c r="J152" s="445"/>
      <c r="K152" s="445"/>
      <c r="L152" s="445"/>
      <c r="M152" s="445"/>
      <c r="N152" s="445"/>
      <c r="O152" s="445"/>
      <c r="U152" s="1"/>
      <c r="V152" s="1"/>
    </row>
    <row r="153" spans="1:22" x14ac:dyDescent="0.2">
      <c r="A153" s="445"/>
      <c r="B153" s="445"/>
      <c r="C153" s="445"/>
      <c r="D153" s="445"/>
      <c r="E153" s="445"/>
      <c r="F153" s="445"/>
      <c r="G153" s="445"/>
      <c r="H153" s="445"/>
      <c r="I153" s="445"/>
      <c r="J153" s="445"/>
      <c r="K153" s="445"/>
      <c r="L153" s="445"/>
      <c r="M153" s="445"/>
      <c r="N153" s="445"/>
      <c r="O153" s="445"/>
      <c r="U153" s="1"/>
      <c r="V153" s="1"/>
    </row>
    <row r="154" spans="1:22" x14ac:dyDescent="0.2">
      <c r="A154" s="445"/>
      <c r="B154" s="445"/>
      <c r="C154" s="445"/>
      <c r="D154" s="445"/>
      <c r="E154" s="445"/>
      <c r="F154" s="445"/>
      <c r="G154" s="445"/>
      <c r="H154" s="445"/>
      <c r="I154" s="445"/>
      <c r="J154" s="445"/>
      <c r="K154" s="445"/>
      <c r="L154" s="445"/>
      <c r="M154" s="445"/>
      <c r="N154" s="445"/>
      <c r="O154" s="445"/>
      <c r="U154" s="1"/>
      <c r="V154" s="1"/>
    </row>
    <row r="155" spans="1:22" x14ac:dyDescent="0.2">
      <c r="A155" s="445"/>
      <c r="B155" s="445"/>
      <c r="C155" s="445"/>
      <c r="D155" s="445"/>
      <c r="E155" s="445"/>
      <c r="F155" s="445"/>
      <c r="G155" s="445"/>
      <c r="H155" s="445"/>
      <c r="I155" s="445"/>
      <c r="J155" s="445"/>
      <c r="K155" s="445"/>
      <c r="L155" s="445"/>
      <c r="M155" s="445"/>
      <c r="N155" s="445"/>
      <c r="O155" s="445"/>
      <c r="U155" s="1"/>
      <c r="V155" s="1"/>
    </row>
    <row r="156" spans="1:22" x14ac:dyDescent="0.2">
      <c r="A156" s="445"/>
      <c r="B156" s="445"/>
      <c r="C156" s="445"/>
      <c r="D156" s="445"/>
      <c r="E156" s="445"/>
      <c r="F156" s="445"/>
      <c r="G156" s="445"/>
      <c r="H156" s="445"/>
      <c r="I156" s="445"/>
      <c r="J156" s="445"/>
      <c r="K156" s="445"/>
      <c r="L156" s="445"/>
      <c r="M156" s="445"/>
      <c r="N156" s="445"/>
      <c r="O156" s="445"/>
      <c r="U156" s="1"/>
      <c r="V156" s="1"/>
    </row>
    <row r="157" spans="1:22" x14ac:dyDescent="0.2">
      <c r="A157" s="445"/>
      <c r="B157" s="445"/>
      <c r="C157" s="445"/>
      <c r="D157" s="445"/>
      <c r="E157" s="445"/>
      <c r="F157" s="445"/>
      <c r="G157" s="445"/>
      <c r="H157" s="445"/>
      <c r="I157" s="445"/>
      <c r="J157" s="445"/>
      <c r="K157" s="445"/>
      <c r="L157" s="445"/>
      <c r="M157" s="445"/>
      <c r="N157" s="445"/>
      <c r="O157" s="445"/>
      <c r="U157" s="1"/>
      <c r="V157" s="1"/>
    </row>
    <row r="158" spans="1:22" x14ac:dyDescent="0.2">
      <c r="A158" s="445"/>
      <c r="B158" s="445"/>
      <c r="C158" s="445"/>
      <c r="D158" s="445"/>
      <c r="E158" s="445"/>
      <c r="F158" s="445"/>
      <c r="G158" s="445"/>
      <c r="H158" s="445"/>
      <c r="I158" s="445"/>
      <c r="J158" s="445"/>
      <c r="K158" s="445"/>
      <c r="L158" s="445"/>
      <c r="M158" s="445"/>
      <c r="N158" s="445"/>
      <c r="O158" s="445"/>
      <c r="U158" s="1"/>
      <c r="V158" s="1"/>
    </row>
    <row r="159" spans="1:22" x14ac:dyDescent="0.2">
      <c r="A159" s="445"/>
      <c r="B159" s="445"/>
      <c r="C159" s="445"/>
      <c r="D159" s="445"/>
      <c r="E159" s="445"/>
      <c r="F159" s="445"/>
      <c r="G159" s="445"/>
      <c r="H159" s="445"/>
      <c r="I159" s="445"/>
      <c r="J159" s="445"/>
      <c r="K159" s="445"/>
      <c r="L159" s="445"/>
      <c r="M159" s="445"/>
      <c r="N159" s="445"/>
      <c r="O159" s="445"/>
      <c r="U159" s="1"/>
      <c r="V159" s="1"/>
    </row>
    <row r="160" spans="1:22" x14ac:dyDescent="0.2">
      <c r="A160" s="445"/>
      <c r="B160" s="445"/>
      <c r="C160" s="445"/>
      <c r="D160" s="445"/>
      <c r="E160" s="445"/>
      <c r="F160" s="445"/>
      <c r="G160" s="445"/>
      <c r="H160" s="445"/>
      <c r="I160" s="445"/>
      <c r="J160" s="445"/>
      <c r="K160" s="445"/>
      <c r="L160" s="445"/>
      <c r="M160" s="445"/>
      <c r="N160" s="445"/>
      <c r="O160" s="445"/>
      <c r="U160" s="1"/>
      <c r="V160" s="1"/>
    </row>
    <row r="161" spans="1:22" x14ac:dyDescent="0.2">
      <c r="A161" s="445"/>
      <c r="B161" s="445"/>
      <c r="C161" s="445"/>
      <c r="D161" s="445"/>
      <c r="E161" s="445"/>
      <c r="F161" s="445"/>
      <c r="G161" s="445"/>
      <c r="H161" s="445"/>
      <c r="I161" s="445"/>
      <c r="J161" s="445"/>
      <c r="K161" s="445"/>
      <c r="L161" s="445"/>
      <c r="M161" s="445"/>
      <c r="N161" s="445"/>
      <c r="O161" s="445"/>
      <c r="U161" s="1"/>
      <c r="V161" s="1"/>
    </row>
    <row r="162" spans="1:22" x14ac:dyDescent="0.2">
      <c r="A162" s="445"/>
      <c r="B162" s="445"/>
      <c r="C162" s="445"/>
      <c r="D162" s="445"/>
      <c r="E162" s="445"/>
      <c r="F162" s="445"/>
      <c r="G162" s="445"/>
      <c r="H162" s="445"/>
      <c r="I162" s="445"/>
      <c r="J162" s="445"/>
      <c r="K162" s="445"/>
      <c r="L162" s="445"/>
      <c r="M162" s="445"/>
      <c r="N162" s="445"/>
      <c r="O162" s="445"/>
      <c r="U162" s="1"/>
      <c r="V162" s="1"/>
    </row>
    <row r="163" spans="1:22" x14ac:dyDescent="0.2">
      <c r="A163" s="445"/>
      <c r="B163" s="445"/>
      <c r="C163" s="445"/>
      <c r="D163" s="445"/>
      <c r="E163" s="445"/>
      <c r="F163" s="445"/>
      <c r="G163" s="445"/>
      <c r="H163" s="445"/>
      <c r="I163" s="445"/>
      <c r="J163" s="445"/>
      <c r="K163" s="445"/>
      <c r="L163" s="445"/>
      <c r="M163" s="445"/>
      <c r="N163" s="445"/>
      <c r="O163" s="445"/>
      <c r="U163" s="1"/>
      <c r="V163" s="1"/>
    </row>
    <row r="164" spans="1:22" x14ac:dyDescent="0.2">
      <c r="A164" s="445"/>
      <c r="B164" s="445"/>
      <c r="C164" s="445"/>
      <c r="D164" s="445"/>
      <c r="E164" s="445"/>
      <c r="F164" s="445"/>
      <c r="G164" s="445"/>
      <c r="H164" s="445"/>
      <c r="I164" s="445"/>
      <c r="J164" s="445"/>
      <c r="K164" s="445"/>
      <c r="L164" s="445"/>
      <c r="M164" s="445"/>
      <c r="N164" s="445"/>
      <c r="O164" s="445"/>
      <c r="U164" s="1"/>
      <c r="V164" s="1"/>
    </row>
    <row r="165" spans="1:22" x14ac:dyDescent="0.2">
      <c r="A165" s="445"/>
      <c r="B165" s="445"/>
      <c r="C165" s="445"/>
      <c r="D165" s="445"/>
      <c r="E165" s="445"/>
      <c r="F165" s="445"/>
      <c r="G165" s="445"/>
      <c r="H165" s="445"/>
      <c r="I165" s="445"/>
      <c r="J165" s="445"/>
      <c r="K165" s="445"/>
      <c r="L165" s="445"/>
      <c r="M165" s="445"/>
      <c r="N165" s="445"/>
      <c r="O165" s="445"/>
      <c r="U165" s="1"/>
      <c r="V165" s="1"/>
    </row>
    <row r="166" spans="1:22" x14ac:dyDescent="0.2">
      <c r="A166" s="445"/>
      <c r="B166" s="445"/>
      <c r="C166" s="445"/>
      <c r="D166" s="445"/>
      <c r="E166" s="445"/>
      <c r="F166" s="445"/>
      <c r="G166" s="445"/>
      <c r="H166" s="445"/>
      <c r="I166" s="445"/>
      <c r="J166" s="445"/>
      <c r="K166" s="445"/>
      <c r="L166" s="445"/>
      <c r="M166" s="445"/>
      <c r="N166" s="445"/>
      <c r="O166" s="445"/>
      <c r="U166" s="1"/>
      <c r="V166" s="1"/>
    </row>
    <row r="167" spans="1:22" x14ac:dyDescent="0.2">
      <c r="A167" s="445"/>
      <c r="B167" s="445"/>
      <c r="C167" s="445"/>
      <c r="D167" s="445"/>
      <c r="E167" s="445"/>
      <c r="F167" s="445"/>
      <c r="G167" s="445"/>
      <c r="H167" s="445"/>
      <c r="I167" s="445"/>
      <c r="J167" s="445"/>
      <c r="K167" s="445"/>
      <c r="L167" s="445"/>
      <c r="M167" s="445"/>
      <c r="N167" s="445"/>
      <c r="O167" s="445"/>
      <c r="U167" s="1"/>
      <c r="V167" s="1"/>
    </row>
    <row r="168" spans="1:22" x14ac:dyDescent="0.2">
      <c r="A168" s="445"/>
      <c r="B168" s="445"/>
      <c r="C168" s="445"/>
      <c r="D168" s="445"/>
      <c r="E168" s="445"/>
      <c r="F168" s="445"/>
      <c r="G168" s="445"/>
      <c r="H168" s="445"/>
      <c r="I168" s="445"/>
      <c r="J168" s="445"/>
      <c r="K168" s="445"/>
      <c r="L168" s="445"/>
      <c r="M168" s="445"/>
      <c r="N168" s="445"/>
      <c r="O168" s="445"/>
      <c r="U168" s="1"/>
      <c r="V168" s="1"/>
    </row>
    <row r="169" spans="1:22" x14ac:dyDescent="0.2">
      <c r="A169" s="445"/>
      <c r="B169" s="445"/>
      <c r="C169" s="445"/>
      <c r="D169" s="445"/>
      <c r="E169" s="445"/>
      <c r="F169" s="445"/>
      <c r="G169" s="445"/>
      <c r="H169" s="445"/>
      <c r="I169" s="445"/>
      <c r="J169" s="445"/>
      <c r="K169" s="445"/>
      <c r="L169" s="445"/>
      <c r="M169" s="445"/>
      <c r="N169" s="445"/>
      <c r="O169" s="445"/>
      <c r="U169" s="1"/>
      <c r="V169" s="1"/>
    </row>
    <row r="170" spans="1:22" x14ac:dyDescent="0.2">
      <c r="A170" s="445"/>
      <c r="B170" s="445"/>
      <c r="C170" s="445"/>
      <c r="D170" s="445"/>
      <c r="E170" s="445"/>
      <c r="F170" s="445"/>
      <c r="G170" s="445"/>
      <c r="H170" s="445"/>
      <c r="I170" s="445"/>
      <c r="J170" s="445"/>
      <c r="K170" s="445"/>
      <c r="L170" s="445"/>
      <c r="M170" s="445"/>
      <c r="N170" s="445"/>
      <c r="O170" s="445"/>
      <c r="U170" s="1"/>
      <c r="V170" s="1"/>
    </row>
    <row r="171" spans="1:22" x14ac:dyDescent="0.2">
      <c r="A171" s="445"/>
      <c r="B171" s="445"/>
      <c r="C171" s="445"/>
      <c r="D171" s="445"/>
      <c r="E171" s="445"/>
      <c r="F171" s="445"/>
      <c r="G171" s="445"/>
      <c r="H171" s="445"/>
      <c r="I171" s="445"/>
      <c r="J171" s="445"/>
      <c r="K171" s="445"/>
      <c r="L171" s="445"/>
      <c r="M171" s="445"/>
      <c r="N171" s="445"/>
      <c r="O171" s="445"/>
      <c r="U171" s="1"/>
      <c r="V171" s="1"/>
    </row>
    <row r="172" spans="1:22" x14ac:dyDescent="0.2">
      <c r="A172" s="445"/>
      <c r="B172" s="445"/>
      <c r="C172" s="445"/>
      <c r="D172" s="445"/>
      <c r="E172" s="445"/>
      <c r="F172" s="445"/>
      <c r="G172" s="445"/>
      <c r="H172" s="445"/>
      <c r="I172" s="445"/>
      <c r="J172" s="445"/>
      <c r="K172" s="445"/>
      <c r="L172" s="445"/>
      <c r="M172" s="445"/>
      <c r="N172" s="445"/>
      <c r="O172" s="445"/>
      <c r="U172" s="1"/>
      <c r="V172" s="1"/>
    </row>
    <row r="173" spans="1:22" x14ac:dyDescent="0.2">
      <c r="A173" s="445"/>
      <c r="B173" s="445"/>
      <c r="C173" s="445"/>
      <c r="D173" s="445"/>
      <c r="E173" s="445"/>
      <c r="F173" s="445"/>
      <c r="G173" s="445"/>
      <c r="H173" s="445"/>
      <c r="I173" s="445"/>
      <c r="J173" s="445"/>
      <c r="K173" s="445"/>
      <c r="L173" s="445"/>
      <c r="M173" s="445"/>
      <c r="N173" s="445"/>
      <c r="O173" s="445"/>
      <c r="U173" s="1"/>
      <c r="V173" s="1"/>
    </row>
    <row r="174" spans="1:22" x14ac:dyDescent="0.2">
      <c r="A174" s="445"/>
      <c r="B174" s="445"/>
      <c r="C174" s="445"/>
      <c r="D174" s="445"/>
      <c r="E174" s="445"/>
      <c r="F174" s="445"/>
      <c r="G174" s="445"/>
      <c r="H174" s="445"/>
      <c r="I174" s="445"/>
      <c r="J174" s="445"/>
      <c r="K174" s="445"/>
      <c r="L174" s="445"/>
      <c r="M174" s="445"/>
      <c r="N174" s="445"/>
      <c r="O174" s="445"/>
      <c r="U174" s="1"/>
      <c r="V174" s="1"/>
    </row>
    <row r="175" spans="1:22" x14ac:dyDescent="0.2">
      <c r="A175" s="445"/>
      <c r="B175" s="445"/>
      <c r="C175" s="445"/>
      <c r="D175" s="445"/>
      <c r="E175" s="445"/>
      <c r="F175" s="445"/>
      <c r="G175" s="445"/>
      <c r="H175" s="445"/>
      <c r="I175" s="445"/>
      <c r="J175" s="445"/>
      <c r="K175" s="445"/>
      <c r="L175" s="445"/>
      <c r="M175" s="445"/>
      <c r="N175" s="445"/>
      <c r="O175" s="445"/>
      <c r="U175" s="1"/>
      <c r="V175" s="1"/>
    </row>
    <row r="176" spans="1:22" x14ac:dyDescent="0.2">
      <c r="A176" s="445"/>
      <c r="B176" s="445"/>
      <c r="C176" s="445"/>
      <c r="D176" s="445"/>
      <c r="E176" s="445"/>
      <c r="F176" s="445"/>
      <c r="G176" s="445"/>
      <c r="H176" s="445"/>
      <c r="I176" s="445"/>
      <c r="J176" s="445"/>
      <c r="K176" s="445"/>
      <c r="L176" s="445"/>
      <c r="M176" s="445"/>
      <c r="N176" s="445"/>
      <c r="O176" s="445"/>
      <c r="U176" s="1"/>
      <c r="V176" s="1"/>
    </row>
    <row r="177" spans="1:22" x14ac:dyDescent="0.2">
      <c r="A177" s="445"/>
      <c r="B177" s="445"/>
      <c r="C177" s="445"/>
      <c r="D177" s="445"/>
      <c r="E177" s="445"/>
      <c r="F177" s="445"/>
      <c r="G177" s="445"/>
      <c r="H177" s="445"/>
      <c r="I177" s="445"/>
      <c r="J177" s="445"/>
      <c r="K177" s="445"/>
      <c r="L177" s="445"/>
      <c r="M177" s="445"/>
      <c r="N177" s="445"/>
      <c r="O177" s="445"/>
      <c r="U177" s="1"/>
      <c r="V177" s="1"/>
    </row>
    <row r="178" spans="1:22" x14ac:dyDescent="0.2">
      <c r="A178" s="445"/>
      <c r="B178" s="445"/>
      <c r="C178" s="445"/>
      <c r="D178" s="445"/>
      <c r="E178" s="445"/>
      <c r="F178" s="445"/>
      <c r="G178" s="445"/>
      <c r="H178" s="445"/>
      <c r="I178" s="445"/>
      <c r="J178" s="445"/>
      <c r="K178" s="445"/>
      <c r="L178" s="445"/>
      <c r="M178" s="445"/>
      <c r="N178" s="445"/>
      <c r="O178" s="445"/>
      <c r="U178" s="1"/>
      <c r="V178" s="1"/>
    </row>
    <row r="179" spans="1:22" x14ac:dyDescent="0.2">
      <c r="A179" s="445"/>
      <c r="B179" s="445"/>
      <c r="C179" s="445"/>
      <c r="D179" s="445"/>
      <c r="E179" s="445"/>
      <c r="F179" s="445"/>
      <c r="G179" s="445"/>
      <c r="H179" s="445"/>
      <c r="I179" s="445"/>
      <c r="J179" s="445"/>
      <c r="K179" s="445"/>
      <c r="L179" s="445"/>
      <c r="M179" s="445"/>
      <c r="N179" s="445"/>
      <c r="O179" s="445"/>
      <c r="U179" s="1"/>
      <c r="V179" s="1"/>
    </row>
    <row r="180" spans="1:22" x14ac:dyDescent="0.2">
      <c r="A180" s="445"/>
      <c r="B180" s="445"/>
      <c r="C180" s="445"/>
      <c r="D180" s="445"/>
      <c r="E180" s="445"/>
      <c r="F180" s="445"/>
      <c r="G180" s="445"/>
      <c r="H180" s="445"/>
      <c r="I180" s="445"/>
      <c r="J180" s="445"/>
      <c r="K180" s="445"/>
      <c r="L180" s="445"/>
      <c r="M180" s="445"/>
      <c r="N180" s="445"/>
      <c r="O180" s="445"/>
      <c r="U180" s="1"/>
      <c r="V180" s="1"/>
    </row>
    <row r="181" spans="1:22" x14ac:dyDescent="0.2">
      <c r="A181" s="445"/>
      <c r="B181" s="445"/>
      <c r="C181" s="445"/>
      <c r="D181" s="445"/>
      <c r="E181" s="445"/>
      <c r="F181" s="445"/>
      <c r="G181" s="445"/>
      <c r="H181" s="445"/>
      <c r="I181" s="445"/>
      <c r="J181" s="445"/>
      <c r="K181" s="445"/>
      <c r="L181" s="445"/>
      <c r="M181" s="445"/>
      <c r="N181" s="445"/>
      <c r="O181" s="445"/>
      <c r="U181" s="1"/>
      <c r="V181" s="1"/>
    </row>
    <row r="182" spans="1:22" x14ac:dyDescent="0.2">
      <c r="A182" s="445"/>
      <c r="B182" s="445"/>
      <c r="C182" s="445"/>
      <c r="D182" s="445"/>
      <c r="E182" s="445"/>
      <c r="F182" s="445"/>
      <c r="G182" s="445"/>
      <c r="H182" s="445"/>
      <c r="I182" s="445"/>
      <c r="J182" s="445"/>
      <c r="K182" s="445"/>
      <c r="L182" s="445"/>
      <c r="M182" s="445"/>
      <c r="N182" s="445"/>
      <c r="O182" s="445"/>
      <c r="U182" s="1"/>
      <c r="V182" s="1"/>
    </row>
    <row r="183" spans="1:22" x14ac:dyDescent="0.2">
      <c r="A183" s="445"/>
      <c r="B183" s="445"/>
      <c r="C183" s="445"/>
      <c r="D183" s="445"/>
      <c r="E183" s="445"/>
      <c r="F183" s="445"/>
      <c r="G183" s="445"/>
      <c r="H183" s="445"/>
      <c r="I183" s="445"/>
      <c r="J183" s="445"/>
      <c r="K183" s="445"/>
      <c r="L183" s="445"/>
      <c r="M183" s="445"/>
      <c r="N183" s="445"/>
      <c r="O183" s="445"/>
      <c r="U183" s="1"/>
      <c r="V183" s="1"/>
    </row>
    <row r="184" spans="1:22" x14ac:dyDescent="0.2">
      <c r="A184" s="445"/>
      <c r="B184" s="445"/>
      <c r="C184" s="445"/>
      <c r="D184" s="445"/>
      <c r="E184" s="445"/>
      <c r="F184" s="445"/>
      <c r="G184" s="445"/>
      <c r="H184" s="445"/>
      <c r="I184" s="445"/>
      <c r="J184" s="445"/>
      <c r="K184" s="445"/>
      <c r="L184" s="445"/>
      <c r="M184" s="445"/>
      <c r="N184" s="445"/>
      <c r="O184" s="445"/>
      <c r="U184" s="1"/>
      <c r="V184" s="1"/>
    </row>
    <row r="185" spans="1:22" x14ac:dyDescent="0.2">
      <c r="A185" s="445"/>
      <c r="B185" s="445"/>
      <c r="C185" s="445"/>
      <c r="D185" s="445"/>
      <c r="E185" s="445"/>
      <c r="F185" s="445"/>
      <c r="G185" s="445"/>
      <c r="H185" s="445"/>
      <c r="I185" s="445"/>
      <c r="J185" s="445"/>
      <c r="K185" s="445"/>
      <c r="L185" s="445"/>
      <c r="M185" s="445"/>
      <c r="N185" s="445"/>
      <c r="O185" s="445"/>
      <c r="U185" s="1"/>
      <c r="V185" s="1"/>
    </row>
    <row r="186" spans="1:22" x14ac:dyDescent="0.2">
      <c r="A186" s="445"/>
      <c r="B186" s="445"/>
      <c r="C186" s="445"/>
      <c r="D186" s="445"/>
      <c r="E186" s="445"/>
      <c r="F186" s="445"/>
      <c r="G186" s="445"/>
      <c r="H186" s="445"/>
      <c r="I186" s="445"/>
      <c r="J186" s="445"/>
      <c r="K186" s="445"/>
      <c r="L186" s="445"/>
      <c r="M186" s="445"/>
      <c r="N186" s="445"/>
      <c r="O186" s="445"/>
      <c r="U186" s="1"/>
      <c r="V186" s="1"/>
    </row>
    <row r="187" spans="1:22" x14ac:dyDescent="0.2">
      <c r="A187" s="445"/>
      <c r="B187" s="445"/>
      <c r="C187" s="445"/>
      <c r="D187" s="445"/>
      <c r="E187" s="445"/>
      <c r="F187" s="445"/>
      <c r="G187" s="445"/>
      <c r="H187" s="445"/>
      <c r="I187" s="445"/>
      <c r="J187" s="445"/>
      <c r="K187" s="445"/>
      <c r="L187" s="445"/>
      <c r="M187" s="445"/>
      <c r="N187" s="445"/>
      <c r="O187" s="445"/>
      <c r="U187" s="1"/>
      <c r="V187" s="1"/>
    </row>
    <row r="188" spans="1:22" x14ac:dyDescent="0.2">
      <c r="A188" s="445"/>
      <c r="B188" s="445"/>
      <c r="C188" s="445"/>
      <c r="D188" s="445"/>
      <c r="E188" s="445"/>
      <c r="F188" s="445"/>
      <c r="G188" s="445"/>
      <c r="H188" s="445"/>
      <c r="I188" s="445"/>
      <c r="J188" s="445"/>
      <c r="K188" s="445"/>
      <c r="L188" s="445"/>
      <c r="M188" s="445"/>
      <c r="N188" s="445"/>
      <c r="O188" s="445"/>
      <c r="U188" s="1"/>
      <c r="V188" s="1"/>
    </row>
    <row r="189" spans="1:22" x14ac:dyDescent="0.2">
      <c r="A189" s="445"/>
      <c r="B189" s="445"/>
      <c r="C189" s="445"/>
      <c r="D189" s="445"/>
      <c r="E189" s="445"/>
      <c r="F189" s="445"/>
      <c r="G189" s="445"/>
      <c r="H189" s="445"/>
      <c r="I189" s="445"/>
      <c r="J189" s="445"/>
      <c r="K189" s="445"/>
      <c r="L189" s="445"/>
      <c r="M189" s="445"/>
      <c r="N189" s="445"/>
      <c r="O189" s="445"/>
      <c r="U189" s="1"/>
      <c r="V189" s="1"/>
    </row>
    <row r="190" spans="1:22" x14ac:dyDescent="0.2">
      <c r="A190" s="445"/>
      <c r="B190" s="445"/>
      <c r="C190" s="445"/>
      <c r="D190" s="445"/>
      <c r="E190" s="445"/>
      <c r="F190" s="445"/>
      <c r="G190" s="445"/>
      <c r="H190" s="445"/>
      <c r="I190" s="445"/>
      <c r="J190" s="445"/>
      <c r="K190" s="445"/>
      <c r="L190" s="445"/>
      <c r="M190" s="445"/>
      <c r="N190" s="445"/>
      <c r="O190" s="445"/>
      <c r="U190" s="1"/>
      <c r="V190" s="1"/>
    </row>
    <row r="191" spans="1:22" x14ac:dyDescent="0.2">
      <c r="A191" s="445"/>
      <c r="B191" s="445"/>
      <c r="C191" s="445"/>
      <c r="D191" s="445"/>
      <c r="E191" s="445"/>
      <c r="F191" s="445"/>
      <c r="G191" s="445"/>
      <c r="H191" s="445"/>
      <c r="I191" s="445"/>
      <c r="J191" s="445"/>
      <c r="K191" s="445"/>
      <c r="L191" s="445"/>
      <c r="M191" s="445"/>
      <c r="N191" s="445"/>
      <c r="O191" s="445"/>
      <c r="U191" s="1"/>
      <c r="V191" s="1"/>
    </row>
    <row r="192" spans="1:22" x14ac:dyDescent="0.2">
      <c r="A192" s="445"/>
      <c r="B192" s="445"/>
      <c r="C192" s="445"/>
      <c r="D192" s="445"/>
      <c r="E192" s="445"/>
      <c r="F192" s="445"/>
      <c r="G192" s="445"/>
      <c r="H192" s="445"/>
      <c r="I192" s="445"/>
      <c r="J192" s="445"/>
      <c r="K192" s="445"/>
      <c r="L192" s="445"/>
      <c r="M192" s="445"/>
      <c r="N192" s="445"/>
      <c r="O192" s="445"/>
      <c r="U192" s="1"/>
      <c r="V192" s="1"/>
    </row>
    <row r="193" spans="1:22" x14ac:dyDescent="0.2">
      <c r="A193" s="445"/>
      <c r="B193" s="445"/>
      <c r="C193" s="445"/>
      <c r="D193" s="445"/>
      <c r="E193" s="445"/>
      <c r="F193" s="445"/>
      <c r="G193" s="445"/>
      <c r="H193" s="445"/>
      <c r="I193" s="445"/>
      <c r="J193" s="445"/>
      <c r="K193" s="445"/>
      <c r="L193" s="445"/>
      <c r="M193" s="445"/>
      <c r="N193" s="445"/>
      <c r="O193" s="445"/>
      <c r="U193" s="1"/>
      <c r="V193" s="1"/>
    </row>
    <row r="194" spans="1:22" x14ac:dyDescent="0.2">
      <c r="A194" s="445"/>
      <c r="B194" s="445"/>
      <c r="C194" s="445"/>
      <c r="D194" s="445"/>
      <c r="E194" s="445"/>
      <c r="F194" s="445"/>
      <c r="G194" s="445"/>
      <c r="H194" s="445"/>
      <c r="I194" s="445"/>
      <c r="J194" s="445"/>
      <c r="K194" s="445"/>
      <c r="L194" s="445"/>
      <c r="M194" s="445"/>
      <c r="N194" s="445"/>
      <c r="O194" s="445"/>
      <c r="U194" s="1"/>
      <c r="V194" s="1"/>
    </row>
    <row r="195" spans="1:22" x14ac:dyDescent="0.2">
      <c r="A195" s="445"/>
      <c r="B195" s="445"/>
      <c r="C195" s="445"/>
      <c r="D195" s="445"/>
      <c r="E195" s="445"/>
      <c r="F195" s="445"/>
      <c r="G195" s="445"/>
      <c r="H195" s="445"/>
      <c r="I195" s="445"/>
      <c r="J195" s="445"/>
      <c r="K195" s="445"/>
      <c r="L195" s="445"/>
      <c r="M195" s="445"/>
      <c r="N195" s="445"/>
      <c r="O195" s="445"/>
      <c r="U195" s="1"/>
      <c r="V195" s="1"/>
    </row>
    <row r="196" spans="1:22" x14ac:dyDescent="0.2">
      <c r="A196" s="445"/>
      <c r="B196" s="445"/>
      <c r="C196" s="445"/>
      <c r="D196" s="445"/>
      <c r="E196" s="445"/>
      <c r="F196" s="445"/>
      <c r="G196" s="445"/>
      <c r="H196" s="445"/>
      <c r="I196" s="445"/>
      <c r="J196" s="445"/>
      <c r="K196" s="445"/>
      <c r="L196" s="445"/>
      <c r="M196" s="445"/>
      <c r="N196" s="445"/>
      <c r="O196" s="445"/>
      <c r="U196" s="1"/>
      <c r="V196" s="1"/>
    </row>
    <row r="197" spans="1:22" x14ac:dyDescent="0.2">
      <c r="A197" s="445"/>
      <c r="B197" s="445"/>
      <c r="C197" s="445"/>
      <c r="D197" s="445"/>
      <c r="E197" s="445"/>
      <c r="F197" s="445"/>
      <c r="G197" s="445"/>
      <c r="H197" s="445"/>
      <c r="I197" s="445"/>
      <c r="J197" s="445"/>
      <c r="K197" s="445"/>
      <c r="L197" s="445"/>
      <c r="M197" s="445"/>
      <c r="N197" s="445"/>
      <c r="O197" s="445"/>
      <c r="U197" s="1"/>
      <c r="V197" s="1"/>
    </row>
    <row r="198" spans="1:22" x14ac:dyDescent="0.2">
      <c r="A198" s="445"/>
      <c r="B198" s="445"/>
      <c r="C198" s="445"/>
      <c r="D198" s="445"/>
      <c r="E198" s="445"/>
      <c r="F198" s="445"/>
      <c r="G198" s="445"/>
      <c r="H198" s="445"/>
      <c r="I198" s="445"/>
      <c r="J198" s="445"/>
      <c r="K198" s="445"/>
      <c r="L198" s="445"/>
      <c r="M198" s="445"/>
      <c r="N198" s="445"/>
      <c r="O198" s="445"/>
      <c r="U198" s="1"/>
      <c r="V198" s="1"/>
    </row>
    <row r="199" spans="1:22" x14ac:dyDescent="0.2">
      <c r="A199" s="445"/>
      <c r="B199" s="445"/>
      <c r="C199" s="445"/>
      <c r="D199" s="445"/>
      <c r="E199" s="445"/>
      <c r="F199" s="445"/>
      <c r="G199" s="445"/>
      <c r="H199" s="445"/>
      <c r="I199" s="445"/>
      <c r="J199" s="445"/>
      <c r="K199" s="445"/>
      <c r="L199" s="445"/>
      <c r="M199" s="445"/>
      <c r="N199" s="445"/>
      <c r="O199" s="445"/>
      <c r="U199" s="1"/>
      <c r="V199" s="1"/>
    </row>
    <row r="200" spans="1:22" x14ac:dyDescent="0.2">
      <c r="A200" s="445"/>
      <c r="B200" s="445"/>
      <c r="C200" s="445"/>
      <c r="D200" s="445"/>
      <c r="E200" s="445"/>
      <c r="F200" s="445"/>
      <c r="G200" s="445"/>
      <c r="H200" s="445"/>
      <c r="I200" s="445"/>
      <c r="J200" s="445"/>
      <c r="K200" s="445"/>
      <c r="L200" s="445"/>
      <c r="M200" s="445"/>
      <c r="N200" s="445"/>
      <c r="O200" s="445"/>
      <c r="U200" s="1"/>
      <c r="V200" s="1"/>
    </row>
    <row r="201" spans="1:22" x14ac:dyDescent="0.2">
      <c r="A201" s="445"/>
      <c r="B201" s="445"/>
      <c r="C201" s="445"/>
      <c r="D201" s="445"/>
      <c r="E201" s="445"/>
      <c r="F201" s="445"/>
      <c r="G201" s="445"/>
      <c r="H201" s="445"/>
      <c r="I201" s="445"/>
      <c r="J201" s="445"/>
      <c r="K201" s="445"/>
      <c r="L201" s="445"/>
      <c r="M201" s="445"/>
      <c r="N201" s="445"/>
      <c r="O201" s="445"/>
      <c r="U201" s="1"/>
      <c r="V201" s="1"/>
    </row>
    <row r="202" spans="1:22" x14ac:dyDescent="0.2">
      <c r="A202" s="445"/>
      <c r="B202" s="445"/>
      <c r="C202" s="445"/>
      <c r="D202" s="445"/>
      <c r="E202" s="445"/>
      <c r="F202" s="445"/>
      <c r="G202" s="445"/>
      <c r="H202" s="445"/>
      <c r="I202" s="445"/>
      <c r="J202" s="445"/>
      <c r="K202" s="445"/>
      <c r="L202" s="445"/>
      <c r="M202" s="445"/>
      <c r="N202" s="445"/>
      <c r="O202" s="445"/>
      <c r="U202" s="1"/>
      <c r="V202" s="1"/>
    </row>
    <row r="203" spans="1:22" x14ac:dyDescent="0.2">
      <c r="A203" s="445"/>
      <c r="B203" s="445"/>
      <c r="C203" s="445"/>
      <c r="D203" s="445"/>
      <c r="E203" s="445"/>
      <c r="F203" s="445"/>
      <c r="G203" s="445"/>
      <c r="H203" s="445"/>
      <c r="I203" s="445"/>
      <c r="J203" s="445"/>
      <c r="K203" s="445"/>
      <c r="L203" s="445"/>
      <c r="M203" s="445"/>
      <c r="N203" s="445"/>
      <c r="O203" s="445"/>
      <c r="U203" s="1"/>
      <c r="V203" s="1"/>
    </row>
    <row r="204" spans="1:22" x14ac:dyDescent="0.2">
      <c r="A204" s="445"/>
      <c r="B204" s="445"/>
      <c r="C204" s="445"/>
      <c r="D204" s="445"/>
      <c r="E204" s="445"/>
      <c r="F204" s="445"/>
      <c r="G204" s="445"/>
      <c r="H204" s="445"/>
      <c r="I204" s="445"/>
      <c r="J204" s="445"/>
      <c r="K204" s="445"/>
      <c r="L204" s="445"/>
      <c r="M204" s="445"/>
      <c r="N204" s="445"/>
      <c r="O204" s="445"/>
      <c r="U204" s="1"/>
      <c r="V204" s="1"/>
    </row>
    <row r="205" spans="1:22" x14ac:dyDescent="0.2">
      <c r="A205" s="445"/>
      <c r="B205" s="445"/>
      <c r="C205" s="445"/>
      <c r="D205" s="445"/>
      <c r="E205" s="445"/>
      <c r="F205" s="445"/>
      <c r="G205" s="445"/>
      <c r="H205" s="445"/>
      <c r="I205" s="445"/>
      <c r="J205" s="445"/>
      <c r="K205" s="445"/>
      <c r="L205" s="445"/>
      <c r="M205" s="445"/>
      <c r="N205" s="445"/>
      <c r="O205" s="445"/>
      <c r="U205" s="1"/>
      <c r="V205" s="1"/>
    </row>
    <row r="206" spans="1:22" ht="12.6" customHeight="1" x14ac:dyDescent="0.2">
      <c r="A206" s="445"/>
      <c r="B206" s="445"/>
      <c r="C206" s="445"/>
      <c r="D206" s="445"/>
      <c r="E206" s="445"/>
      <c r="F206" s="445"/>
      <c r="G206" s="445"/>
      <c r="H206" s="445"/>
      <c r="I206" s="445"/>
      <c r="J206" s="445"/>
      <c r="K206" s="445"/>
      <c r="L206" s="445"/>
      <c r="M206" s="445"/>
      <c r="N206" s="445"/>
      <c r="O206" s="445"/>
      <c r="U206" s="1"/>
      <c r="V206" s="1"/>
    </row>
    <row r="207" spans="1:22" x14ac:dyDescent="0.2">
      <c r="A207" s="445"/>
      <c r="B207" s="445"/>
      <c r="C207" s="445"/>
      <c r="D207" s="445"/>
      <c r="E207" s="445"/>
      <c r="F207" s="445"/>
      <c r="G207" s="445"/>
      <c r="H207" s="445"/>
      <c r="I207" s="445"/>
      <c r="J207" s="445"/>
      <c r="K207" s="445"/>
      <c r="L207" s="445"/>
      <c r="M207" s="445"/>
      <c r="N207" s="445"/>
      <c r="O207" s="445"/>
      <c r="U207" s="1"/>
      <c r="V207" s="1"/>
    </row>
    <row r="208" spans="1:22" x14ac:dyDescent="0.2">
      <c r="A208" s="445"/>
      <c r="B208" s="445"/>
      <c r="C208" s="445"/>
      <c r="D208" s="445"/>
      <c r="E208" s="445"/>
      <c r="F208" s="445"/>
      <c r="G208" s="445"/>
      <c r="H208" s="445"/>
      <c r="I208" s="445"/>
      <c r="J208" s="445"/>
      <c r="K208" s="445"/>
      <c r="L208" s="445"/>
      <c r="M208" s="445"/>
      <c r="N208" s="445"/>
      <c r="O208" s="445"/>
      <c r="U208" s="1"/>
      <c r="V208" s="1"/>
    </row>
    <row r="209" spans="1:22" x14ac:dyDescent="0.2">
      <c r="A209" s="445"/>
      <c r="B209" s="445"/>
      <c r="C209" s="445"/>
      <c r="D209" s="445"/>
      <c r="E209" s="445"/>
      <c r="F209" s="445"/>
      <c r="G209" s="445"/>
      <c r="H209" s="445"/>
      <c r="I209" s="445"/>
      <c r="J209" s="445"/>
      <c r="K209" s="445"/>
      <c r="L209" s="445"/>
      <c r="M209" s="445"/>
      <c r="N209" s="445"/>
      <c r="O209" s="445"/>
      <c r="U209" s="1"/>
      <c r="V209" s="1"/>
    </row>
    <row r="210" spans="1:22" x14ac:dyDescent="0.2">
      <c r="A210" s="445"/>
      <c r="B210" s="445"/>
      <c r="C210" s="445"/>
      <c r="D210" s="445"/>
      <c r="E210" s="445"/>
      <c r="F210" s="445"/>
      <c r="G210" s="445"/>
      <c r="H210" s="445"/>
      <c r="I210" s="445"/>
      <c r="J210" s="445"/>
      <c r="K210" s="445"/>
      <c r="L210" s="445"/>
      <c r="M210" s="445"/>
      <c r="N210" s="445"/>
      <c r="O210" s="445"/>
      <c r="U210" s="1"/>
      <c r="V210" s="1"/>
    </row>
    <row r="211" spans="1:22" x14ac:dyDescent="0.2">
      <c r="A211" s="445"/>
      <c r="B211" s="445"/>
      <c r="C211" s="445"/>
      <c r="D211" s="445"/>
      <c r="E211" s="445"/>
      <c r="F211" s="445"/>
      <c r="G211" s="445"/>
      <c r="H211" s="445"/>
      <c r="I211" s="445"/>
      <c r="J211" s="445"/>
      <c r="K211" s="445"/>
      <c r="L211" s="445"/>
      <c r="M211" s="445"/>
      <c r="N211" s="445"/>
      <c r="O211" s="445"/>
      <c r="U211" s="1"/>
      <c r="V211" s="1"/>
    </row>
    <row r="212" spans="1:22" x14ac:dyDescent="0.2">
      <c r="A212" s="445"/>
      <c r="B212" s="445"/>
      <c r="C212" s="445"/>
      <c r="D212" s="445"/>
      <c r="E212" s="445"/>
      <c r="F212" s="445"/>
      <c r="G212" s="445"/>
      <c r="H212" s="445"/>
      <c r="I212" s="445"/>
      <c r="J212" s="445"/>
      <c r="K212" s="445"/>
      <c r="L212" s="445"/>
      <c r="M212" s="445"/>
      <c r="N212" s="445"/>
      <c r="O212" s="445"/>
      <c r="U212" s="1"/>
      <c r="V212" s="1"/>
    </row>
    <row r="213" spans="1:22" x14ac:dyDescent="0.2">
      <c r="A213" s="445"/>
      <c r="B213" s="445"/>
      <c r="C213" s="445"/>
      <c r="D213" s="445"/>
      <c r="E213" s="445"/>
      <c r="F213" s="445"/>
      <c r="G213" s="445"/>
      <c r="H213" s="445"/>
      <c r="I213" s="445"/>
      <c r="J213" s="445"/>
      <c r="K213" s="445"/>
      <c r="L213" s="445"/>
      <c r="M213" s="445"/>
      <c r="N213" s="445"/>
      <c r="O213" s="445"/>
      <c r="U213" s="1"/>
      <c r="V213" s="1"/>
    </row>
    <row r="214" spans="1:22" x14ac:dyDescent="0.2">
      <c r="A214" s="445"/>
      <c r="B214" s="445"/>
      <c r="C214" s="445"/>
      <c r="D214" s="445"/>
      <c r="E214" s="445"/>
      <c r="F214" s="445"/>
      <c r="G214" s="445"/>
      <c r="H214" s="445"/>
      <c r="I214" s="445"/>
      <c r="J214" s="445"/>
      <c r="K214" s="445"/>
      <c r="L214" s="445"/>
      <c r="M214" s="445"/>
      <c r="N214" s="445"/>
      <c r="O214" s="445"/>
      <c r="U214" s="1"/>
      <c r="V214" s="1"/>
    </row>
    <row r="215" spans="1:22" x14ac:dyDescent="0.2">
      <c r="A215" s="445"/>
      <c r="B215" s="445"/>
      <c r="C215" s="445"/>
      <c r="D215" s="445"/>
      <c r="E215" s="445"/>
      <c r="F215" s="445"/>
      <c r="G215" s="445"/>
      <c r="H215" s="445"/>
      <c r="I215" s="445"/>
      <c r="J215" s="445"/>
      <c r="K215" s="445"/>
      <c r="L215" s="445"/>
      <c r="M215" s="445"/>
      <c r="N215" s="445"/>
      <c r="O215" s="445"/>
      <c r="U215" s="1"/>
      <c r="V215" s="1"/>
    </row>
    <row r="216" spans="1:22" x14ac:dyDescent="0.2">
      <c r="A216" s="445"/>
      <c r="B216" s="445"/>
      <c r="C216" s="445"/>
      <c r="D216" s="445"/>
      <c r="E216" s="445"/>
      <c r="F216" s="445"/>
      <c r="G216" s="445"/>
      <c r="H216" s="445"/>
      <c r="I216" s="445"/>
      <c r="J216" s="445"/>
      <c r="K216" s="445"/>
      <c r="L216" s="445"/>
      <c r="M216" s="445"/>
      <c r="N216" s="445"/>
      <c r="O216" s="445"/>
      <c r="U216" s="1"/>
      <c r="V216" s="1"/>
    </row>
    <row r="217" spans="1:22" x14ac:dyDescent="0.2">
      <c r="U217" s="1"/>
      <c r="V217" s="1"/>
    </row>
    <row r="218" spans="1:22" x14ac:dyDescent="0.2">
      <c r="U218" s="1"/>
      <c r="V218" s="1"/>
    </row>
    <row r="219" spans="1:22" x14ac:dyDescent="0.2">
      <c r="U219" s="1"/>
      <c r="V219" s="1"/>
    </row>
    <row r="220" spans="1:22" x14ac:dyDescent="0.2">
      <c r="U220" s="1"/>
      <c r="V220" s="1"/>
    </row>
  </sheetData>
  <sheetProtection formatCells="0" formatColumns="0" formatRows="0" insertColumns="0" insertRows="0" insertHyperlinks="0" deleteColumns="0" deleteRows="0" sort="0" autoFilter="0" pivotTables="0"/>
  <mergeCells count="14">
    <mergeCell ref="A1:N1"/>
    <mergeCell ref="E4:E6"/>
    <mergeCell ref="K4:K6"/>
    <mergeCell ref="A2:N2"/>
    <mergeCell ref="D4:D6"/>
    <mergeCell ref="M4:N4"/>
    <mergeCell ref="A4:B6"/>
    <mergeCell ref="A72:N72"/>
    <mergeCell ref="A73:N73"/>
    <mergeCell ref="A75:B77"/>
    <mergeCell ref="D75:D77"/>
    <mergeCell ref="E75:E77"/>
    <mergeCell ref="K75:K77"/>
    <mergeCell ref="M75:N75"/>
  </mergeCells>
  <phoneticPr fontId="51" type="noConversion"/>
  <printOptions horizontalCentered="1"/>
  <pageMargins left="0.25" right="0.25" top="0.25" bottom="0.5" header="0.3" footer="0.3"/>
  <pageSetup scale="65" fitToWidth="2" fitToHeight="2" orientation="landscape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L933"/>
  <sheetViews>
    <sheetView showGridLines="0" zoomScaleNormal="100" workbookViewId="0">
      <selection activeCell="F6" sqref="F6"/>
    </sheetView>
  </sheetViews>
  <sheetFormatPr defaultColWidth="9.140625" defaultRowHeight="11.1" customHeight="1" x14ac:dyDescent="0.2"/>
  <cols>
    <col min="1" max="1" width="9.140625" style="4"/>
    <col min="2" max="2" width="40.42578125" style="4" bestFit="1" customWidth="1"/>
    <col min="3" max="6" width="10.7109375" style="4" customWidth="1"/>
    <col min="7" max="7" width="12.7109375" style="4" customWidth="1"/>
    <col min="8" max="16384" width="9.140625" style="4"/>
  </cols>
  <sheetData>
    <row r="1" spans="1:12" ht="15.95" customHeight="1" x14ac:dyDescent="0.25">
      <c r="A1" s="1893" t="str">
        <f>CONCATENATE('List of Tables'!A24,":  ",'List of Tables'!C24)</f>
        <v>TABLE 19:  2015 Market Penetration for Top U.S. CBSAs</v>
      </c>
      <c r="B1" s="1893"/>
      <c r="C1" s="1893"/>
      <c r="D1" s="1893"/>
      <c r="E1" s="1893"/>
      <c r="F1" s="1893"/>
      <c r="G1" s="1893"/>
      <c r="H1" s="659"/>
      <c r="I1" s="1357"/>
      <c r="J1" s="659"/>
      <c r="K1" s="659"/>
      <c r="L1" s="659"/>
    </row>
    <row r="2" spans="1:12" ht="16.5" customHeight="1" x14ac:dyDescent="0.25">
      <c r="A2" s="1893" t="s">
        <v>650</v>
      </c>
      <c r="B2" s="1893"/>
      <c r="C2" s="1893"/>
      <c r="D2" s="1893"/>
      <c r="E2" s="1893"/>
      <c r="F2" s="1893"/>
      <c r="G2" s="1893"/>
      <c r="H2" s="660"/>
      <c r="I2" s="1357"/>
      <c r="J2" s="660"/>
      <c r="K2" s="660"/>
      <c r="L2" s="660"/>
    </row>
    <row r="3" spans="1:12" ht="15.75" customHeight="1" x14ac:dyDescent="0.2">
      <c r="H3" s="4" t="s">
        <v>854</v>
      </c>
    </row>
    <row r="4" spans="1:12" s="70" customFormat="1" ht="39.950000000000003" customHeight="1" x14ac:dyDescent="0.2">
      <c r="A4" s="656" t="s">
        <v>582</v>
      </c>
      <c r="B4" s="656" t="s">
        <v>583</v>
      </c>
      <c r="C4" s="655">
        <v>2015</v>
      </c>
      <c r="D4" s="655" t="s">
        <v>984</v>
      </c>
      <c r="E4" s="1756" t="s">
        <v>584</v>
      </c>
      <c r="F4" s="655" t="s">
        <v>585</v>
      </c>
      <c r="G4" s="657" t="s">
        <v>1078</v>
      </c>
      <c r="H4" s="4"/>
    </row>
    <row r="5" spans="1:12" ht="14.1" customHeight="1" x14ac:dyDescent="0.2">
      <c r="A5" s="661">
        <v>1</v>
      </c>
      <c r="B5" s="1732" t="s">
        <v>818</v>
      </c>
      <c r="C5" s="1733">
        <v>602222.14920518012</v>
      </c>
      <c r="D5" s="1733">
        <v>564014.337354991</v>
      </c>
      <c r="E5" s="1734">
        <v>6.7742625177524687</v>
      </c>
      <c r="F5" s="1735">
        <v>13340.067999999999</v>
      </c>
      <c r="G5" s="1734">
        <v>45.143859027193876</v>
      </c>
    </row>
    <row r="6" spans="1:12" ht="14.1" customHeight="1" x14ac:dyDescent="0.2">
      <c r="A6" s="662">
        <v>2</v>
      </c>
      <c r="B6" s="1736" t="s">
        <v>836</v>
      </c>
      <c r="C6" s="1737">
        <v>438626.22822851717</v>
      </c>
      <c r="D6" s="1737">
        <v>394350.63575014216</v>
      </c>
      <c r="E6" s="1738">
        <v>11.227468264163702</v>
      </c>
      <c r="F6" s="1739">
        <v>4656.1319999999996</v>
      </c>
      <c r="G6" s="1738">
        <v>94.2039934066554</v>
      </c>
    </row>
    <row r="7" spans="1:12" ht="14.1" customHeight="1" x14ac:dyDescent="0.2">
      <c r="A7" s="662">
        <v>3</v>
      </c>
      <c r="B7" s="1736" t="s">
        <v>841</v>
      </c>
      <c r="C7" s="1737">
        <v>321661.15185508813</v>
      </c>
      <c r="D7" s="1737">
        <v>302403.27456771163</v>
      </c>
      <c r="E7" s="1738">
        <v>6.3682767043134092</v>
      </c>
      <c r="F7" s="1739">
        <v>3733.58</v>
      </c>
      <c r="G7" s="1738">
        <v>86.153544816258957</v>
      </c>
    </row>
    <row r="8" spans="1:12" ht="14.1" customHeight="1" x14ac:dyDescent="0.2">
      <c r="A8" s="662">
        <v>4</v>
      </c>
      <c r="B8" s="1736" t="s">
        <v>835</v>
      </c>
      <c r="C8" s="1737">
        <v>187764.80570004461</v>
      </c>
      <c r="D8" s="1737">
        <v>178721.75933481497</v>
      </c>
      <c r="E8" s="1738">
        <v>5.0598463213919702</v>
      </c>
      <c r="F8" s="1739">
        <v>3299.5210000000002</v>
      </c>
      <c r="G8" s="1738">
        <v>56.906686061414554</v>
      </c>
    </row>
    <row r="9" spans="1:12" ht="14.1" customHeight="1" x14ac:dyDescent="0.2">
      <c r="A9" s="662">
        <v>5</v>
      </c>
      <c r="B9" s="1736" t="s">
        <v>837</v>
      </c>
      <c r="C9" s="1737">
        <v>180271.52889486437</v>
      </c>
      <c r="D9" s="1737">
        <v>163098.46264047147</v>
      </c>
      <c r="E9" s="1738">
        <v>10.529263106696849</v>
      </c>
      <c r="F9" s="1740">
        <v>1976.836</v>
      </c>
      <c r="G9" s="1738">
        <v>91.19194960778961</v>
      </c>
    </row>
    <row r="10" spans="1:12" ht="14.1" customHeight="1" x14ac:dyDescent="0.2">
      <c r="A10" s="663">
        <v>6</v>
      </c>
      <c r="B10" s="1741" t="s">
        <v>827</v>
      </c>
      <c r="C10" s="1737">
        <v>159510.20538765914</v>
      </c>
      <c r="D10" s="1737">
        <v>149453.79077780165</v>
      </c>
      <c r="E10" s="1738">
        <v>6.7287785458775824</v>
      </c>
      <c r="F10" s="1740">
        <v>2389.2280000000001</v>
      </c>
      <c r="G10" s="1738">
        <v>66.762236750807844</v>
      </c>
    </row>
    <row r="11" spans="1:12" ht="14.1" customHeight="1" x14ac:dyDescent="0.2">
      <c r="A11" s="662">
        <v>7</v>
      </c>
      <c r="B11" s="1736" t="s">
        <v>821</v>
      </c>
      <c r="C11" s="1737">
        <v>152180.16402019685</v>
      </c>
      <c r="D11" s="1737">
        <v>149124.32268645547</v>
      </c>
      <c r="E11" s="1738">
        <v>2.0491904195712625</v>
      </c>
      <c r="F11" s="1740">
        <v>20182.305</v>
      </c>
      <c r="G11" s="1738">
        <v>7.5402766938759891</v>
      </c>
    </row>
    <row r="12" spans="1:12" ht="14.1" customHeight="1" x14ac:dyDescent="0.2">
      <c r="A12" s="662">
        <v>8</v>
      </c>
      <c r="B12" s="1736" t="s">
        <v>831</v>
      </c>
      <c r="C12" s="1737">
        <v>129342.58556144094</v>
      </c>
      <c r="D12" s="1737">
        <v>117328.29945102807</v>
      </c>
      <c r="E12" s="1738">
        <v>10.239887705376262</v>
      </c>
      <c r="F12" s="1740">
        <v>2274.194</v>
      </c>
      <c r="G12" s="1738">
        <v>56.874033420825548</v>
      </c>
    </row>
    <row r="13" spans="1:12" ht="14.1" customHeight="1" x14ac:dyDescent="0.2">
      <c r="A13" s="662">
        <v>9</v>
      </c>
      <c r="B13" s="1736" t="s">
        <v>826</v>
      </c>
      <c r="C13" s="1737">
        <v>127485.68536091381</v>
      </c>
      <c r="D13" s="1737">
        <v>122428.93154655283</v>
      </c>
      <c r="E13" s="1738">
        <v>4.1303585275823238</v>
      </c>
      <c r="F13" s="1740">
        <v>4574.5309999999999</v>
      </c>
      <c r="G13" s="1738">
        <v>27.868580486374189</v>
      </c>
    </row>
    <row r="14" spans="1:12" ht="14.1" customHeight="1" x14ac:dyDescent="0.2">
      <c r="A14" s="664">
        <v>10</v>
      </c>
      <c r="B14" s="1742" t="s">
        <v>830</v>
      </c>
      <c r="C14" s="1743">
        <v>115222.24112424001</v>
      </c>
      <c r="D14" s="1743">
        <v>105180.74043156771</v>
      </c>
      <c r="E14" s="1738">
        <v>9.5469005556254505</v>
      </c>
      <c r="F14" s="1744">
        <v>4489.1589999999997</v>
      </c>
      <c r="G14" s="1738">
        <v>25.666776588719628</v>
      </c>
    </row>
    <row r="15" spans="1:12" ht="14.1" customHeight="1" x14ac:dyDescent="0.2">
      <c r="A15" s="662">
        <v>11</v>
      </c>
      <c r="B15" s="1736" t="s">
        <v>807</v>
      </c>
      <c r="C15" s="1737">
        <v>111094.48871055209</v>
      </c>
      <c r="D15" s="1737">
        <v>105023.08407931266</v>
      </c>
      <c r="E15" s="1734">
        <v>5.7810191773213928</v>
      </c>
      <c r="F15" s="1745">
        <v>9551.0310000000009</v>
      </c>
      <c r="G15" s="1734">
        <v>11.631675021319905</v>
      </c>
    </row>
    <row r="16" spans="1:12" ht="14.1" customHeight="1" x14ac:dyDescent="0.2">
      <c r="A16" s="662">
        <v>12</v>
      </c>
      <c r="B16" s="1736" t="s">
        <v>809</v>
      </c>
      <c r="C16" s="1737">
        <v>90382.204842038787</v>
      </c>
      <c r="D16" s="1737">
        <v>84920.752576372615</v>
      </c>
      <c r="E16" s="1738">
        <v>6.4312339445584525</v>
      </c>
      <c r="F16" s="1745">
        <v>7102.7960000000003</v>
      </c>
      <c r="G16" s="1738">
        <v>12.724876913547677</v>
      </c>
    </row>
    <row r="17" spans="1:7" ht="14.1" customHeight="1" x14ac:dyDescent="0.2">
      <c r="A17" s="662">
        <v>13</v>
      </c>
      <c r="B17" s="1736" t="s">
        <v>810</v>
      </c>
      <c r="C17" s="1737">
        <v>84544.155937790754</v>
      </c>
      <c r="D17" s="1737">
        <v>77431.177661321824</v>
      </c>
      <c r="E17" s="1738">
        <v>9.1861941033372432</v>
      </c>
      <c r="F17" s="1746">
        <v>2814.33</v>
      </c>
      <c r="G17" s="1738">
        <v>30.040597917724913</v>
      </c>
    </row>
    <row r="18" spans="1:7" ht="14.1" customHeight="1" x14ac:dyDescent="0.2">
      <c r="A18" s="662">
        <v>14</v>
      </c>
      <c r="B18" s="1736" t="s">
        <v>848</v>
      </c>
      <c r="C18" s="1737">
        <v>80822.957304649623</v>
      </c>
      <c r="D18" s="1737">
        <v>77355.120769012865</v>
      </c>
      <c r="E18" s="1738">
        <v>4.4830083660420232</v>
      </c>
      <c r="F18" s="1745">
        <v>6097.6840000000002</v>
      </c>
      <c r="G18" s="1738">
        <v>13.254697571184341</v>
      </c>
    </row>
    <row r="19" spans="1:7" ht="14.1" customHeight="1" x14ac:dyDescent="0.2">
      <c r="A19" s="662">
        <v>15</v>
      </c>
      <c r="B19" s="1736" t="s">
        <v>814</v>
      </c>
      <c r="C19" s="1737">
        <v>69660.33020565183</v>
      </c>
      <c r="D19" s="1737">
        <v>67463.876116347223</v>
      </c>
      <c r="E19" s="1738">
        <v>3.2557484327118025</v>
      </c>
      <c r="F19" s="1745">
        <v>6656.9470000000001</v>
      </c>
      <c r="G19" s="1738">
        <v>10.46430596573051</v>
      </c>
    </row>
    <row r="20" spans="1:7" ht="14.1" customHeight="1" x14ac:dyDescent="0.2">
      <c r="A20" s="662">
        <v>16</v>
      </c>
      <c r="B20" s="1736" t="s">
        <v>817</v>
      </c>
      <c r="C20" s="1737">
        <v>67200.152811059306</v>
      </c>
      <c r="D20" s="1737">
        <v>63458.412618030881</v>
      </c>
      <c r="E20" s="1738">
        <v>5.8963658854039123</v>
      </c>
      <c r="F20" s="1745">
        <v>2114.8009999999999</v>
      </c>
      <c r="G20" s="1738">
        <v>31.776111705573861</v>
      </c>
    </row>
    <row r="21" spans="1:7" ht="14.1" customHeight="1" x14ac:dyDescent="0.2">
      <c r="A21" s="662">
        <v>17</v>
      </c>
      <c r="B21" s="1736" t="s">
        <v>820</v>
      </c>
      <c r="C21" s="1737">
        <v>57246.460909606838</v>
      </c>
      <c r="D21" s="1737">
        <v>53066.305686789099</v>
      </c>
      <c r="E21" s="1738">
        <v>7.8772305113721002</v>
      </c>
      <c r="F21" s="1745">
        <v>3524.5830000000001</v>
      </c>
      <c r="G21" s="1738">
        <v>16.242052154710738</v>
      </c>
    </row>
    <row r="22" spans="1:7" ht="14.1" customHeight="1" x14ac:dyDescent="0.2">
      <c r="A22" s="662">
        <v>18</v>
      </c>
      <c r="B22" s="1736" t="s">
        <v>799</v>
      </c>
      <c r="C22" s="1737">
        <v>51242.684140701247</v>
      </c>
      <c r="D22" s="1737">
        <v>47681.194506461841</v>
      </c>
      <c r="E22" s="1738">
        <v>7.4693800587498833</v>
      </c>
      <c r="F22" s="1745">
        <v>399.79</v>
      </c>
      <c r="G22" s="1738">
        <v>128.17400170264699</v>
      </c>
    </row>
    <row r="23" spans="1:7" ht="14.1" customHeight="1" x14ac:dyDescent="0.2">
      <c r="A23" s="662">
        <v>19</v>
      </c>
      <c r="B23" s="1736" t="s">
        <v>833</v>
      </c>
      <c r="C23" s="1737">
        <v>50952.581319462857</v>
      </c>
      <c r="D23" s="1737">
        <v>41047.660562549339</v>
      </c>
      <c r="E23" s="1738">
        <v>24.130292984225441</v>
      </c>
      <c r="F23" s="1745">
        <v>1170.2660000000001</v>
      </c>
      <c r="G23" s="1738">
        <v>43.539316120833085</v>
      </c>
    </row>
    <row r="24" spans="1:7" ht="14.1" customHeight="1" x14ac:dyDescent="0.2">
      <c r="A24" s="664">
        <v>20</v>
      </c>
      <c r="B24" s="1742" t="s">
        <v>824</v>
      </c>
      <c r="C24" s="1743">
        <v>45925.530396937029</v>
      </c>
      <c r="D24" s="1743">
        <v>43257.262694594006</v>
      </c>
      <c r="E24" s="1747">
        <v>6.1683692775051249</v>
      </c>
      <c r="F24" s="1748">
        <v>850.53599999999994</v>
      </c>
      <c r="G24" s="1747">
        <v>53.995986527245208</v>
      </c>
    </row>
    <row r="25" spans="1:7" ht="14.1" customHeight="1" x14ac:dyDescent="0.2">
      <c r="A25" s="661">
        <v>21</v>
      </c>
      <c r="B25" s="1736" t="s">
        <v>800</v>
      </c>
      <c r="C25" s="1737">
        <v>44191.385291314138</v>
      </c>
      <c r="D25" s="1737">
        <v>42194.675469603746</v>
      </c>
      <c r="E25" s="1738">
        <v>4.7321369331274621</v>
      </c>
      <c r="F25" s="1749">
        <v>5710.7950000000001</v>
      </c>
      <c r="G25" s="1738">
        <v>7.7382195108236482</v>
      </c>
    </row>
    <row r="26" spans="1:7" ht="14.1" customHeight="1" x14ac:dyDescent="0.2">
      <c r="A26" s="662">
        <v>22</v>
      </c>
      <c r="B26" s="1736" t="s">
        <v>805</v>
      </c>
      <c r="C26" s="1737">
        <v>43398.032547773306</v>
      </c>
      <c r="D26" s="1737">
        <v>42069.116975234356</v>
      </c>
      <c r="E26" s="1738">
        <v>3.1588862997083313</v>
      </c>
      <c r="F26" s="1750">
        <v>4774.3209999999999</v>
      </c>
      <c r="G26" s="1738">
        <v>9.0898857759612959</v>
      </c>
    </row>
    <row r="27" spans="1:7" ht="14.1" customHeight="1" x14ac:dyDescent="0.2">
      <c r="A27" s="662">
        <v>23</v>
      </c>
      <c r="B27" s="1736" t="s">
        <v>825</v>
      </c>
      <c r="C27" s="1737">
        <v>42201.25440094791</v>
      </c>
      <c r="D27" s="1737">
        <v>39277.038655510696</v>
      </c>
      <c r="E27" s="1738">
        <v>7.4451023945180674</v>
      </c>
      <c r="F27" s="1750">
        <v>6069.875</v>
      </c>
      <c r="G27" s="1738">
        <v>6.9525738834733684</v>
      </c>
    </row>
    <row r="28" spans="1:7" ht="14.1" customHeight="1" x14ac:dyDescent="0.2">
      <c r="A28" s="662">
        <v>24</v>
      </c>
      <c r="B28" s="1736" t="s">
        <v>840</v>
      </c>
      <c r="C28" s="1737">
        <v>33385.617294240132</v>
      </c>
      <c r="D28" s="1737">
        <v>30984.414636789446</v>
      </c>
      <c r="E28" s="1738">
        <v>7.7497112196517319</v>
      </c>
      <c r="F28" s="1750">
        <v>502.14600000000002</v>
      </c>
      <c r="G28" s="1738">
        <v>66.485877203522747</v>
      </c>
    </row>
    <row r="29" spans="1:7" ht="14.1" customHeight="1" x14ac:dyDescent="0.2">
      <c r="A29" s="662">
        <v>25</v>
      </c>
      <c r="B29" s="1736" t="s">
        <v>811</v>
      </c>
      <c r="C29" s="1737">
        <v>30116.231799089812</v>
      </c>
      <c r="D29" s="1737">
        <v>28298.15926016559</v>
      </c>
      <c r="E29" s="1738">
        <v>6.4247024769680472</v>
      </c>
      <c r="F29" s="1750">
        <v>4302.0429999999997</v>
      </c>
      <c r="G29" s="1738">
        <v>7.0004488098072972</v>
      </c>
    </row>
    <row r="30" spans="1:7" ht="14.1" customHeight="1" x14ac:dyDescent="0.2">
      <c r="A30" s="662">
        <v>26</v>
      </c>
      <c r="B30" s="1736" t="s">
        <v>801</v>
      </c>
      <c r="C30" s="1737">
        <v>28676.37726829022</v>
      </c>
      <c r="D30" s="1737">
        <v>26209.506168065764</v>
      </c>
      <c r="E30" s="1738">
        <v>9.4121235417634317</v>
      </c>
      <c r="F30" s="1750">
        <v>2000.86</v>
      </c>
      <c r="G30" s="1738">
        <v>14.332025863024011</v>
      </c>
    </row>
    <row r="31" spans="1:7" ht="14.1" customHeight="1" x14ac:dyDescent="0.2">
      <c r="A31" s="662">
        <v>27</v>
      </c>
      <c r="B31" s="1736" t="s">
        <v>819</v>
      </c>
      <c r="C31" s="1737">
        <v>27415.226716895697</v>
      </c>
      <c r="D31" s="1737">
        <v>24785.266126470964</v>
      </c>
      <c r="E31" s="1738">
        <v>10.610983868419726</v>
      </c>
      <c r="F31" s="1750">
        <v>6012.3310000000001</v>
      </c>
      <c r="G31" s="1738">
        <v>4.5598332355446987</v>
      </c>
    </row>
    <row r="32" spans="1:7" ht="14.1" customHeight="1" x14ac:dyDescent="0.2">
      <c r="A32" s="662">
        <v>28</v>
      </c>
      <c r="B32" s="1736" t="s">
        <v>828</v>
      </c>
      <c r="C32" s="1737">
        <v>26071.516696244813</v>
      </c>
      <c r="D32" s="1737">
        <v>20422.836496154829</v>
      </c>
      <c r="E32" s="1738">
        <v>27.658646736722915</v>
      </c>
      <c r="F32" s="1750">
        <v>585.79899999999998</v>
      </c>
      <c r="G32" s="1738">
        <v>44.50590850487081</v>
      </c>
    </row>
    <row r="33" spans="1:7" ht="14.1" customHeight="1" x14ac:dyDescent="0.2">
      <c r="A33" s="662">
        <v>29</v>
      </c>
      <c r="B33" s="1736" t="s">
        <v>822</v>
      </c>
      <c r="C33" s="1737">
        <v>25100.979475073789</v>
      </c>
      <c r="D33" s="1737">
        <v>19195.087911285889</v>
      </c>
      <c r="E33" s="1738">
        <v>30.767723446140032</v>
      </c>
      <c r="F33" s="1750">
        <v>642.85</v>
      </c>
      <c r="G33" s="1738">
        <v>39.046401921247238</v>
      </c>
    </row>
    <row r="34" spans="1:7" ht="14.1" customHeight="1" x14ac:dyDescent="0.2">
      <c r="A34" s="664">
        <v>30</v>
      </c>
      <c r="B34" s="1742" t="s">
        <v>844</v>
      </c>
      <c r="C34" s="1743">
        <v>24936.775511892502</v>
      </c>
      <c r="D34" s="1743">
        <v>22043.420991205636</v>
      </c>
      <c r="E34" s="1747">
        <v>13.125705496624992</v>
      </c>
      <c r="F34" s="1750">
        <v>726.10599999999999</v>
      </c>
      <c r="G34" s="1747">
        <v>34.343161345440613</v>
      </c>
    </row>
    <row r="35" spans="1:7" ht="14.1" customHeight="1" x14ac:dyDescent="0.2">
      <c r="A35" s="662">
        <v>31</v>
      </c>
      <c r="B35" s="1751" t="s">
        <v>843</v>
      </c>
      <c r="C35" s="1733">
        <v>24418.434953749729</v>
      </c>
      <c r="D35" s="1733">
        <v>23883.536978589684</v>
      </c>
      <c r="E35" s="1734">
        <v>2.239609550459603</v>
      </c>
      <c r="F35" s="1749">
        <v>2811.5880000000002</v>
      </c>
      <c r="G35" s="1734">
        <v>8.6849264379239521</v>
      </c>
    </row>
    <row r="36" spans="1:7" ht="14.1" customHeight="1" x14ac:dyDescent="0.2">
      <c r="A36" s="662">
        <v>32</v>
      </c>
      <c r="B36" s="1736" t="s">
        <v>838</v>
      </c>
      <c r="C36" s="1737">
        <v>23890.378234305008</v>
      </c>
      <c r="D36" s="1737">
        <v>21755.615126463366</v>
      </c>
      <c r="E36" s="1738">
        <v>9.8124695414607324</v>
      </c>
      <c r="F36" s="1752">
        <v>274.14600000000002</v>
      </c>
      <c r="G36" s="1738">
        <v>87.144726657711615</v>
      </c>
    </row>
    <row r="37" spans="1:7" ht="14.1" customHeight="1" x14ac:dyDescent="0.2">
      <c r="A37" s="662">
        <v>32</v>
      </c>
      <c r="B37" s="1736" t="s">
        <v>847</v>
      </c>
      <c r="C37" s="1737">
        <v>23865.301680296572</v>
      </c>
      <c r="D37" s="1737">
        <v>20641.8277164147</v>
      </c>
      <c r="E37" s="1738">
        <v>15.616223563955606</v>
      </c>
      <c r="F37" s="1752">
        <v>436.09199999999998</v>
      </c>
      <c r="G37" s="1738">
        <v>54.725382901535852</v>
      </c>
    </row>
    <row r="38" spans="1:7" ht="14.1" customHeight="1" x14ac:dyDescent="0.2">
      <c r="A38" s="662">
        <v>34</v>
      </c>
      <c r="B38" s="1736" t="s">
        <v>842</v>
      </c>
      <c r="C38" s="1737">
        <v>23555.756628077419</v>
      </c>
      <c r="D38" s="1737">
        <v>22557.816925213279</v>
      </c>
      <c r="E38" s="1738">
        <v>4.4239196823550975</v>
      </c>
      <c r="F38" s="1752">
        <v>547.82399999999996</v>
      </c>
      <c r="G38" s="1738">
        <v>42.998767173540081</v>
      </c>
    </row>
    <row r="39" spans="1:7" ht="14.1" customHeight="1" x14ac:dyDescent="0.2">
      <c r="A39" s="662">
        <v>35</v>
      </c>
      <c r="B39" s="1736" t="s">
        <v>816</v>
      </c>
      <c r="C39" s="1737">
        <v>22776.058817877343</v>
      </c>
      <c r="D39" s="1737">
        <v>21356.327961527211</v>
      </c>
      <c r="E39" s="1738">
        <v>6.6478228790442575</v>
      </c>
      <c r="F39" s="1752">
        <v>2087.471</v>
      </c>
      <c r="G39" s="1738">
        <v>10.910838434582969</v>
      </c>
    </row>
    <row r="40" spans="1:7" ht="14.1" customHeight="1" x14ac:dyDescent="0.2">
      <c r="A40" s="662">
        <v>36</v>
      </c>
      <c r="B40" s="1736" t="s">
        <v>804</v>
      </c>
      <c r="C40" s="1737">
        <v>22317.326728365868</v>
      </c>
      <c r="D40" s="1737">
        <v>21004.43776815656</v>
      </c>
      <c r="E40" s="1738">
        <v>6.2505313148619095</v>
      </c>
      <c r="F40" s="1752">
        <v>676.90899999999999</v>
      </c>
      <c r="G40" s="1738">
        <v>32.969463736434093</v>
      </c>
    </row>
    <row r="41" spans="1:7" ht="14.1" customHeight="1" x14ac:dyDescent="0.2">
      <c r="A41" s="662">
        <v>37</v>
      </c>
      <c r="B41" s="1736" t="s">
        <v>834</v>
      </c>
      <c r="C41" s="1737">
        <v>22158.146648632919</v>
      </c>
      <c r="D41" s="1737">
        <v>19851.098904856797</v>
      </c>
      <c r="E41" s="1738">
        <v>11.621763383646618</v>
      </c>
      <c r="F41" s="1752">
        <v>2384.0749999999998</v>
      </c>
      <c r="G41" s="1738">
        <v>9.2942322068864947</v>
      </c>
    </row>
    <row r="42" spans="1:7" ht="14.1" customHeight="1" x14ac:dyDescent="0.2">
      <c r="A42" s="662">
        <v>38</v>
      </c>
      <c r="B42" s="1736" t="s">
        <v>802</v>
      </c>
      <c r="C42" s="1737">
        <v>21874.943945053579</v>
      </c>
      <c r="D42" s="1737">
        <v>20984.711196876462</v>
      </c>
      <c r="E42" s="1738">
        <v>4.2422921136490395</v>
      </c>
      <c r="F42" s="1752">
        <v>2797.4070000000002</v>
      </c>
      <c r="G42" s="1738">
        <v>7.8197216011304675</v>
      </c>
    </row>
    <row r="43" spans="1:7" ht="14.1" customHeight="1" x14ac:dyDescent="0.2">
      <c r="A43" s="662">
        <v>39</v>
      </c>
      <c r="B43" s="1736" t="s">
        <v>846</v>
      </c>
      <c r="C43" s="1737">
        <v>21142.239111179199</v>
      </c>
      <c r="D43" s="1737">
        <v>20906.195597869129</v>
      </c>
      <c r="E43" s="1738">
        <v>1.1290601018490802</v>
      </c>
      <c r="F43" s="1753">
        <v>1010.025</v>
      </c>
      <c r="G43" s="1738">
        <v>20.932391882556569</v>
      </c>
    </row>
    <row r="44" spans="1:7" ht="14.1" customHeight="1" x14ac:dyDescent="0.2">
      <c r="A44" s="664">
        <v>40</v>
      </c>
      <c r="B44" s="1742" t="s">
        <v>813</v>
      </c>
      <c r="C44" s="1743">
        <v>20588.779497251402</v>
      </c>
      <c r="D44" s="1743">
        <v>19424.173395003607</v>
      </c>
      <c r="E44" s="1747">
        <v>5.9956533468104318</v>
      </c>
      <c r="F44" s="1748">
        <v>974.86099999999999</v>
      </c>
      <c r="G44" s="1747">
        <v>21.119707832451397</v>
      </c>
    </row>
    <row r="45" spans="1:7" ht="14.1" customHeight="1" x14ac:dyDescent="0.2">
      <c r="A45" s="663">
        <v>41</v>
      </c>
      <c r="B45" s="1751" t="s">
        <v>839</v>
      </c>
      <c r="C45" s="1737">
        <v>20387.974797649895</v>
      </c>
      <c r="D45" s="1737">
        <v>19371.80138151233</v>
      </c>
      <c r="E45" s="1734">
        <v>5.2456320200936988</v>
      </c>
      <c r="F45" s="1750">
        <v>444.76900000000001</v>
      </c>
      <c r="G45" s="1734">
        <v>45.839469022458616</v>
      </c>
    </row>
    <row r="46" spans="1:7" ht="14.1" customHeight="1" x14ac:dyDescent="0.2">
      <c r="A46" s="662">
        <v>42</v>
      </c>
      <c r="B46" s="1736" t="s">
        <v>829</v>
      </c>
      <c r="C46" s="1737">
        <v>20337.279283205346</v>
      </c>
      <c r="D46" s="1737">
        <v>18716.64278132136</v>
      </c>
      <c r="E46" s="1738">
        <v>8.6587991277011067</v>
      </c>
      <c r="F46" s="1750">
        <v>450.89</v>
      </c>
      <c r="G46" s="1738">
        <v>45.104746796791559</v>
      </c>
    </row>
    <row r="47" spans="1:7" ht="14.1" customHeight="1" x14ac:dyDescent="0.2">
      <c r="A47" s="662">
        <v>43</v>
      </c>
      <c r="B47" s="1736" t="s">
        <v>806</v>
      </c>
      <c r="C47" s="1737">
        <v>17847.78972901134</v>
      </c>
      <c r="D47" s="1737">
        <v>16101.30220189662</v>
      </c>
      <c r="E47" s="1738">
        <v>10.846871297832019</v>
      </c>
      <c r="F47" s="1752">
        <v>260.13099999999997</v>
      </c>
      <c r="G47" s="1738">
        <v>68.610775836064676</v>
      </c>
    </row>
    <row r="48" spans="1:7" ht="14.1" customHeight="1" x14ac:dyDescent="0.2">
      <c r="A48" s="662">
        <v>44</v>
      </c>
      <c r="B48" s="1736" t="s">
        <v>808</v>
      </c>
      <c r="C48" s="1737">
        <v>17036.495227225649</v>
      </c>
      <c r="D48" s="1737">
        <v>15622.960194375088</v>
      </c>
      <c r="E48" s="1738">
        <v>9.0478053791591435</v>
      </c>
      <c r="F48" s="1752">
        <v>697.85599999999999</v>
      </c>
      <c r="G48" s="1738">
        <v>24.412622700421934</v>
      </c>
    </row>
    <row r="49" spans="1:7" ht="14.1" customHeight="1" x14ac:dyDescent="0.2">
      <c r="A49" s="662">
        <v>45</v>
      </c>
      <c r="B49" s="1736" t="s">
        <v>845</v>
      </c>
      <c r="C49" s="1737">
        <v>16977.319748214384</v>
      </c>
      <c r="D49" s="1737">
        <v>16122.675814780987</v>
      </c>
      <c r="E49" s="1738">
        <v>5.3008814619337237</v>
      </c>
      <c r="F49" s="1752">
        <v>2975.2249999999999</v>
      </c>
      <c r="G49" s="1738">
        <v>5.7062305365861015</v>
      </c>
    </row>
    <row r="50" spans="1:7" ht="14.1" customHeight="1" x14ac:dyDescent="0.2">
      <c r="A50" s="662">
        <v>46</v>
      </c>
      <c r="B50" s="1736" t="s">
        <v>812</v>
      </c>
      <c r="C50" s="1737">
        <v>16370.545433902857</v>
      </c>
      <c r="D50" s="1737">
        <v>15299.124970104971</v>
      </c>
      <c r="E50" s="1738">
        <v>7.0031486499487965</v>
      </c>
      <c r="F50" s="1752">
        <v>362.89499999999998</v>
      </c>
      <c r="G50" s="1738">
        <v>45.110969933184137</v>
      </c>
    </row>
    <row r="51" spans="1:7" ht="14.1" customHeight="1" x14ac:dyDescent="0.2">
      <c r="A51" s="662">
        <v>47</v>
      </c>
      <c r="B51" s="1741" t="s">
        <v>786</v>
      </c>
      <c r="C51" s="1737">
        <v>16236.736191672258</v>
      </c>
      <c r="D51" s="1737">
        <v>14954.489173111213</v>
      </c>
      <c r="E51" s="1738">
        <v>8.5743284422351138</v>
      </c>
      <c r="F51" s="1752">
        <v>2387.1379999999999</v>
      </c>
      <c r="G51" s="1738">
        <v>6.8017585039793502</v>
      </c>
    </row>
    <row r="52" spans="1:7" ht="14.1" customHeight="1" x14ac:dyDescent="0.2">
      <c r="A52" s="662">
        <v>48</v>
      </c>
      <c r="B52" s="1736" t="s">
        <v>823</v>
      </c>
      <c r="C52" s="1737">
        <v>16062.461707323475</v>
      </c>
      <c r="D52" s="1737">
        <v>15190.254125502275</v>
      </c>
      <c r="E52" s="1738">
        <v>5.7418893365114103</v>
      </c>
      <c r="F52" s="1752">
        <v>269.536</v>
      </c>
      <c r="G52" s="1738">
        <v>59.593010608317535</v>
      </c>
    </row>
    <row r="53" spans="1:7" ht="14.1" customHeight="1" x14ac:dyDescent="0.2">
      <c r="A53" s="662">
        <v>49</v>
      </c>
      <c r="B53" s="1736" t="s">
        <v>832</v>
      </c>
      <c r="C53" s="1737">
        <v>15675.046079344991</v>
      </c>
      <c r="D53" s="1737">
        <v>15195.523833783147</v>
      </c>
      <c r="E53" s="1738">
        <v>3.1556809150320686</v>
      </c>
      <c r="F53" s="1752">
        <v>410.09100000000001</v>
      </c>
      <c r="G53" s="1738">
        <v>38.223335989682752</v>
      </c>
    </row>
    <row r="54" spans="1:7" ht="14.1" customHeight="1" x14ac:dyDescent="0.2">
      <c r="A54" s="664">
        <v>50</v>
      </c>
      <c r="B54" s="1754" t="s">
        <v>783</v>
      </c>
      <c r="C54" s="1743">
        <v>15658.48930481798</v>
      </c>
      <c r="D54" s="1743">
        <v>14044.597579334615</v>
      </c>
      <c r="E54" s="1747">
        <v>11.491192370353595</v>
      </c>
      <c r="F54" s="1745">
        <v>433.89800000000002</v>
      </c>
      <c r="G54" s="1747">
        <v>36.08794994403749</v>
      </c>
    </row>
    <row r="55" spans="1:7" ht="14.1" customHeight="1" x14ac:dyDescent="0.2">
      <c r="A55" s="662">
        <v>51</v>
      </c>
      <c r="B55" s="1736" t="s">
        <v>787</v>
      </c>
      <c r="C55" s="1737">
        <v>15647.984887241768</v>
      </c>
      <c r="D55" s="1737">
        <v>14650.409719302961</v>
      </c>
      <c r="E55" s="1734">
        <v>6.8091963777943372</v>
      </c>
      <c r="F55" s="1755">
        <v>1724.876</v>
      </c>
      <c r="G55" s="1734">
        <v>9.0719477152222936</v>
      </c>
    </row>
    <row r="56" spans="1:7" ht="14.1" customHeight="1" x14ac:dyDescent="0.2">
      <c r="A56" s="662">
        <v>52</v>
      </c>
      <c r="B56" s="1736" t="s">
        <v>784</v>
      </c>
      <c r="C56" s="1737">
        <v>15331.082937203375</v>
      </c>
      <c r="D56" s="1737">
        <v>13588.359324670551</v>
      </c>
      <c r="E56" s="1738">
        <v>12.825121641939475</v>
      </c>
      <c r="F56" s="1752">
        <v>538.38800000000003</v>
      </c>
      <c r="G56" s="1738">
        <v>28.475900163457162</v>
      </c>
    </row>
    <row r="57" spans="1:7" ht="14.1" customHeight="1" x14ac:dyDescent="0.2">
      <c r="A57" s="662">
        <v>53</v>
      </c>
      <c r="B57" s="1736" t="s">
        <v>815</v>
      </c>
      <c r="C57" s="1737">
        <v>15013.249103405562</v>
      </c>
      <c r="D57" s="1737">
        <v>15054.358800682106</v>
      </c>
      <c r="E57" s="1738">
        <v>-0.27307504637581642</v>
      </c>
      <c r="F57" s="1752">
        <v>1988.817</v>
      </c>
      <c r="G57" s="1738">
        <v>7.5488338562097779</v>
      </c>
    </row>
    <row r="58" spans="1:7" ht="14.1" customHeight="1" x14ac:dyDescent="0.2">
      <c r="A58" s="662">
        <v>54</v>
      </c>
      <c r="B58" s="1736" t="s">
        <v>781</v>
      </c>
      <c r="C58" s="1737">
        <v>14914.726118975374</v>
      </c>
      <c r="D58" s="1737">
        <v>15028.84895402308</v>
      </c>
      <c r="E58" s="1738">
        <v>-0.75935845384324763</v>
      </c>
      <c r="F58" s="1752">
        <v>2157.7190000000001</v>
      </c>
      <c r="G58" s="1738">
        <v>6.9122652759582568</v>
      </c>
    </row>
    <row r="59" spans="1:7" ht="14.1" customHeight="1" x14ac:dyDescent="0.2">
      <c r="A59" s="662">
        <v>55</v>
      </c>
      <c r="B59" s="1736" t="s">
        <v>788</v>
      </c>
      <c r="C59" s="1737">
        <v>14528.687804398747</v>
      </c>
      <c r="D59" s="1737">
        <v>13627.350988608758</v>
      </c>
      <c r="E59" s="1738">
        <v>6.6141748058256233</v>
      </c>
      <c r="F59" s="1752">
        <v>882.17600000000004</v>
      </c>
      <c r="G59" s="1738">
        <v>16.469148791622928</v>
      </c>
    </row>
    <row r="60" spans="1:7" ht="14.1" customHeight="1" x14ac:dyDescent="0.2">
      <c r="A60" s="662">
        <v>56</v>
      </c>
      <c r="B60" s="1736" t="s">
        <v>782</v>
      </c>
      <c r="C60" s="1737">
        <v>14452.571261138608</v>
      </c>
      <c r="D60" s="1737">
        <v>13729.612726826661</v>
      </c>
      <c r="E60" s="1738">
        <v>5.2656877415000851</v>
      </c>
      <c r="F60" s="1752">
        <v>281.40100000000001</v>
      </c>
      <c r="G60" s="1738">
        <v>51.359345777515387</v>
      </c>
    </row>
    <row r="61" spans="1:7" ht="14.1" customHeight="1" x14ac:dyDescent="0.2">
      <c r="A61" s="662">
        <v>57</v>
      </c>
      <c r="B61" s="1736" t="s">
        <v>803</v>
      </c>
      <c r="C61" s="1737">
        <v>14420.969662485555</v>
      </c>
      <c r="D61" s="1737">
        <v>14616.975577739922</v>
      </c>
      <c r="E61" s="1738">
        <v>-1.3409471351437645</v>
      </c>
      <c r="F61" s="1752">
        <v>212.28399999999999</v>
      </c>
      <c r="G61" s="1738">
        <v>67.932437972176686</v>
      </c>
    </row>
    <row r="62" spans="1:7" ht="14.1" customHeight="1" x14ac:dyDescent="0.2">
      <c r="A62" s="662">
        <v>58</v>
      </c>
      <c r="B62" s="1736" t="s">
        <v>789</v>
      </c>
      <c r="C62" s="1737">
        <v>14070.813576050619</v>
      </c>
      <c r="D62" s="1737">
        <v>13756.348023576966</v>
      </c>
      <c r="E62" s="1738">
        <v>2.2859668273490317</v>
      </c>
      <c r="F62" s="1752">
        <v>2426.3629999999998</v>
      </c>
      <c r="G62" s="1738">
        <v>5.7991378767524155</v>
      </c>
    </row>
    <row r="63" spans="1:7" ht="14.1" customHeight="1" x14ac:dyDescent="0.2">
      <c r="A63" s="662">
        <v>59</v>
      </c>
      <c r="B63" s="1736" t="s">
        <v>785</v>
      </c>
      <c r="C63" s="1737">
        <v>14022.675498879218</v>
      </c>
      <c r="D63" s="1737">
        <v>13986.618692920963</v>
      </c>
      <c r="E63" s="1738">
        <v>0.2577950164359889</v>
      </c>
      <c r="F63" s="1752">
        <v>2353.0450000000001</v>
      </c>
      <c r="G63" s="1738">
        <v>5.9593741296401967</v>
      </c>
    </row>
    <row r="64" spans="1:7" ht="14.1" customHeight="1" x14ac:dyDescent="0.2">
      <c r="A64" s="664">
        <v>60</v>
      </c>
      <c r="B64" s="1754" t="s">
        <v>855</v>
      </c>
      <c r="C64" s="1743">
        <v>13462.665386104263</v>
      </c>
      <c r="D64" s="1743">
        <v>13608.389502612521</v>
      </c>
      <c r="E64" s="1747">
        <v>-1.0708402818737799</v>
      </c>
      <c r="F64" s="1748">
        <v>2060.81</v>
      </c>
      <c r="G64" s="1747">
        <v>6.5327057739938486</v>
      </c>
    </row>
    <row r="65" spans="1:8" ht="12" x14ac:dyDescent="0.2">
      <c r="A65" s="667"/>
      <c r="B65" s="623"/>
      <c r="C65" s="596"/>
      <c r="D65" s="596"/>
      <c r="E65" s="131"/>
      <c r="F65" s="42"/>
      <c r="G65" s="668"/>
    </row>
    <row r="66" spans="1:8" s="10" customFormat="1" ht="11.1" customHeight="1" x14ac:dyDescent="0.2">
      <c r="A66" s="1889" t="s">
        <v>1127</v>
      </c>
      <c r="C66" s="62"/>
      <c r="D66" s="92"/>
      <c r="H66" s="4"/>
    </row>
    <row r="67" spans="1:8" s="10" customFormat="1" ht="11.1" customHeight="1" x14ac:dyDescent="0.2">
      <c r="A67" s="1889" t="s">
        <v>1128</v>
      </c>
      <c r="C67" s="62"/>
      <c r="D67" s="92"/>
      <c r="H67" s="4"/>
    </row>
    <row r="68" spans="1:8" s="10" customFormat="1" ht="11.1" customHeight="1" x14ac:dyDescent="0.2">
      <c r="A68" s="25"/>
      <c r="C68" s="62"/>
      <c r="D68" s="92"/>
      <c r="H68" s="4"/>
    </row>
    <row r="69" spans="1:8" s="10" customFormat="1" ht="11.1" customHeight="1" x14ac:dyDescent="0.2">
      <c r="C69" s="62"/>
      <c r="D69" s="92"/>
      <c r="H69" s="4"/>
    </row>
    <row r="70" spans="1:8" s="10" customFormat="1" ht="11.1" customHeight="1" x14ac:dyDescent="0.2">
      <c r="A70" s="4"/>
      <c r="C70" s="62"/>
      <c r="D70" s="92"/>
      <c r="H70" s="4"/>
    </row>
    <row r="71" spans="1:8" s="10" customFormat="1" ht="11.1" customHeight="1" x14ac:dyDescent="0.2">
      <c r="A71" s="4"/>
      <c r="B71" s="4"/>
      <c r="C71" s="4"/>
      <c r="D71" s="4"/>
      <c r="E71" s="4"/>
      <c r="F71" s="4"/>
      <c r="G71" s="4"/>
      <c r="H71" s="4"/>
    </row>
    <row r="72" spans="1:8" s="10" customFormat="1" ht="11.1" customHeight="1" x14ac:dyDescent="0.2">
      <c r="A72" s="4"/>
      <c r="B72" s="4"/>
      <c r="C72" s="4"/>
      <c r="D72" s="4"/>
      <c r="E72" s="4"/>
      <c r="F72" s="4"/>
      <c r="G72" s="4"/>
      <c r="H72" s="4"/>
    </row>
    <row r="73" spans="1:8" s="10" customFormat="1" ht="11.1" customHeight="1" x14ac:dyDescent="0.2">
      <c r="A73" s="4"/>
      <c r="B73" s="4"/>
      <c r="C73" s="4"/>
      <c r="D73" s="4"/>
      <c r="E73" s="4"/>
      <c r="F73" s="4"/>
      <c r="G73" s="4"/>
      <c r="H73" s="4"/>
    </row>
    <row r="74" spans="1:8" s="10" customFormat="1" ht="11.1" customHeight="1" x14ac:dyDescent="0.2">
      <c r="A74" s="4"/>
      <c r="B74" s="4"/>
      <c r="C74" s="4"/>
      <c r="D74" s="4"/>
      <c r="E74" s="4"/>
      <c r="F74" s="4"/>
      <c r="G74" s="4"/>
      <c r="H74" s="4"/>
    </row>
    <row r="75" spans="1:8" s="10" customFormat="1" ht="11.1" customHeight="1" x14ac:dyDescent="0.2">
      <c r="A75" s="4"/>
      <c r="B75" s="4"/>
      <c r="C75" s="4"/>
      <c r="D75" s="4"/>
      <c r="E75" s="4"/>
      <c r="F75" s="4"/>
      <c r="G75" s="4"/>
      <c r="H75" s="4"/>
    </row>
    <row r="76" spans="1:8" s="10" customFormat="1" ht="11.1" customHeight="1" x14ac:dyDescent="0.2">
      <c r="A76" s="4"/>
      <c r="B76" s="4"/>
      <c r="C76" s="4"/>
      <c r="D76" s="4"/>
      <c r="E76" s="4"/>
      <c r="F76" s="4"/>
      <c r="G76" s="4"/>
      <c r="H76" s="4"/>
    </row>
    <row r="77" spans="1:8" s="10" customFormat="1" ht="11.1" customHeight="1" x14ac:dyDescent="0.2">
      <c r="A77" s="4"/>
      <c r="B77" s="4"/>
      <c r="C77" s="4"/>
      <c r="D77" s="4"/>
      <c r="E77" s="4"/>
      <c r="F77" s="4"/>
      <c r="G77" s="4"/>
      <c r="H77" s="4"/>
    </row>
    <row r="78" spans="1:8" s="10" customFormat="1" ht="11.1" customHeight="1" x14ac:dyDescent="0.2">
      <c r="A78" s="4"/>
      <c r="B78" s="4"/>
      <c r="C78" s="4"/>
      <c r="D78" s="4"/>
      <c r="E78" s="4"/>
      <c r="F78" s="4"/>
      <c r="G78" s="4"/>
      <c r="H78" s="4"/>
    </row>
    <row r="79" spans="1:8" s="10" customFormat="1" ht="11.1" customHeight="1" x14ac:dyDescent="0.2">
      <c r="A79" s="4"/>
      <c r="B79" s="4"/>
      <c r="C79" s="4"/>
      <c r="D79" s="4"/>
      <c r="E79" s="4"/>
      <c r="F79" s="4"/>
      <c r="G79" s="4"/>
      <c r="H79" s="4"/>
    </row>
    <row r="80" spans="1:8" s="10" customFormat="1" ht="11.1" customHeight="1" x14ac:dyDescent="0.2">
      <c r="A80" s="4"/>
      <c r="B80" s="4"/>
      <c r="C80" s="4"/>
      <c r="D80" s="4"/>
      <c r="E80" s="4"/>
      <c r="F80" s="4"/>
      <c r="G80" s="4"/>
      <c r="H80" s="4"/>
    </row>
    <row r="81" spans="1:8" s="10" customFormat="1" ht="11.1" customHeight="1" x14ac:dyDescent="0.2">
      <c r="A81" s="4"/>
      <c r="B81" s="4"/>
      <c r="C81" s="4"/>
      <c r="D81" s="4"/>
      <c r="E81" s="4"/>
      <c r="F81" s="4"/>
      <c r="G81" s="4"/>
      <c r="H81" s="4"/>
    </row>
    <row r="82" spans="1:8" s="10" customFormat="1" ht="11.1" customHeight="1" x14ac:dyDescent="0.2">
      <c r="A82" s="4"/>
      <c r="B82" s="4"/>
      <c r="C82" s="4"/>
      <c r="D82" s="4"/>
      <c r="E82" s="4"/>
      <c r="F82" s="4"/>
      <c r="G82" s="4"/>
      <c r="H82" s="4"/>
    </row>
    <row r="83" spans="1:8" s="10" customFormat="1" ht="11.1" customHeight="1" x14ac:dyDescent="0.2">
      <c r="A83" s="4"/>
      <c r="B83" s="4"/>
      <c r="C83" s="4"/>
      <c r="D83" s="4"/>
      <c r="E83" s="4"/>
      <c r="F83" s="4"/>
      <c r="G83" s="4"/>
      <c r="H83" s="4"/>
    </row>
    <row r="84" spans="1:8" s="10" customFormat="1" ht="11.1" customHeight="1" x14ac:dyDescent="0.2">
      <c r="A84" s="4"/>
      <c r="B84" s="4"/>
      <c r="C84" s="4"/>
      <c r="D84" s="4"/>
      <c r="E84" s="4"/>
      <c r="F84" s="4"/>
      <c r="G84" s="4"/>
      <c r="H84" s="4"/>
    </row>
    <row r="85" spans="1:8" s="10" customFormat="1" ht="11.1" customHeight="1" x14ac:dyDescent="0.2">
      <c r="A85" s="4"/>
      <c r="B85" s="4"/>
      <c r="C85" s="4"/>
      <c r="D85" s="4"/>
      <c r="E85" s="4"/>
      <c r="F85" s="4"/>
      <c r="G85" s="4"/>
      <c r="H85" s="4"/>
    </row>
    <row r="86" spans="1:8" s="10" customFormat="1" ht="11.1" customHeight="1" x14ac:dyDescent="0.2">
      <c r="A86" s="4"/>
      <c r="B86" s="4"/>
      <c r="C86" s="4"/>
      <c r="D86" s="4"/>
      <c r="E86" s="4"/>
      <c r="F86" s="4"/>
      <c r="G86" s="4"/>
      <c r="H86" s="4"/>
    </row>
    <row r="87" spans="1:8" s="10" customFormat="1" ht="11.1" customHeight="1" x14ac:dyDescent="0.2">
      <c r="A87" s="4"/>
      <c r="B87" s="4"/>
      <c r="C87" s="4"/>
      <c r="D87" s="4"/>
      <c r="E87" s="4"/>
      <c r="F87" s="4"/>
      <c r="G87" s="4"/>
      <c r="H87" s="4"/>
    </row>
    <row r="88" spans="1:8" s="10" customFormat="1" ht="11.1" customHeight="1" x14ac:dyDescent="0.2">
      <c r="A88" s="4"/>
      <c r="B88" s="4"/>
      <c r="C88" s="4"/>
      <c r="D88" s="4"/>
      <c r="E88" s="4"/>
      <c r="F88" s="4"/>
      <c r="G88" s="4"/>
      <c r="H88" s="4"/>
    </row>
    <row r="89" spans="1:8" s="10" customFormat="1" ht="11.1" customHeight="1" x14ac:dyDescent="0.2">
      <c r="A89" s="4"/>
      <c r="B89" s="4"/>
      <c r="C89" s="4"/>
      <c r="D89" s="4"/>
      <c r="E89" s="4"/>
      <c r="F89" s="4"/>
      <c r="G89" s="4"/>
      <c r="H89" s="4"/>
    </row>
    <row r="90" spans="1:8" s="10" customFormat="1" ht="11.1" customHeight="1" x14ac:dyDescent="0.2">
      <c r="A90" s="4"/>
      <c r="B90" s="4"/>
      <c r="C90" s="4"/>
      <c r="D90" s="4"/>
      <c r="E90" s="4"/>
      <c r="F90" s="4"/>
      <c r="G90" s="4"/>
      <c r="H90" s="4"/>
    </row>
    <row r="91" spans="1:8" s="10" customFormat="1" ht="11.1" customHeight="1" x14ac:dyDescent="0.2">
      <c r="A91" s="4"/>
      <c r="B91" s="4"/>
      <c r="C91" s="4"/>
      <c r="D91" s="4"/>
      <c r="E91" s="4"/>
      <c r="F91" s="4"/>
      <c r="G91" s="4"/>
      <c r="H91" s="4"/>
    </row>
    <row r="92" spans="1:8" s="10" customFormat="1" ht="11.1" customHeight="1" x14ac:dyDescent="0.2">
      <c r="A92" s="4"/>
      <c r="B92" s="4"/>
      <c r="C92" s="4"/>
      <c r="D92" s="4"/>
      <c r="E92" s="4"/>
      <c r="F92" s="4"/>
      <c r="G92" s="4"/>
      <c r="H92" s="4"/>
    </row>
    <row r="93" spans="1:8" s="10" customFormat="1" ht="11.1" customHeight="1" x14ac:dyDescent="0.2">
      <c r="A93" s="4"/>
      <c r="B93" s="4"/>
      <c r="C93" s="4"/>
      <c r="D93" s="4"/>
      <c r="E93" s="4"/>
      <c r="F93" s="4"/>
      <c r="G93" s="4"/>
      <c r="H93" s="4"/>
    </row>
    <row r="94" spans="1:8" s="10" customFormat="1" ht="11.1" customHeight="1" x14ac:dyDescent="0.2">
      <c r="A94" s="4"/>
      <c r="B94" s="4"/>
      <c r="C94" s="4"/>
      <c r="D94" s="4"/>
      <c r="E94" s="4"/>
      <c r="F94" s="4"/>
      <c r="G94" s="4"/>
      <c r="H94" s="4"/>
    </row>
    <row r="95" spans="1:8" s="10" customFormat="1" ht="11.1" customHeight="1" x14ac:dyDescent="0.2">
      <c r="A95" s="4"/>
      <c r="B95" s="4"/>
      <c r="C95" s="4"/>
      <c r="D95" s="4"/>
      <c r="E95" s="4"/>
      <c r="F95" s="4"/>
      <c r="G95" s="4"/>
      <c r="H95" s="4"/>
    </row>
    <row r="96" spans="1:8" s="10" customFormat="1" ht="11.1" customHeight="1" x14ac:dyDescent="0.2">
      <c r="A96" s="4"/>
      <c r="B96" s="4"/>
      <c r="C96" s="4"/>
      <c r="D96" s="4"/>
      <c r="E96" s="4"/>
      <c r="F96" s="4"/>
      <c r="G96" s="4"/>
      <c r="H96" s="4"/>
    </row>
    <row r="97" spans="1:8" s="10" customFormat="1" ht="11.1" customHeight="1" x14ac:dyDescent="0.2">
      <c r="A97" s="4"/>
      <c r="B97" s="4"/>
      <c r="C97" s="4"/>
      <c r="D97" s="4"/>
      <c r="E97" s="4"/>
      <c r="F97" s="4"/>
      <c r="G97" s="4"/>
      <c r="H97" s="4"/>
    </row>
    <row r="98" spans="1:8" s="10" customFormat="1" ht="11.1" customHeight="1" x14ac:dyDescent="0.2">
      <c r="A98" s="4"/>
      <c r="B98" s="4"/>
      <c r="C98" s="4"/>
      <c r="D98" s="4"/>
      <c r="E98" s="4"/>
      <c r="F98" s="4"/>
      <c r="G98" s="4"/>
      <c r="H98" s="4"/>
    </row>
    <row r="99" spans="1:8" s="10" customFormat="1" ht="11.1" customHeight="1" x14ac:dyDescent="0.2">
      <c r="A99" s="4"/>
      <c r="B99" s="4"/>
      <c r="C99" s="4"/>
      <c r="D99" s="4"/>
      <c r="E99" s="4"/>
      <c r="F99" s="4"/>
      <c r="G99" s="4"/>
      <c r="H99" s="4"/>
    </row>
    <row r="100" spans="1:8" s="10" customFormat="1" ht="11.1" customHeight="1" x14ac:dyDescent="0.2">
      <c r="A100" s="4"/>
      <c r="B100" s="4"/>
      <c r="C100" s="4"/>
      <c r="D100" s="4"/>
      <c r="E100" s="4"/>
      <c r="F100" s="4"/>
      <c r="G100" s="4"/>
      <c r="H100" s="4"/>
    </row>
    <row r="101" spans="1:8" s="10" customFormat="1" ht="11.1" customHeight="1" x14ac:dyDescent="0.2">
      <c r="A101" s="4"/>
      <c r="B101" s="4"/>
      <c r="C101" s="4"/>
      <c r="D101" s="4"/>
      <c r="E101" s="4"/>
      <c r="F101" s="4"/>
      <c r="G101" s="4"/>
      <c r="H101" s="4"/>
    </row>
    <row r="102" spans="1:8" s="10" customFormat="1" ht="11.1" customHeight="1" x14ac:dyDescent="0.2">
      <c r="A102" s="4"/>
      <c r="B102" s="4"/>
      <c r="C102" s="4"/>
      <c r="D102" s="4"/>
      <c r="E102" s="4"/>
      <c r="F102" s="4"/>
      <c r="G102" s="4"/>
      <c r="H102" s="4"/>
    </row>
    <row r="103" spans="1:8" s="10" customFormat="1" ht="11.1" customHeight="1" x14ac:dyDescent="0.2">
      <c r="A103" s="4"/>
      <c r="B103" s="4"/>
      <c r="C103" s="4"/>
      <c r="D103" s="4"/>
      <c r="E103" s="4"/>
      <c r="F103" s="4"/>
      <c r="G103" s="4"/>
      <c r="H103" s="4"/>
    </row>
    <row r="104" spans="1:8" s="10" customFormat="1" ht="11.1" customHeight="1" x14ac:dyDescent="0.2">
      <c r="A104" s="4"/>
      <c r="B104" s="4"/>
      <c r="C104" s="4"/>
      <c r="D104" s="4"/>
      <c r="E104" s="4"/>
      <c r="F104" s="4"/>
      <c r="G104" s="4"/>
      <c r="H104" s="4"/>
    </row>
    <row r="105" spans="1:8" s="10" customFormat="1" ht="11.1" customHeight="1" x14ac:dyDescent="0.2">
      <c r="A105" s="4"/>
      <c r="B105" s="4"/>
      <c r="C105" s="4"/>
      <c r="D105" s="4"/>
      <c r="E105" s="4"/>
      <c r="F105" s="4"/>
      <c r="G105" s="4"/>
      <c r="H105" s="4"/>
    </row>
    <row r="106" spans="1:8" s="10" customFormat="1" ht="11.1" customHeight="1" x14ac:dyDescent="0.2">
      <c r="A106" s="4"/>
      <c r="B106" s="4"/>
      <c r="C106" s="4"/>
      <c r="D106" s="4"/>
      <c r="E106" s="4"/>
      <c r="F106" s="4"/>
      <c r="G106" s="4"/>
      <c r="H106" s="4"/>
    </row>
    <row r="107" spans="1:8" s="10" customFormat="1" ht="11.1" customHeight="1" x14ac:dyDescent="0.2">
      <c r="A107" s="4"/>
      <c r="B107" s="4"/>
      <c r="C107" s="4"/>
      <c r="D107" s="4"/>
      <c r="E107" s="4"/>
      <c r="F107" s="4"/>
      <c r="G107" s="4"/>
      <c r="H107" s="4"/>
    </row>
    <row r="108" spans="1:8" s="10" customFormat="1" ht="11.1" customHeight="1" x14ac:dyDescent="0.2">
      <c r="A108" s="4"/>
      <c r="B108" s="4"/>
      <c r="C108" s="4"/>
      <c r="D108" s="4"/>
      <c r="E108" s="4"/>
      <c r="F108" s="4"/>
      <c r="G108" s="4"/>
      <c r="H108" s="4"/>
    </row>
    <row r="109" spans="1:8" s="10" customFormat="1" ht="11.1" customHeight="1" x14ac:dyDescent="0.2">
      <c r="A109" s="4"/>
      <c r="B109" s="4"/>
      <c r="C109" s="4"/>
      <c r="D109" s="4"/>
      <c r="E109" s="4"/>
      <c r="F109" s="4"/>
      <c r="G109" s="4"/>
      <c r="H109" s="4"/>
    </row>
    <row r="110" spans="1:8" s="10" customFormat="1" ht="11.1" customHeight="1" x14ac:dyDescent="0.2">
      <c r="A110" s="4"/>
      <c r="B110" s="4"/>
      <c r="C110" s="4"/>
      <c r="D110" s="4"/>
      <c r="E110" s="4"/>
      <c r="F110" s="4"/>
      <c r="G110" s="4"/>
      <c r="H110" s="4"/>
    </row>
    <row r="111" spans="1:8" s="10" customFormat="1" ht="11.1" customHeight="1" x14ac:dyDescent="0.2">
      <c r="A111" s="4"/>
      <c r="B111" s="4"/>
      <c r="C111" s="4"/>
      <c r="D111" s="4"/>
      <c r="E111" s="4"/>
      <c r="F111" s="4"/>
      <c r="G111" s="4"/>
      <c r="H111" s="4"/>
    </row>
    <row r="112" spans="1:8" s="10" customFormat="1" ht="11.1" customHeight="1" x14ac:dyDescent="0.2">
      <c r="A112" s="4"/>
      <c r="B112" s="4"/>
      <c r="C112" s="4"/>
      <c r="D112" s="4"/>
      <c r="E112" s="4"/>
      <c r="F112" s="4"/>
      <c r="G112" s="4"/>
      <c r="H112" s="4"/>
    </row>
    <row r="113" spans="1:8" s="10" customFormat="1" ht="11.1" customHeight="1" x14ac:dyDescent="0.2">
      <c r="A113" s="4"/>
      <c r="B113" s="4"/>
      <c r="C113" s="4"/>
      <c r="D113" s="4"/>
      <c r="E113" s="4"/>
      <c r="F113" s="4"/>
      <c r="G113" s="4"/>
      <c r="H113" s="4"/>
    </row>
    <row r="114" spans="1:8" s="10" customFormat="1" ht="11.1" customHeight="1" x14ac:dyDescent="0.2">
      <c r="A114" s="4"/>
      <c r="B114" s="4"/>
      <c r="C114" s="4"/>
      <c r="D114" s="4"/>
      <c r="E114" s="4"/>
      <c r="F114" s="4"/>
      <c r="G114" s="4"/>
      <c r="H114" s="4"/>
    </row>
    <row r="115" spans="1:8" s="10" customFormat="1" ht="11.1" customHeight="1" x14ac:dyDescent="0.2">
      <c r="A115" s="4"/>
      <c r="B115" s="4"/>
      <c r="C115" s="4"/>
      <c r="D115" s="4"/>
      <c r="E115" s="4"/>
      <c r="F115" s="4"/>
      <c r="G115" s="4"/>
      <c r="H115" s="4"/>
    </row>
    <row r="116" spans="1:8" s="10" customFormat="1" ht="11.1" customHeight="1" x14ac:dyDescent="0.2">
      <c r="A116" s="4"/>
      <c r="B116" s="4"/>
      <c r="C116" s="4"/>
      <c r="D116" s="4"/>
      <c r="E116" s="4"/>
      <c r="F116" s="4"/>
      <c r="G116" s="4"/>
      <c r="H116" s="4"/>
    </row>
    <row r="117" spans="1:8" s="10" customFormat="1" ht="11.1" customHeight="1" x14ac:dyDescent="0.2">
      <c r="A117" s="4"/>
      <c r="B117" s="4"/>
      <c r="C117" s="4"/>
      <c r="D117" s="4"/>
      <c r="E117" s="4"/>
      <c r="F117" s="4"/>
      <c r="G117" s="4"/>
      <c r="H117" s="4"/>
    </row>
    <row r="118" spans="1:8" s="10" customFormat="1" ht="11.1" customHeight="1" x14ac:dyDescent="0.2">
      <c r="A118" s="4"/>
      <c r="B118" s="4"/>
      <c r="C118" s="4"/>
      <c r="D118" s="4"/>
      <c r="E118" s="4"/>
      <c r="F118" s="4"/>
      <c r="G118" s="4"/>
      <c r="H118" s="4"/>
    </row>
    <row r="119" spans="1:8" s="10" customFormat="1" ht="11.1" customHeight="1" x14ac:dyDescent="0.2">
      <c r="A119" s="4"/>
      <c r="B119" s="4"/>
      <c r="C119" s="4"/>
      <c r="D119" s="4"/>
      <c r="E119" s="4"/>
      <c r="F119" s="4"/>
      <c r="G119" s="4"/>
      <c r="H119" s="4"/>
    </row>
    <row r="120" spans="1:8" s="10" customFormat="1" ht="11.1" customHeight="1" x14ac:dyDescent="0.2">
      <c r="A120" s="4"/>
      <c r="B120" s="4"/>
      <c r="C120" s="4"/>
      <c r="D120" s="4"/>
      <c r="E120" s="4"/>
      <c r="F120" s="4"/>
      <c r="G120" s="4"/>
      <c r="H120" s="4"/>
    </row>
    <row r="121" spans="1:8" s="10" customFormat="1" ht="11.1" customHeight="1" x14ac:dyDescent="0.2">
      <c r="A121" s="4"/>
      <c r="B121" s="4"/>
      <c r="C121" s="4"/>
      <c r="D121" s="4"/>
      <c r="E121" s="4"/>
      <c r="F121" s="4"/>
      <c r="G121" s="4"/>
      <c r="H121" s="4"/>
    </row>
    <row r="122" spans="1:8" s="10" customFormat="1" ht="11.1" customHeight="1" x14ac:dyDescent="0.2">
      <c r="A122" s="4"/>
      <c r="B122" s="4"/>
      <c r="C122" s="4"/>
      <c r="D122" s="4"/>
      <c r="E122" s="4"/>
      <c r="F122" s="4"/>
      <c r="G122" s="4"/>
      <c r="H122" s="4"/>
    </row>
    <row r="123" spans="1:8" s="10" customFormat="1" ht="11.1" customHeight="1" x14ac:dyDescent="0.2">
      <c r="A123" s="4"/>
      <c r="B123" s="4"/>
      <c r="C123" s="4"/>
      <c r="D123" s="4"/>
      <c r="E123" s="4"/>
      <c r="F123" s="4"/>
      <c r="G123" s="4"/>
      <c r="H123" s="4"/>
    </row>
    <row r="124" spans="1:8" s="10" customFormat="1" ht="11.1" customHeight="1" x14ac:dyDescent="0.2">
      <c r="A124" s="4"/>
      <c r="B124" s="4"/>
      <c r="C124" s="4"/>
      <c r="D124" s="4"/>
      <c r="E124" s="4"/>
      <c r="F124" s="4"/>
      <c r="G124" s="4"/>
      <c r="H124" s="4"/>
    </row>
    <row r="125" spans="1:8" s="10" customFormat="1" ht="11.1" customHeight="1" x14ac:dyDescent="0.2">
      <c r="A125" s="4"/>
      <c r="B125" s="4"/>
      <c r="C125" s="4"/>
      <c r="D125" s="4"/>
      <c r="E125" s="4"/>
      <c r="F125" s="4"/>
      <c r="G125" s="4"/>
      <c r="H125" s="4"/>
    </row>
    <row r="126" spans="1:8" s="10" customFormat="1" ht="11.1" customHeight="1" x14ac:dyDescent="0.2">
      <c r="A126" s="4"/>
      <c r="B126" s="4"/>
      <c r="C126" s="4"/>
      <c r="D126" s="4"/>
      <c r="E126" s="4"/>
      <c r="F126" s="4"/>
      <c r="G126" s="4"/>
      <c r="H126" s="4"/>
    </row>
    <row r="127" spans="1:8" s="10" customFormat="1" ht="11.1" customHeight="1" x14ac:dyDescent="0.2">
      <c r="A127" s="4"/>
      <c r="B127" s="4"/>
      <c r="C127" s="4"/>
      <c r="D127" s="4"/>
      <c r="E127" s="4"/>
      <c r="F127" s="4"/>
      <c r="G127" s="4"/>
      <c r="H127" s="4"/>
    </row>
    <row r="128" spans="1:8" s="10" customFormat="1" ht="11.1" customHeight="1" x14ac:dyDescent="0.2">
      <c r="A128" s="4"/>
      <c r="B128" s="4"/>
      <c r="C128" s="4"/>
      <c r="D128" s="4"/>
      <c r="E128" s="4"/>
      <c r="F128" s="4"/>
      <c r="G128" s="4"/>
      <c r="H128" s="4"/>
    </row>
    <row r="129" spans="1:8" s="10" customFormat="1" ht="11.1" customHeight="1" x14ac:dyDescent="0.2">
      <c r="A129" s="4"/>
      <c r="B129" s="4"/>
      <c r="C129" s="4"/>
      <c r="D129" s="4"/>
      <c r="E129" s="4"/>
      <c r="F129" s="4"/>
      <c r="G129" s="4"/>
      <c r="H129" s="4"/>
    </row>
    <row r="130" spans="1:8" s="10" customFormat="1" ht="11.1" customHeight="1" x14ac:dyDescent="0.2">
      <c r="A130" s="4"/>
      <c r="B130" s="4"/>
      <c r="C130" s="4"/>
      <c r="D130" s="4"/>
      <c r="E130" s="4"/>
      <c r="F130" s="4"/>
      <c r="G130" s="4"/>
      <c r="H130" s="4"/>
    </row>
    <row r="131" spans="1:8" s="10" customFormat="1" ht="11.1" customHeight="1" x14ac:dyDescent="0.2">
      <c r="A131" s="4"/>
      <c r="B131" s="4"/>
      <c r="C131" s="4"/>
      <c r="D131" s="4"/>
      <c r="E131" s="4"/>
      <c r="F131" s="4"/>
      <c r="G131" s="4"/>
      <c r="H131" s="4"/>
    </row>
    <row r="132" spans="1:8" s="10" customFormat="1" ht="11.1" customHeight="1" x14ac:dyDescent="0.2">
      <c r="A132" s="4"/>
      <c r="B132" s="4"/>
      <c r="C132" s="4"/>
      <c r="D132" s="4"/>
      <c r="E132" s="4"/>
      <c r="F132" s="4"/>
      <c r="G132" s="4"/>
      <c r="H132" s="4"/>
    </row>
    <row r="133" spans="1:8" s="10" customFormat="1" ht="11.1" customHeight="1" x14ac:dyDescent="0.2">
      <c r="A133" s="4"/>
      <c r="B133" s="4"/>
      <c r="C133" s="4"/>
      <c r="D133" s="4"/>
      <c r="E133" s="4"/>
      <c r="F133" s="4"/>
      <c r="G133" s="4"/>
      <c r="H133" s="4"/>
    </row>
    <row r="134" spans="1:8" s="10" customFormat="1" ht="11.1" customHeight="1" x14ac:dyDescent="0.2">
      <c r="A134" s="4"/>
      <c r="B134" s="4"/>
      <c r="C134" s="4"/>
      <c r="D134" s="4"/>
      <c r="E134" s="4"/>
      <c r="F134" s="4"/>
      <c r="G134" s="4"/>
      <c r="H134" s="4"/>
    </row>
    <row r="135" spans="1:8" s="10" customFormat="1" ht="11.1" customHeight="1" x14ac:dyDescent="0.2">
      <c r="A135" s="4"/>
      <c r="B135" s="4"/>
      <c r="C135" s="4"/>
      <c r="D135" s="4"/>
      <c r="E135" s="4"/>
      <c r="F135" s="4"/>
      <c r="G135" s="4"/>
      <c r="H135" s="4"/>
    </row>
    <row r="136" spans="1:8" s="10" customFormat="1" ht="11.1" customHeight="1" x14ac:dyDescent="0.2">
      <c r="A136" s="4"/>
      <c r="B136" s="4"/>
      <c r="C136" s="4"/>
      <c r="D136" s="4"/>
      <c r="E136" s="4"/>
      <c r="F136" s="4"/>
      <c r="G136" s="4"/>
      <c r="H136" s="4"/>
    </row>
    <row r="137" spans="1:8" s="10" customFormat="1" ht="11.1" customHeight="1" x14ac:dyDescent="0.2">
      <c r="A137" s="4"/>
      <c r="B137" s="4"/>
      <c r="C137" s="4"/>
      <c r="D137" s="4"/>
      <c r="E137" s="4"/>
      <c r="F137" s="4"/>
      <c r="G137" s="4"/>
      <c r="H137" s="4"/>
    </row>
    <row r="138" spans="1:8" s="10" customFormat="1" ht="11.1" customHeight="1" x14ac:dyDescent="0.2">
      <c r="A138" s="4"/>
      <c r="B138" s="4"/>
      <c r="C138" s="4"/>
      <c r="D138" s="4"/>
      <c r="E138" s="4"/>
      <c r="F138" s="4"/>
      <c r="G138" s="4"/>
      <c r="H138" s="4"/>
    </row>
    <row r="139" spans="1:8" s="10" customFormat="1" ht="11.1" customHeight="1" x14ac:dyDescent="0.2">
      <c r="A139" s="4"/>
      <c r="B139" s="4"/>
      <c r="C139" s="4"/>
      <c r="D139" s="4"/>
      <c r="E139" s="4"/>
      <c r="F139" s="4"/>
      <c r="G139" s="4"/>
      <c r="H139" s="4"/>
    </row>
    <row r="140" spans="1:8" s="10" customFormat="1" ht="11.1" customHeight="1" x14ac:dyDescent="0.2">
      <c r="A140" s="4"/>
      <c r="B140" s="4"/>
      <c r="C140" s="4"/>
      <c r="D140" s="4"/>
      <c r="E140" s="4"/>
      <c r="F140" s="4"/>
      <c r="G140" s="4"/>
      <c r="H140" s="4"/>
    </row>
    <row r="141" spans="1:8" s="10" customFormat="1" ht="11.1" customHeight="1" x14ac:dyDescent="0.2">
      <c r="A141" s="4"/>
      <c r="B141" s="4"/>
      <c r="C141" s="4"/>
      <c r="D141" s="4"/>
      <c r="E141" s="4"/>
      <c r="F141" s="4"/>
      <c r="G141" s="4"/>
      <c r="H141" s="4"/>
    </row>
    <row r="142" spans="1:8" s="10" customFormat="1" ht="11.1" customHeight="1" x14ac:dyDescent="0.2">
      <c r="A142" s="4"/>
      <c r="B142" s="4"/>
      <c r="C142" s="4"/>
      <c r="D142" s="4"/>
      <c r="E142" s="4"/>
      <c r="F142" s="4"/>
      <c r="G142" s="4"/>
      <c r="H142" s="4"/>
    </row>
    <row r="143" spans="1:8" s="10" customFormat="1" ht="11.1" customHeight="1" x14ac:dyDescent="0.2">
      <c r="A143" s="4"/>
      <c r="B143" s="4"/>
      <c r="C143" s="4"/>
      <c r="D143" s="4"/>
      <c r="E143" s="4"/>
      <c r="F143" s="4"/>
      <c r="G143" s="4"/>
      <c r="H143" s="4"/>
    </row>
    <row r="144" spans="1:8" s="10" customFormat="1" ht="11.1" customHeight="1" x14ac:dyDescent="0.2">
      <c r="A144" s="4"/>
      <c r="B144" s="4"/>
      <c r="C144" s="4"/>
      <c r="D144" s="4"/>
      <c r="E144" s="4"/>
      <c r="F144" s="4"/>
      <c r="G144" s="4"/>
      <c r="H144" s="4"/>
    </row>
    <row r="145" spans="1:8" s="10" customFormat="1" ht="11.1" customHeight="1" x14ac:dyDescent="0.2">
      <c r="A145" s="4"/>
      <c r="B145" s="4"/>
      <c r="C145" s="4"/>
      <c r="D145" s="4"/>
      <c r="E145" s="4"/>
      <c r="F145" s="4"/>
      <c r="G145" s="4"/>
      <c r="H145" s="4"/>
    </row>
    <row r="146" spans="1:8" s="10" customFormat="1" ht="11.1" customHeight="1" x14ac:dyDescent="0.2">
      <c r="A146" s="4"/>
      <c r="B146" s="4"/>
      <c r="C146" s="4"/>
      <c r="D146" s="4"/>
      <c r="E146" s="4"/>
      <c r="F146" s="4"/>
      <c r="G146" s="4"/>
      <c r="H146" s="4"/>
    </row>
    <row r="147" spans="1:8" s="10" customFormat="1" ht="11.1" customHeight="1" x14ac:dyDescent="0.2">
      <c r="A147" s="4"/>
      <c r="B147" s="4"/>
      <c r="C147" s="4"/>
      <c r="D147" s="4"/>
      <c r="E147" s="4"/>
      <c r="F147" s="4"/>
      <c r="G147" s="4"/>
      <c r="H147" s="4"/>
    </row>
    <row r="148" spans="1:8" s="10" customFormat="1" ht="11.1" customHeight="1" x14ac:dyDescent="0.2">
      <c r="A148" s="4"/>
      <c r="B148" s="4"/>
      <c r="C148" s="4"/>
      <c r="D148" s="4"/>
      <c r="E148" s="4"/>
      <c r="F148" s="4"/>
      <c r="G148" s="4"/>
      <c r="H148" s="4"/>
    </row>
    <row r="149" spans="1:8" s="10" customFormat="1" ht="11.1" customHeight="1" x14ac:dyDescent="0.2">
      <c r="A149" s="4"/>
      <c r="B149" s="4"/>
      <c r="C149" s="4"/>
      <c r="D149" s="4"/>
      <c r="E149" s="4"/>
      <c r="F149" s="4"/>
      <c r="G149" s="4"/>
      <c r="H149" s="4"/>
    </row>
    <row r="150" spans="1:8" s="10" customFormat="1" ht="11.1" customHeight="1" x14ac:dyDescent="0.2">
      <c r="A150" s="4"/>
      <c r="B150" s="4"/>
      <c r="C150" s="4"/>
      <c r="D150" s="4"/>
      <c r="E150" s="4"/>
      <c r="F150" s="4"/>
      <c r="G150" s="4"/>
      <c r="H150" s="4"/>
    </row>
    <row r="151" spans="1:8" s="10" customFormat="1" ht="11.1" customHeight="1" x14ac:dyDescent="0.2">
      <c r="A151" s="4"/>
      <c r="B151" s="4"/>
      <c r="C151" s="4"/>
      <c r="D151" s="4"/>
      <c r="E151" s="4"/>
      <c r="F151" s="4"/>
      <c r="G151" s="4"/>
      <c r="H151" s="4"/>
    </row>
    <row r="152" spans="1:8" s="10" customFormat="1" ht="11.1" customHeight="1" x14ac:dyDescent="0.2">
      <c r="A152" s="4"/>
      <c r="B152" s="4"/>
      <c r="C152" s="4"/>
      <c r="D152" s="4"/>
      <c r="E152" s="4"/>
      <c r="F152" s="4"/>
      <c r="G152" s="4"/>
      <c r="H152" s="4"/>
    </row>
    <row r="153" spans="1:8" s="10" customFormat="1" ht="11.1" customHeight="1" x14ac:dyDescent="0.2">
      <c r="A153" s="4"/>
      <c r="B153" s="4"/>
      <c r="C153" s="4"/>
      <c r="D153" s="4"/>
      <c r="E153" s="4"/>
      <c r="F153" s="4"/>
      <c r="G153" s="4"/>
      <c r="H153" s="4"/>
    </row>
    <row r="154" spans="1:8" s="10" customFormat="1" ht="11.1" customHeight="1" x14ac:dyDescent="0.2">
      <c r="A154" s="4"/>
      <c r="B154" s="4"/>
      <c r="C154" s="4"/>
      <c r="D154" s="4"/>
      <c r="E154" s="4"/>
      <c r="F154" s="4"/>
      <c r="G154" s="4"/>
      <c r="H154" s="4"/>
    </row>
    <row r="155" spans="1:8" s="10" customFormat="1" ht="11.1" customHeight="1" x14ac:dyDescent="0.2">
      <c r="A155" s="4"/>
      <c r="B155" s="4"/>
      <c r="C155" s="4"/>
      <c r="D155" s="4"/>
      <c r="E155" s="4"/>
      <c r="F155" s="4"/>
      <c r="G155" s="4"/>
      <c r="H155" s="4"/>
    </row>
    <row r="156" spans="1:8" s="10" customFormat="1" ht="11.1" customHeight="1" x14ac:dyDescent="0.2">
      <c r="A156" s="4"/>
      <c r="B156" s="4"/>
      <c r="C156" s="4"/>
      <c r="D156" s="4"/>
      <c r="E156" s="4"/>
      <c r="F156" s="4"/>
      <c r="G156" s="4"/>
      <c r="H156" s="4"/>
    </row>
    <row r="157" spans="1:8" s="10" customFormat="1" ht="11.1" customHeight="1" x14ac:dyDescent="0.2">
      <c r="A157" s="4"/>
      <c r="B157" s="4"/>
      <c r="C157" s="4"/>
      <c r="D157" s="4"/>
      <c r="E157" s="4"/>
      <c r="F157" s="4"/>
      <c r="G157" s="4"/>
      <c r="H157" s="4"/>
    </row>
    <row r="158" spans="1:8" s="10" customFormat="1" ht="11.1" customHeight="1" x14ac:dyDescent="0.2">
      <c r="A158" s="4"/>
      <c r="B158" s="4"/>
      <c r="C158" s="4"/>
      <c r="D158" s="4"/>
      <c r="E158" s="4"/>
      <c r="F158" s="4"/>
      <c r="G158" s="4"/>
      <c r="H158" s="4"/>
    </row>
    <row r="159" spans="1:8" s="10" customFormat="1" ht="11.1" customHeight="1" x14ac:dyDescent="0.2">
      <c r="A159" s="4"/>
      <c r="B159" s="4"/>
      <c r="C159" s="4"/>
      <c r="D159" s="4"/>
      <c r="E159" s="4"/>
      <c r="F159" s="4"/>
      <c r="G159" s="4"/>
      <c r="H159" s="4"/>
    </row>
    <row r="160" spans="1:8" s="10" customFormat="1" ht="11.1" customHeight="1" x14ac:dyDescent="0.2">
      <c r="A160" s="4"/>
      <c r="B160" s="4"/>
      <c r="C160" s="4"/>
      <c r="D160" s="4"/>
      <c r="E160" s="4"/>
      <c r="F160" s="4"/>
      <c r="G160" s="4"/>
      <c r="H160" s="4"/>
    </row>
    <row r="161" spans="1:8" s="10" customFormat="1" ht="11.1" customHeight="1" x14ac:dyDescent="0.2">
      <c r="A161" s="4"/>
      <c r="B161" s="4"/>
      <c r="C161" s="4"/>
      <c r="D161" s="4"/>
      <c r="E161" s="4"/>
      <c r="F161" s="4"/>
      <c r="G161" s="4"/>
      <c r="H161" s="4"/>
    </row>
    <row r="162" spans="1:8" s="10" customFormat="1" ht="11.1" customHeight="1" x14ac:dyDescent="0.2">
      <c r="A162" s="4"/>
      <c r="B162" s="4"/>
      <c r="C162" s="4"/>
      <c r="D162" s="4"/>
      <c r="E162" s="4"/>
      <c r="F162" s="4"/>
      <c r="G162" s="4"/>
      <c r="H162" s="4"/>
    </row>
    <row r="163" spans="1:8" s="10" customFormat="1" ht="11.1" customHeight="1" x14ac:dyDescent="0.2">
      <c r="A163" s="4"/>
      <c r="B163" s="4"/>
      <c r="C163" s="4"/>
      <c r="D163" s="4"/>
      <c r="E163" s="4"/>
      <c r="F163" s="4"/>
      <c r="G163" s="4"/>
      <c r="H163" s="4"/>
    </row>
    <row r="164" spans="1:8" s="10" customFormat="1" ht="11.1" customHeight="1" x14ac:dyDescent="0.2">
      <c r="A164" s="4"/>
      <c r="B164" s="4"/>
      <c r="C164" s="4"/>
      <c r="D164" s="4"/>
      <c r="E164" s="4"/>
      <c r="F164" s="4"/>
      <c r="G164" s="4"/>
      <c r="H164" s="4"/>
    </row>
    <row r="165" spans="1:8" s="10" customFormat="1" ht="11.1" customHeight="1" x14ac:dyDescent="0.2">
      <c r="A165" s="4"/>
      <c r="B165" s="4"/>
      <c r="C165" s="4"/>
      <c r="D165" s="4"/>
      <c r="E165" s="4"/>
      <c r="F165" s="4"/>
      <c r="G165" s="4"/>
      <c r="H165" s="4"/>
    </row>
    <row r="166" spans="1:8" s="10" customFormat="1" ht="11.1" customHeight="1" x14ac:dyDescent="0.2">
      <c r="A166" s="4"/>
      <c r="B166" s="4"/>
      <c r="C166" s="4"/>
      <c r="D166" s="4"/>
      <c r="E166" s="4"/>
      <c r="F166" s="4"/>
      <c r="G166" s="4"/>
      <c r="H166" s="4"/>
    </row>
    <row r="167" spans="1:8" s="10" customFormat="1" ht="11.1" customHeight="1" x14ac:dyDescent="0.2">
      <c r="A167" s="4"/>
      <c r="B167" s="4"/>
      <c r="C167" s="4"/>
      <c r="D167" s="4"/>
      <c r="E167" s="4"/>
      <c r="F167" s="4"/>
      <c r="G167" s="4"/>
      <c r="H167" s="4"/>
    </row>
    <row r="168" spans="1:8" s="10" customFormat="1" ht="11.1" customHeight="1" x14ac:dyDescent="0.2">
      <c r="A168" s="4"/>
      <c r="B168" s="4"/>
      <c r="C168" s="4"/>
      <c r="D168" s="4"/>
      <c r="E168" s="4"/>
      <c r="F168" s="4"/>
      <c r="G168" s="4"/>
      <c r="H168" s="4"/>
    </row>
    <row r="169" spans="1:8" s="10" customFormat="1" ht="11.1" customHeight="1" x14ac:dyDescent="0.2">
      <c r="A169" s="4"/>
      <c r="B169" s="4"/>
      <c r="C169" s="4"/>
      <c r="D169" s="4"/>
      <c r="E169" s="4"/>
      <c r="F169" s="4"/>
      <c r="G169" s="4"/>
      <c r="H169" s="4"/>
    </row>
    <row r="170" spans="1:8" s="10" customFormat="1" ht="11.1" customHeight="1" x14ac:dyDescent="0.2">
      <c r="A170" s="4"/>
      <c r="B170" s="4"/>
      <c r="C170" s="4"/>
      <c r="D170" s="4"/>
      <c r="E170" s="4"/>
      <c r="F170" s="4"/>
      <c r="G170" s="4"/>
      <c r="H170" s="4"/>
    </row>
    <row r="171" spans="1:8" s="10" customFormat="1" ht="11.1" customHeight="1" x14ac:dyDescent="0.2">
      <c r="A171" s="4"/>
      <c r="B171" s="4"/>
      <c r="C171" s="4"/>
      <c r="D171" s="4"/>
      <c r="E171" s="4"/>
      <c r="F171" s="4"/>
      <c r="G171" s="4"/>
      <c r="H171" s="4"/>
    </row>
    <row r="172" spans="1:8" s="10" customFormat="1" ht="11.1" customHeight="1" x14ac:dyDescent="0.2">
      <c r="A172" s="4"/>
      <c r="B172" s="4"/>
      <c r="C172" s="4"/>
      <c r="D172" s="4"/>
      <c r="E172" s="4"/>
      <c r="F172" s="4"/>
      <c r="G172" s="4"/>
      <c r="H172" s="4"/>
    </row>
    <row r="173" spans="1:8" s="10" customFormat="1" ht="11.1" customHeight="1" x14ac:dyDescent="0.2">
      <c r="A173" s="4"/>
      <c r="B173" s="4"/>
      <c r="C173" s="4"/>
      <c r="D173" s="4"/>
      <c r="E173" s="4"/>
      <c r="F173" s="4"/>
      <c r="G173" s="4"/>
      <c r="H173" s="4"/>
    </row>
    <row r="174" spans="1:8" s="10" customFormat="1" ht="11.1" customHeight="1" x14ac:dyDescent="0.2">
      <c r="A174" s="4"/>
      <c r="B174" s="4"/>
      <c r="C174" s="4"/>
      <c r="D174" s="4"/>
      <c r="E174" s="4"/>
      <c r="F174" s="4"/>
      <c r="G174" s="4"/>
      <c r="H174" s="4"/>
    </row>
    <row r="175" spans="1:8" s="10" customFormat="1" ht="11.1" customHeight="1" x14ac:dyDescent="0.2">
      <c r="A175" s="4"/>
      <c r="B175" s="4"/>
      <c r="C175" s="4"/>
      <c r="D175" s="4"/>
      <c r="E175" s="4"/>
      <c r="F175" s="4"/>
      <c r="G175" s="4"/>
      <c r="H175" s="4"/>
    </row>
    <row r="176" spans="1:8" s="10" customFormat="1" ht="11.1" customHeight="1" x14ac:dyDescent="0.2">
      <c r="A176" s="4"/>
      <c r="B176" s="4"/>
      <c r="C176" s="4"/>
      <c r="D176" s="4"/>
      <c r="E176" s="4"/>
      <c r="F176" s="4"/>
      <c r="G176" s="4"/>
      <c r="H176" s="4"/>
    </row>
    <row r="177" spans="1:8" s="10" customFormat="1" ht="11.1" customHeight="1" x14ac:dyDescent="0.2">
      <c r="A177" s="4"/>
      <c r="B177" s="4"/>
      <c r="C177" s="4"/>
      <c r="D177" s="4"/>
      <c r="E177" s="4"/>
      <c r="F177" s="4"/>
      <c r="G177" s="4"/>
      <c r="H177" s="4"/>
    </row>
    <row r="178" spans="1:8" s="10" customFormat="1" ht="11.1" customHeight="1" x14ac:dyDescent="0.2">
      <c r="A178" s="4"/>
      <c r="B178" s="4"/>
      <c r="C178" s="4"/>
      <c r="D178" s="4"/>
      <c r="E178" s="4"/>
      <c r="F178" s="4"/>
      <c r="G178" s="4"/>
      <c r="H178" s="4"/>
    </row>
    <row r="179" spans="1:8" s="10" customFormat="1" ht="11.1" customHeight="1" x14ac:dyDescent="0.2">
      <c r="A179" s="4"/>
      <c r="B179" s="4"/>
      <c r="C179" s="4"/>
      <c r="D179" s="4"/>
      <c r="E179" s="4"/>
      <c r="F179" s="4"/>
      <c r="G179" s="4"/>
      <c r="H179" s="4"/>
    </row>
    <row r="180" spans="1:8" s="10" customFormat="1" ht="11.1" customHeight="1" x14ac:dyDescent="0.2">
      <c r="A180" s="4"/>
      <c r="B180" s="4"/>
      <c r="C180" s="4"/>
      <c r="D180" s="4"/>
      <c r="E180" s="4"/>
      <c r="F180" s="4"/>
      <c r="G180" s="4"/>
      <c r="H180" s="4"/>
    </row>
    <row r="181" spans="1:8" s="10" customFormat="1" ht="11.1" customHeight="1" x14ac:dyDescent="0.2">
      <c r="A181" s="4"/>
      <c r="B181" s="4"/>
      <c r="C181" s="4"/>
      <c r="D181" s="4"/>
      <c r="E181" s="4"/>
      <c r="F181" s="4"/>
      <c r="G181" s="4"/>
      <c r="H181" s="4"/>
    </row>
    <row r="182" spans="1:8" s="10" customFormat="1" ht="11.1" customHeight="1" x14ac:dyDescent="0.2">
      <c r="A182" s="4"/>
      <c r="B182" s="4"/>
      <c r="C182" s="4"/>
      <c r="D182" s="4"/>
      <c r="E182" s="4"/>
      <c r="F182" s="4"/>
      <c r="G182" s="4"/>
      <c r="H182" s="4"/>
    </row>
    <row r="183" spans="1:8" s="10" customFormat="1" ht="11.1" customHeight="1" x14ac:dyDescent="0.2">
      <c r="A183" s="4"/>
      <c r="B183" s="4"/>
      <c r="C183" s="4"/>
      <c r="D183" s="4"/>
      <c r="E183" s="4"/>
      <c r="F183" s="4"/>
      <c r="G183" s="4"/>
      <c r="H183" s="4"/>
    </row>
    <row r="184" spans="1:8" s="10" customFormat="1" ht="11.1" customHeight="1" x14ac:dyDescent="0.2">
      <c r="A184" s="4"/>
      <c r="B184" s="4"/>
      <c r="C184" s="4"/>
      <c r="D184" s="4"/>
      <c r="E184" s="4"/>
      <c r="F184" s="4"/>
      <c r="G184" s="4"/>
      <c r="H184" s="4"/>
    </row>
    <row r="185" spans="1:8" s="10" customFormat="1" ht="11.1" customHeight="1" x14ac:dyDescent="0.2">
      <c r="A185" s="4"/>
      <c r="B185" s="4"/>
      <c r="C185" s="4"/>
      <c r="D185" s="4"/>
      <c r="E185" s="4"/>
      <c r="F185" s="4"/>
      <c r="G185" s="4"/>
      <c r="H185" s="4"/>
    </row>
    <row r="186" spans="1:8" s="10" customFormat="1" ht="11.1" customHeight="1" x14ac:dyDescent="0.2">
      <c r="A186" s="4"/>
      <c r="B186" s="4"/>
      <c r="C186" s="4"/>
      <c r="D186" s="4"/>
      <c r="E186" s="4"/>
      <c r="F186" s="4"/>
      <c r="G186" s="4"/>
      <c r="H186" s="4"/>
    </row>
    <row r="187" spans="1:8" s="10" customFormat="1" ht="11.1" customHeight="1" x14ac:dyDescent="0.2">
      <c r="A187" s="4"/>
      <c r="B187" s="4"/>
      <c r="C187" s="4"/>
      <c r="D187" s="4"/>
      <c r="E187" s="4"/>
      <c r="F187" s="4"/>
      <c r="G187" s="4"/>
      <c r="H187" s="4"/>
    </row>
    <row r="188" spans="1:8" s="10" customFormat="1" ht="11.1" customHeight="1" x14ac:dyDescent="0.2">
      <c r="A188" s="4"/>
      <c r="B188" s="4"/>
      <c r="C188" s="4"/>
      <c r="D188" s="4"/>
      <c r="E188" s="4"/>
      <c r="F188" s="4"/>
      <c r="G188" s="4"/>
      <c r="H188" s="4"/>
    </row>
    <row r="189" spans="1:8" s="10" customFormat="1" ht="11.1" customHeight="1" x14ac:dyDescent="0.2">
      <c r="A189" s="4"/>
      <c r="B189" s="4"/>
      <c r="C189" s="4"/>
      <c r="D189" s="4"/>
      <c r="E189" s="4"/>
      <c r="F189" s="4"/>
      <c r="G189" s="4"/>
      <c r="H189" s="4"/>
    </row>
    <row r="190" spans="1:8" s="10" customFormat="1" ht="11.1" customHeight="1" x14ac:dyDescent="0.2">
      <c r="A190" s="4"/>
      <c r="B190" s="4"/>
      <c r="C190" s="4"/>
      <c r="D190" s="4"/>
      <c r="E190" s="4"/>
      <c r="F190" s="4"/>
      <c r="G190" s="4"/>
      <c r="H190" s="4"/>
    </row>
    <row r="191" spans="1:8" s="10" customFormat="1" ht="11.1" customHeight="1" x14ac:dyDescent="0.2">
      <c r="A191" s="4"/>
      <c r="B191" s="4"/>
      <c r="C191" s="4"/>
      <c r="D191" s="4"/>
      <c r="E191" s="4"/>
      <c r="F191" s="4"/>
      <c r="G191" s="4"/>
      <c r="H191" s="4"/>
    </row>
    <row r="192" spans="1:8" s="10" customFormat="1" ht="11.1" customHeight="1" x14ac:dyDescent="0.2">
      <c r="A192" s="4"/>
      <c r="B192" s="4"/>
      <c r="C192" s="4"/>
      <c r="D192" s="4"/>
      <c r="E192" s="4"/>
      <c r="F192" s="4"/>
      <c r="G192" s="4"/>
      <c r="H192" s="4"/>
    </row>
    <row r="193" spans="1:8" s="10" customFormat="1" ht="11.1" customHeight="1" x14ac:dyDescent="0.2">
      <c r="A193" s="4"/>
      <c r="B193" s="4"/>
      <c r="C193" s="4"/>
      <c r="D193" s="4"/>
      <c r="E193" s="4"/>
      <c r="F193" s="4"/>
      <c r="G193" s="4"/>
      <c r="H193" s="4"/>
    </row>
    <row r="194" spans="1:8" s="10" customFormat="1" ht="11.1" customHeight="1" x14ac:dyDescent="0.2">
      <c r="A194" s="4"/>
      <c r="B194" s="4"/>
      <c r="C194" s="4"/>
      <c r="D194" s="4"/>
      <c r="E194" s="4"/>
      <c r="F194" s="4"/>
      <c r="G194" s="4"/>
      <c r="H194" s="4"/>
    </row>
    <row r="195" spans="1:8" s="10" customFormat="1" ht="11.1" customHeight="1" x14ac:dyDescent="0.2">
      <c r="A195" s="4"/>
      <c r="B195" s="4"/>
      <c r="C195" s="4"/>
      <c r="D195" s="4"/>
      <c r="E195" s="4"/>
      <c r="F195" s="4"/>
      <c r="G195" s="4"/>
      <c r="H195" s="4"/>
    </row>
    <row r="196" spans="1:8" s="10" customFormat="1" ht="11.1" customHeight="1" x14ac:dyDescent="0.2">
      <c r="A196" s="4"/>
      <c r="B196" s="4"/>
      <c r="C196" s="4"/>
      <c r="D196" s="4"/>
      <c r="E196" s="4"/>
      <c r="F196" s="4"/>
      <c r="G196" s="4"/>
      <c r="H196" s="4"/>
    </row>
    <row r="197" spans="1:8" s="10" customFormat="1" ht="11.1" customHeight="1" x14ac:dyDescent="0.2">
      <c r="A197" s="4"/>
      <c r="B197" s="4"/>
      <c r="C197" s="4"/>
      <c r="D197" s="4"/>
      <c r="E197" s="4"/>
      <c r="F197" s="4"/>
      <c r="G197" s="4"/>
      <c r="H197" s="4"/>
    </row>
    <row r="198" spans="1:8" s="10" customFormat="1" ht="11.1" customHeight="1" x14ac:dyDescent="0.2">
      <c r="A198" s="4"/>
      <c r="B198" s="4"/>
      <c r="C198" s="4"/>
      <c r="D198" s="4"/>
      <c r="E198" s="4"/>
      <c r="F198" s="4"/>
      <c r="G198" s="4"/>
      <c r="H198" s="4"/>
    </row>
    <row r="199" spans="1:8" s="10" customFormat="1" ht="11.1" customHeight="1" x14ac:dyDescent="0.2">
      <c r="A199" s="4"/>
      <c r="B199" s="4"/>
      <c r="C199" s="4"/>
      <c r="D199" s="4"/>
      <c r="E199" s="4"/>
      <c r="F199" s="4"/>
      <c r="G199" s="4"/>
      <c r="H199" s="4"/>
    </row>
    <row r="200" spans="1:8" s="10" customFormat="1" ht="11.1" customHeight="1" x14ac:dyDescent="0.2">
      <c r="A200" s="4"/>
      <c r="B200" s="4"/>
      <c r="C200" s="4"/>
      <c r="D200" s="4"/>
      <c r="E200" s="4"/>
      <c r="F200" s="4"/>
      <c r="G200" s="4"/>
      <c r="H200" s="4"/>
    </row>
    <row r="201" spans="1:8" s="10" customFormat="1" ht="11.1" customHeight="1" x14ac:dyDescent="0.2">
      <c r="A201" s="4"/>
      <c r="B201" s="4"/>
      <c r="C201" s="4"/>
      <c r="D201" s="4"/>
      <c r="E201" s="4"/>
      <c r="F201" s="4"/>
      <c r="G201" s="4"/>
      <c r="H201" s="4"/>
    </row>
    <row r="202" spans="1:8" s="10" customFormat="1" ht="11.1" customHeight="1" x14ac:dyDescent="0.2">
      <c r="A202" s="4"/>
      <c r="B202" s="4"/>
      <c r="C202" s="4"/>
      <c r="D202" s="4"/>
      <c r="E202" s="4"/>
      <c r="F202" s="4"/>
      <c r="G202" s="4"/>
      <c r="H202" s="4"/>
    </row>
    <row r="203" spans="1:8" s="10" customFormat="1" ht="11.1" customHeight="1" x14ac:dyDescent="0.2">
      <c r="A203" s="4"/>
      <c r="B203" s="4"/>
      <c r="C203" s="4"/>
      <c r="D203" s="4"/>
      <c r="E203" s="4"/>
      <c r="F203" s="4"/>
      <c r="G203" s="4"/>
      <c r="H203" s="4"/>
    </row>
    <row r="204" spans="1:8" s="10" customFormat="1" ht="11.1" customHeight="1" x14ac:dyDescent="0.2">
      <c r="A204" s="4"/>
      <c r="B204" s="4"/>
      <c r="C204" s="4"/>
      <c r="D204" s="4"/>
      <c r="E204" s="4"/>
      <c r="F204" s="4"/>
      <c r="G204" s="4"/>
      <c r="H204" s="4"/>
    </row>
    <row r="205" spans="1:8" s="10" customFormat="1" ht="11.1" customHeight="1" x14ac:dyDescent="0.2">
      <c r="A205" s="4"/>
      <c r="B205" s="4"/>
      <c r="C205" s="4"/>
      <c r="D205" s="4"/>
      <c r="E205" s="4"/>
      <c r="F205" s="4"/>
      <c r="G205" s="4"/>
      <c r="H205" s="4"/>
    </row>
    <row r="206" spans="1:8" s="10" customFormat="1" ht="11.1" customHeight="1" x14ac:dyDescent="0.2">
      <c r="A206" s="4"/>
      <c r="B206" s="4"/>
      <c r="C206" s="4"/>
      <c r="D206" s="4"/>
      <c r="E206" s="4"/>
      <c r="F206" s="4"/>
      <c r="G206" s="4"/>
      <c r="H206" s="4"/>
    </row>
    <row r="207" spans="1:8" s="10" customFormat="1" ht="11.1" customHeight="1" x14ac:dyDescent="0.2">
      <c r="A207" s="4"/>
      <c r="B207" s="4"/>
      <c r="C207" s="4"/>
      <c r="D207" s="4"/>
      <c r="E207" s="4"/>
      <c r="F207" s="4"/>
      <c r="G207" s="4"/>
      <c r="H207" s="4"/>
    </row>
    <row r="208" spans="1:8" s="10" customFormat="1" ht="11.1" customHeight="1" x14ac:dyDescent="0.2">
      <c r="A208" s="4"/>
      <c r="B208" s="4"/>
      <c r="C208" s="4"/>
      <c r="D208" s="4"/>
      <c r="E208" s="4"/>
      <c r="F208" s="4"/>
      <c r="G208" s="4"/>
      <c r="H208" s="4"/>
    </row>
    <row r="209" spans="1:8" s="10" customFormat="1" ht="11.1" customHeight="1" x14ac:dyDescent="0.2">
      <c r="A209" s="4"/>
      <c r="B209" s="4"/>
      <c r="C209" s="4"/>
      <c r="D209" s="4"/>
      <c r="E209" s="4"/>
      <c r="F209" s="4"/>
      <c r="G209" s="4"/>
      <c r="H209" s="4"/>
    </row>
    <row r="210" spans="1:8" s="10" customFormat="1" ht="11.1" customHeight="1" x14ac:dyDescent="0.2">
      <c r="A210" s="4"/>
      <c r="B210" s="4"/>
      <c r="C210" s="4"/>
      <c r="D210" s="4"/>
      <c r="E210" s="4"/>
      <c r="F210" s="4"/>
      <c r="G210" s="4"/>
      <c r="H210" s="4"/>
    </row>
    <row r="211" spans="1:8" s="10" customFormat="1" ht="11.1" customHeight="1" x14ac:dyDescent="0.2">
      <c r="A211" s="4"/>
      <c r="B211" s="4"/>
      <c r="C211" s="4"/>
      <c r="D211" s="4"/>
      <c r="E211" s="4"/>
      <c r="F211" s="4"/>
      <c r="G211" s="4"/>
      <c r="H211" s="4"/>
    </row>
    <row r="212" spans="1:8" s="10" customFormat="1" ht="11.1" customHeight="1" x14ac:dyDescent="0.2">
      <c r="A212" s="4"/>
      <c r="B212" s="4"/>
      <c r="C212" s="4"/>
      <c r="D212" s="4"/>
      <c r="E212" s="4"/>
      <c r="F212" s="4"/>
      <c r="G212" s="4"/>
      <c r="H212" s="4"/>
    </row>
    <row r="213" spans="1:8" s="10" customFormat="1" ht="11.1" customHeight="1" x14ac:dyDescent="0.2">
      <c r="A213" s="4"/>
      <c r="B213" s="4"/>
      <c r="C213" s="4"/>
      <c r="D213" s="4"/>
      <c r="E213" s="4"/>
      <c r="F213" s="4"/>
      <c r="G213" s="4"/>
      <c r="H213" s="4"/>
    </row>
    <row r="214" spans="1:8" s="10" customFormat="1" ht="11.1" customHeight="1" x14ac:dyDescent="0.2">
      <c r="A214" s="4"/>
      <c r="B214" s="4"/>
      <c r="C214" s="4"/>
      <c r="D214" s="4"/>
      <c r="E214" s="4"/>
      <c r="F214" s="4"/>
      <c r="G214" s="4"/>
      <c r="H214" s="4"/>
    </row>
    <row r="215" spans="1:8" s="10" customFormat="1" ht="11.1" customHeight="1" x14ac:dyDescent="0.2">
      <c r="A215" s="4"/>
      <c r="B215" s="4"/>
      <c r="C215" s="4"/>
      <c r="D215" s="4"/>
      <c r="E215" s="4"/>
      <c r="F215" s="4"/>
      <c r="G215" s="4"/>
      <c r="H215" s="4"/>
    </row>
    <row r="216" spans="1:8" s="10" customFormat="1" ht="11.1" customHeight="1" x14ac:dyDescent="0.2">
      <c r="A216" s="4"/>
      <c r="B216" s="4"/>
      <c r="C216" s="4"/>
      <c r="D216" s="4"/>
      <c r="E216" s="4"/>
      <c r="F216" s="4"/>
      <c r="G216" s="4"/>
      <c r="H216" s="4"/>
    </row>
    <row r="217" spans="1:8" s="10" customFormat="1" ht="11.1" customHeight="1" x14ac:dyDescent="0.2">
      <c r="A217" s="4"/>
      <c r="B217" s="4"/>
      <c r="C217" s="4"/>
      <c r="D217" s="4"/>
      <c r="E217" s="4"/>
      <c r="F217" s="4"/>
      <c r="G217" s="4"/>
      <c r="H217" s="4"/>
    </row>
    <row r="218" spans="1:8" s="10" customFormat="1" ht="11.1" customHeight="1" x14ac:dyDescent="0.2">
      <c r="A218" s="4"/>
      <c r="B218" s="4"/>
      <c r="C218" s="4"/>
      <c r="D218" s="4"/>
      <c r="E218" s="4"/>
      <c r="F218" s="4"/>
      <c r="G218" s="4"/>
      <c r="H218" s="4"/>
    </row>
    <row r="219" spans="1:8" s="10" customFormat="1" ht="11.1" customHeight="1" x14ac:dyDescent="0.2">
      <c r="A219" s="4"/>
      <c r="B219" s="4"/>
      <c r="C219" s="4"/>
      <c r="D219" s="4"/>
      <c r="E219" s="4"/>
      <c r="F219" s="4"/>
      <c r="G219" s="4"/>
      <c r="H219" s="4"/>
    </row>
    <row r="220" spans="1:8" s="10" customFormat="1" ht="11.1" customHeight="1" x14ac:dyDescent="0.2">
      <c r="A220" s="4"/>
      <c r="B220" s="4"/>
      <c r="C220" s="4"/>
      <c r="D220" s="4"/>
      <c r="E220" s="4"/>
      <c r="F220" s="4"/>
      <c r="G220" s="4"/>
      <c r="H220" s="4"/>
    </row>
    <row r="221" spans="1:8" s="10" customFormat="1" ht="11.1" customHeight="1" x14ac:dyDescent="0.2">
      <c r="A221" s="4"/>
      <c r="B221" s="4"/>
      <c r="C221" s="4"/>
      <c r="D221" s="4"/>
      <c r="E221" s="4"/>
      <c r="F221" s="4"/>
      <c r="G221" s="4"/>
      <c r="H221" s="4"/>
    </row>
    <row r="222" spans="1:8" s="10" customFormat="1" ht="11.1" customHeight="1" x14ac:dyDescent="0.2">
      <c r="A222" s="4"/>
      <c r="B222" s="4"/>
      <c r="C222" s="4"/>
      <c r="D222" s="4"/>
      <c r="E222" s="4"/>
      <c r="F222" s="4"/>
      <c r="G222" s="4"/>
      <c r="H222" s="4"/>
    </row>
    <row r="223" spans="1:8" s="10" customFormat="1" ht="11.1" customHeight="1" x14ac:dyDescent="0.2">
      <c r="A223" s="4"/>
      <c r="B223" s="4"/>
      <c r="C223" s="4"/>
      <c r="D223" s="4"/>
      <c r="E223" s="4"/>
      <c r="F223" s="4"/>
      <c r="G223" s="4"/>
      <c r="H223" s="4"/>
    </row>
    <row r="224" spans="1:8" s="10" customFormat="1" ht="11.1" customHeight="1" x14ac:dyDescent="0.2">
      <c r="A224" s="4"/>
      <c r="B224" s="4"/>
      <c r="C224" s="4"/>
      <c r="D224" s="4"/>
      <c r="E224" s="4"/>
      <c r="F224" s="4"/>
      <c r="G224" s="4"/>
      <c r="H224" s="4"/>
    </row>
    <row r="225" spans="1:8" s="10" customFormat="1" ht="11.1" customHeight="1" x14ac:dyDescent="0.2">
      <c r="A225" s="4"/>
      <c r="B225" s="4"/>
      <c r="C225" s="4"/>
      <c r="D225" s="4"/>
      <c r="E225" s="4"/>
      <c r="F225" s="4"/>
      <c r="G225" s="4"/>
      <c r="H225" s="4"/>
    </row>
    <row r="226" spans="1:8" s="10" customFormat="1" ht="11.1" customHeight="1" x14ac:dyDescent="0.2">
      <c r="A226" s="4"/>
      <c r="B226" s="4"/>
      <c r="C226" s="4"/>
      <c r="D226" s="4"/>
      <c r="E226" s="4"/>
      <c r="F226" s="4"/>
      <c r="G226" s="4"/>
      <c r="H226" s="4"/>
    </row>
    <row r="227" spans="1:8" s="10" customFormat="1" ht="11.1" customHeight="1" x14ac:dyDescent="0.2">
      <c r="A227" s="4"/>
      <c r="B227" s="4"/>
      <c r="C227" s="4"/>
      <c r="D227" s="4"/>
      <c r="E227" s="4"/>
      <c r="F227" s="4"/>
      <c r="G227" s="4"/>
      <c r="H227" s="4"/>
    </row>
    <row r="228" spans="1:8" s="10" customFormat="1" ht="11.1" customHeight="1" x14ac:dyDescent="0.2">
      <c r="A228" s="4"/>
      <c r="B228" s="4"/>
      <c r="C228" s="4"/>
      <c r="D228" s="4"/>
      <c r="E228" s="4"/>
      <c r="F228" s="4"/>
      <c r="G228" s="4"/>
      <c r="H228" s="4"/>
    </row>
    <row r="229" spans="1:8" s="10" customFormat="1" ht="11.1" customHeight="1" x14ac:dyDescent="0.2">
      <c r="A229" s="4"/>
      <c r="B229" s="4"/>
      <c r="C229" s="4"/>
      <c r="D229" s="4"/>
      <c r="E229" s="4"/>
      <c r="F229" s="4"/>
      <c r="G229" s="4"/>
      <c r="H229" s="4"/>
    </row>
    <row r="230" spans="1:8" s="10" customFormat="1" ht="11.1" customHeight="1" x14ac:dyDescent="0.2">
      <c r="A230" s="4"/>
      <c r="B230" s="4"/>
      <c r="C230" s="4"/>
      <c r="D230" s="4"/>
      <c r="E230" s="4"/>
      <c r="F230" s="4"/>
      <c r="G230" s="4"/>
      <c r="H230" s="4"/>
    </row>
    <row r="231" spans="1:8" s="10" customFormat="1" ht="11.1" customHeight="1" x14ac:dyDescent="0.2">
      <c r="A231" s="4"/>
      <c r="B231" s="4"/>
      <c r="C231" s="4"/>
      <c r="D231" s="4"/>
      <c r="E231" s="4"/>
      <c r="F231" s="4"/>
      <c r="G231" s="4"/>
      <c r="H231" s="4"/>
    </row>
    <row r="232" spans="1:8" s="10" customFormat="1" ht="11.1" customHeight="1" x14ac:dyDescent="0.2">
      <c r="A232" s="4"/>
      <c r="B232" s="4"/>
      <c r="C232" s="4"/>
      <c r="D232" s="4"/>
      <c r="E232" s="4"/>
      <c r="F232" s="4"/>
      <c r="G232" s="4"/>
      <c r="H232" s="4"/>
    </row>
    <row r="233" spans="1:8" s="10" customFormat="1" ht="11.1" customHeight="1" x14ac:dyDescent="0.2">
      <c r="A233" s="4"/>
      <c r="B233" s="4"/>
      <c r="C233" s="4"/>
      <c r="D233" s="4"/>
      <c r="E233" s="4"/>
      <c r="F233" s="4"/>
      <c r="G233" s="4"/>
      <c r="H233" s="4"/>
    </row>
    <row r="234" spans="1:8" s="10" customFormat="1" ht="11.1" customHeight="1" x14ac:dyDescent="0.2">
      <c r="A234" s="4"/>
      <c r="B234" s="4"/>
      <c r="C234" s="4"/>
      <c r="D234" s="4"/>
      <c r="E234" s="4"/>
      <c r="F234" s="4"/>
      <c r="G234" s="4"/>
      <c r="H234" s="4"/>
    </row>
    <row r="235" spans="1:8" s="10" customFormat="1" ht="11.1" customHeight="1" x14ac:dyDescent="0.2">
      <c r="A235" s="4"/>
      <c r="B235" s="4"/>
      <c r="C235" s="4"/>
      <c r="D235" s="4"/>
      <c r="E235" s="4"/>
      <c r="F235" s="4"/>
      <c r="G235" s="4"/>
      <c r="H235" s="4"/>
    </row>
    <row r="236" spans="1:8" s="10" customFormat="1" ht="11.1" customHeight="1" x14ac:dyDescent="0.2">
      <c r="A236" s="4"/>
      <c r="B236" s="4"/>
      <c r="C236" s="4"/>
      <c r="D236" s="4"/>
      <c r="E236" s="4"/>
      <c r="F236" s="4"/>
      <c r="G236" s="4"/>
      <c r="H236" s="4"/>
    </row>
    <row r="237" spans="1:8" s="10" customFormat="1" ht="11.1" customHeight="1" x14ac:dyDescent="0.2">
      <c r="A237" s="4"/>
      <c r="B237" s="4"/>
      <c r="C237" s="4"/>
      <c r="D237" s="4"/>
      <c r="E237" s="4"/>
      <c r="F237" s="4"/>
      <c r="G237" s="4"/>
      <c r="H237" s="4"/>
    </row>
    <row r="238" spans="1:8" s="10" customFormat="1" ht="11.1" customHeight="1" x14ac:dyDescent="0.2">
      <c r="A238" s="4"/>
      <c r="B238" s="4"/>
      <c r="C238" s="4"/>
      <c r="D238" s="4"/>
      <c r="E238" s="4"/>
      <c r="F238" s="4"/>
      <c r="G238" s="4"/>
      <c r="H238" s="4"/>
    </row>
    <row r="239" spans="1:8" s="10" customFormat="1" ht="11.1" customHeight="1" x14ac:dyDescent="0.2">
      <c r="A239" s="4"/>
      <c r="B239" s="4"/>
      <c r="C239" s="4"/>
      <c r="D239" s="4"/>
      <c r="E239" s="4"/>
      <c r="F239" s="4"/>
      <c r="G239" s="4"/>
      <c r="H239" s="4"/>
    </row>
    <row r="240" spans="1:8" s="10" customFormat="1" ht="11.1" customHeight="1" x14ac:dyDescent="0.2">
      <c r="A240" s="4"/>
      <c r="B240" s="4"/>
      <c r="C240" s="4"/>
      <c r="D240" s="4"/>
      <c r="E240" s="4"/>
      <c r="F240" s="4"/>
      <c r="G240" s="4"/>
      <c r="H240" s="4"/>
    </row>
    <row r="241" spans="1:8" s="10" customFormat="1" ht="11.1" customHeight="1" x14ac:dyDescent="0.2">
      <c r="A241" s="4"/>
      <c r="B241" s="4"/>
      <c r="C241" s="4"/>
      <c r="D241" s="4"/>
      <c r="E241" s="4"/>
      <c r="F241" s="4"/>
      <c r="G241" s="4"/>
      <c r="H241" s="4"/>
    </row>
    <row r="242" spans="1:8" s="10" customFormat="1" ht="11.1" customHeight="1" x14ac:dyDescent="0.2">
      <c r="A242" s="4"/>
      <c r="B242" s="4"/>
      <c r="C242" s="4"/>
      <c r="D242" s="4"/>
      <c r="E242" s="4"/>
      <c r="F242" s="4"/>
      <c r="G242" s="4"/>
      <c r="H242" s="4"/>
    </row>
    <row r="243" spans="1:8" s="10" customFormat="1" ht="11.1" customHeight="1" x14ac:dyDescent="0.2">
      <c r="A243" s="4"/>
      <c r="B243" s="4"/>
      <c r="C243" s="4"/>
      <c r="D243" s="4"/>
      <c r="E243" s="4"/>
      <c r="F243" s="4"/>
      <c r="G243" s="4"/>
      <c r="H243" s="4"/>
    </row>
    <row r="244" spans="1:8" s="10" customFormat="1" ht="11.1" customHeight="1" x14ac:dyDescent="0.2">
      <c r="A244" s="4"/>
      <c r="B244" s="4"/>
      <c r="C244" s="4"/>
      <c r="D244" s="4"/>
      <c r="E244" s="4"/>
      <c r="F244" s="4"/>
      <c r="G244" s="4"/>
      <c r="H244" s="4"/>
    </row>
    <row r="245" spans="1:8" s="10" customFormat="1" ht="11.1" customHeight="1" x14ac:dyDescent="0.2">
      <c r="A245" s="4"/>
      <c r="B245" s="4"/>
      <c r="C245" s="4"/>
      <c r="D245" s="4"/>
      <c r="E245" s="4"/>
      <c r="F245" s="4"/>
      <c r="G245" s="4"/>
      <c r="H245" s="4"/>
    </row>
    <row r="246" spans="1:8" s="10" customFormat="1" ht="11.1" customHeight="1" x14ac:dyDescent="0.2">
      <c r="A246" s="4"/>
      <c r="B246" s="4"/>
      <c r="C246" s="4"/>
      <c r="D246" s="4"/>
      <c r="E246" s="4"/>
      <c r="F246" s="4"/>
      <c r="G246" s="4"/>
      <c r="H246" s="4"/>
    </row>
    <row r="247" spans="1:8" s="10" customFormat="1" ht="11.1" customHeight="1" x14ac:dyDescent="0.2">
      <c r="A247" s="4"/>
      <c r="B247" s="4"/>
      <c r="C247" s="4"/>
      <c r="D247" s="4"/>
      <c r="E247" s="4"/>
      <c r="F247" s="4"/>
      <c r="G247" s="4"/>
      <c r="H247" s="4"/>
    </row>
    <row r="248" spans="1:8" s="10" customFormat="1" ht="11.1" customHeight="1" x14ac:dyDescent="0.2">
      <c r="A248" s="4"/>
      <c r="B248" s="4"/>
      <c r="C248" s="4"/>
      <c r="D248" s="4"/>
      <c r="E248" s="4"/>
      <c r="F248" s="4"/>
      <c r="G248" s="4"/>
      <c r="H248" s="4"/>
    </row>
    <row r="249" spans="1:8" s="10" customFormat="1" ht="11.1" customHeight="1" x14ac:dyDescent="0.2">
      <c r="A249" s="4"/>
      <c r="B249" s="4"/>
      <c r="C249" s="4"/>
      <c r="D249" s="4"/>
      <c r="E249" s="4"/>
      <c r="F249" s="4"/>
      <c r="G249" s="4"/>
      <c r="H249" s="4"/>
    </row>
    <row r="250" spans="1:8" s="10" customFormat="1" ht="11.1" customHeight="1" x14ac:dyDescent="0.2">
      <c r="A250" s="4"/>
      <c r="B250" s="4"/>
      <c r="C250" s="4"/>
      <c r="D250" s="4"/>
      <c r="E250" s="4"/>
      <c r="F250" s="4"/>
      <c r="G250" s="4"/>
      <c r="H250" s="4"/>
    </row>
    <row r="251" spans="1:8" s="10" customFormat="1" ht="11.1" customHeight="1" x14ac:dyDescent="0.2">
      <c r="A251" s="4"/>
      <c r="B251" s="4"/>
      <c r="C251" s="4"/>
      <c r="D251" s="4"/>
      <c r="E251" s="4"/>
      <c r="F251" s="4"/>
      <c r="G251" s="4"/>
      <c r="H251" s="4"/>
    </row>
    <row r="252" spans="1:8" s="10" customFormat="1" ht="11.1" customHeight="1" x14ac:dyDescent="0.2">
      <c r="A252" s="4"/>
      <c r="B252" s="4"/>
      <c r="C252" s="4"/>
      <c r="D252" s="4"/>
      <c r="E252" s="4"/>
      <c r="F252" s="4"/>
      <c r="G252" s="4"/>
      <c r="H252" s="4"/>
    </row>
    <row r="253" spans="1:8" s="10" customFormat="1" ht="11.1" customHeight="1" x14ac:dyDescent="0.2">
      <c r="A253" s="4"/>
      <c r="B253" s="4"/>
      <c r="C253" s="4"/>
      <c r="D253" s="4"/>
      <c r="E253" s="4"/>
      <c r="F253" s="4"/>
      <c r="G253" s="4"/>
      <c r="H253" s="4"/>
    </row>
    <row r="254" spans="1:8" s="10" customFormat="1" ht="11.1" customHeight="1" x14ac:dyDescent="0.2">
      <c r="A254" s="4"/>
      <c r="B254" s="4"/>
      <c r="C254" s="4"/>
      <c r="D254" s="4"/>
      <c r="E254" s="4"/>
      <c r="F254" s="4"/>
      <c r="G254" s="4"/>
      <c r="H254" s="4"/>
    </row>
    <row r="255" spans="1:8" s="10" customFormat="1" ht="11.1" customHeight="1" x14ac:dyDescent="0.2">
      <c r="A255" s="4"/>
      <c r="B255" s="4"/>
      <c r="C255" s="4"/>
      <c r="D255" s="4"/>
      <c r="E255" s="4"/>
      <c r="F255" s="4"/>
      <c r="G255" s="4"/>
      <c r="H255" s="4"/>
    </row>
    <row r="256" spans="1:8" s="10" customFormat="1" ht="11.1" customHeight="1" x14ac:dyDescent="0.2">
      <c r="A256" s="4"/>
      <c r="B256" s="4"/>
      <c r="C256" s="4"/>
      <c r="D256" s="4"/>
      <c r="E256" s="4"/>
      <c r="F256" s="4"/>
      <c r="G256" s="4"/>
      <c r="H256" s="4"/>
    </row>
    <row r="257" spans="1:8" s="10" customFormat="1" ht="11.1" customHeight="1" x14ac:dyDescent="0.2">
      <c r="A257" s="4"/>
      <c r="B257" s="4"/>
      <c r="C257" s="4"/>
      <c r="D257" s="4"/>
      <c r="E257" s="4"/>
      <c r="F257" s="4"/>
      <c r="G257" s="4"/>
      <c r="H257" s="4"/>
    </row>
    <row r="258" spans="1:8" s="10" customFormat="1" ht="11.1" customHeight="1" x14ac:dyDescent="0.2">
      <c r="A258" s="4"/>
      <c r="B258" s="4"/>
      <c r="C258" s="4"/>
      <c r="D258" s="4"/>
      <c r="E258" s="4"/>
      <c r="F258" s="4"/>
      <c r="G258" s="4"/>
      <c r="H258" s="4"/>
    </row>
    <row r="259" spans="1:8" s="10" customFormat="1" ht="11.1" customHeight="1" x14ac:dyDescent="0.2">
      <c r="A259" s="4"/>
      <c r="B259" s="4"/>
      <c r="C259" s="4"/>
      <c r="D259" s="4"/>
      <c r="E259" s="4"/>
      <c r="F259" s="4"/>
      <c r="G259" s="4"/>
      <c r="H259" s="4"/>
    </row>
    <row r="260" spans="1:8" s="10" customFormat="1" ht="11.1" customHeight="1" x14ac:dyDescent="0.2">
      <c r="A260" s="4"/>
      <c r="B260" s="4"/>
      <c r="C260" s="4"/>
      <c r="D260" s="4"/>
      <c r="E260" s="4"/>
      <c r="F260" s="4"/>
      <c r="G260" s="4"/>
      <c r="H260" s="4"/>
    </row>
    <row r="261" spans="1:8" s="10" customFormat="1" ht="11.1" customHeight="1" x14ac:dyDescent="0.2">
      <c r="A261" s="4"/>
      <c r="B261" s="4"/>
      <c r="C261" s="4"/>
      <c r="D261" s="4"/>
      <c r="E261" s="4"/>
      <c r="F261" s="4"/>
      <c r="G261" s="4"/>
      <c r="H261" s="4"/>
    </row>
    <row r="262" spans="1:8" s="10" customFormat="1" ht="11.1" customHeight="1" x14ac:dyDescent="0.2">
      <c r="A262" s="4"/>
      <c r="B262" s="4"/>
      <c r="C262" s="4"/>
      <c r="D262" s="4"/>
      <c r="E262" s="4"/>
      <c r="F262" s="4"/>
      <c r="G262" s="4"/>
      <c r="H262" s="4"/>
    </row>
    <row r="263" spans="1:8" s="10" customFormat="1" ht="11.1" customHeight="1" x14ac:dyDescent="0.2">
      <c r="A263" s="4"/>
      <c r="B263" s="4"/>
      <c r="C263" s="4"/>
      <c r="D263" s="4"/>
      <c r="E263" s="4"/>
      <c r="F263" s="4"/>
      <c r="G263" s="4"/>
      <c r="H263" s="4"/>
    </row>
    <row r="264" spans="1:8" s="10" customFormat="1" ht="11.1" customHeight="1" x14ac:dyDescent="0.2">
      <c r="A264" s="4"/>
      <c r="B264" s="4"/>
      <c r="C264" s="4"/>
      <c r="D264" s="4"/>
      <c r="E264" s="4"/>
      <c r="F264" s="4"/>
      <c r="G264" s="4"/>
      <c r="H264" s="4"/>
    </row>
    <row r="265" spans="1:8" s="10" customFormat="1" ht="11.1" customHeight="1" x14ac:dyDescent="0.2">
      <c r="A265" s="4"/>
      <c r="B265" s="4"/>
      <c r="C265" s="4"/>
      <c r="D265" s="4"/>
      <c r="E265" s="4"/>
      <c r="F265" s="4"/>
      <c r="G265" s="4"/>
      <c r="H265" s="4"/>
    </row>
    <row r="266" spans="1:8" s="10" customFormat="1" ht="11.1" customHeight="1" x14ac:dyDescent="0.2">
      <c r="A266" s="4"/>
      <c r="B266" s="4"/>
      <c r="C266" s="4"/>
      <c r="D266" s="4"/>
      <c r="E266" s="4"/>
      <c r="F266" s="4"/>
      <c r="G266" s="4"/>
      <c r="H266" s="4"/>
    </row>
    <row r="267" spans="1:8" s="10" customFormat="1" ht="11.1" customHeight="1" x14ac:dyDescent="0.2">
      <c r="A267" s="4"/>
      <c r="B267" s="4"/>
      <c r="C267" s="4"/>
      <c r="D267" s="4"/>
      <c r="E267" s="4"/>
      <c r="F267" s="4"/>
      <c r="G267" s="4"/>
      <c r="H267" s="4"/>
    </row>
    <row r="268" spans="1:8" s="10" customFormat="1" ht="11.1" customHeight="1" x14ac:dyDescent="0.2">
      <c r="A268" s="4"/>
      <c r="B268" s="4"/>
      <c r="C268" s="4"/>
      <c r="D268" s="4"/>
      <c r="E268" s="4"/>
      <c r="F268" s="4"/>
      <c r="G268" s="4"/>
      <c r="H268" s="4"/>
    </row>
    <row r="269" spans="1:8" s="10" customFormat="1" ht="11.1" customHeight="1" x14ac:dyDescent="0.2">
      <c r="A269" s="4"/>
      <c r="B269" s="4"/>
      <c r="C269" s="4"/>
      <c r="D269" s="4"/>
      <c r="E269" s="4"/>
      <c r="F269" s="4"/>
      <c r="G269" s="4"/>
      <c r="H269" s="4"/>
    </row>
    <row r="270" spans="1:8" s="10" customFormat="1" ht="11.1" customHeight="1" x14ac:dyDescent="0.2">
      <c r="A270" s="4"/>
      <c r="B270" s="4"/>
      <c r="C270" s="4"/>
      <c r="D270" s="4"/>
      <c r="E270" s="4"/>
      <c r="F270" s="4"/>
      <c r="G270" s="4"/>
      <c r="H270" s="4"/>
    </row>
    <row r="271" spans="1:8" s="10" customFormat="1" ht="11.1" customHeight="1" x14ac:dyDescent="0.2">
      <c r="A271" s="4"/>
      <c r="B271" s="4"/>
      <c r="C271" s="4"/>
      <c r="D271" s="4"/>
      <c r="E271" s="4"/>
      <c r="F271" s="4"/>
      <c r="G271" s="4"/>
      <c r="H271" s="4"/>
    </row>
    <row r="272" spans="1:8" s="10" customFormat="1" ht="11.1" customHeight="1" x14ac:dyDescent="0.2">
      <c r="A272" s="4"/>
      <c r="B272" s="4"/>
      <c r="C272" s="4"/>
      <c r="D272" s="4"/>
      <c r="E272" s="4"/>
      <c r="F272" s="4"/>
      <c r="G272" s="4"/>
      <c r="H272" s="4"/>
    </row>
    <row r="273" spans="1:8" s="10" customFormat="1" ht="11.1" customHeight="1" x14ac:dyDescent="0.2">
      <c r="A273" s="4"/>
      <c r="B273" s="4"/>
      <c r="C273" s="4"/>
      <c r="D273" s="4"/>
      <c r="E273" s="4"/>
      <c r="F273" s="4"/>
      <c r="G273" s="4"/>
      <c r="H273" s="4"/>
    </row>
    <row r="274" spans="1:8" s="10" customFormat="1" ht="11.1" customHeight="1" x14ac:dyDescent="0.2">
      <c r="A274" s="4"/>
      <c r="B274" s="4"/>
      <c r="C274" s="4"/>
      <c r="D274" s="4"/>
      <c r="E274" s="4"/>
      <c r="F274" s="4"/>
      <c r="G274" s="4"/>
      <c r="H274" s="4"/>
    </row>
    <row r="275" spans="1:8" s="10" customFormat="1" ht="11.1" customHeight="1" x14ac:dyDescent="0.2">
      <c r="A275" s="4"/>
      <c r="B275" s="4"/>
      <c r="C275" s="4"/>
      <c r="D275" s="4"/>
      <c r="E275" s="4"/>
      <c r="F275" s="4"/>
      <c r="G275" s="4"/>
      <c r="H275" s="4"/>
    </row>
    <row r="276" spans="1:8" s="10" customFormat="1" ht="11.1" customHeight="1" x14ac:dyDescent="0.2">
      <c r="A276" s="4"/>
      <c r="B276" s="4"/>
      <c r="C276" s="4"/>
      <c r="D276" s="4"/>
      <c r="E276" s="4"/>
      <c r="F276" s="4"/>
      <c r="G276" s="4"/>
      <c r="H276" s="4"/>
    </row>
    <row r="277" spans="1:8" s="10" customFormat="1" ht="11.1" customHeight="1" x14ac:dyDescent="0.2">
      <c r="A277" s="4"/>
      <c r="B277" s="4"/>
      <c r="C277" s="4"/>
      <c r="D277" s="4"/>
      <c r="E277" s="4"/>
      <c r="F277" s="4"/>
      <c r="G277" s="4"/>
      <c r="H277" s="4"/>
    </row>
    <row r="278" spans="1:8" s="10" customFormat="1" ht="11.1" customHeight="1" x14ac:dyDescent="0.2">
      <c r="A278" s="4"/>
      <c r="B278" s="4"/>
      <c r="C278" s="4"/>
      <c r="D278" s="4"/>
      <c r="E278" s="4"/>
      <c r="F278" s="4"/>
      <c r="G278" s="4"/>
      <c r="H278" s="4"/>
    </row>
    <row r="279" spans="1:8" s="10" customFormat="1" ht="11.1" customHeight="1" x14ac:dyDescent="0.2">
      <c r="A279" s="4"/>
      <c r="B279" s="4"/>
      <c r="C279" s="4"/>
      <c r="D279" s="4"/>
      <c r="E279" s="4"/>
      <c r="F279" s="4"/>
      <c r="G279" s="4"/>
      <c r="H279" s="4"/>
    </row>
    <row r="280" spans="1:8" s="10" customFormat="1" ht="11.1" customHeight="1" x14ac:dyDescent="0.2">
      <c r="A280" s="4"/>
      <c r="B280" s="4"/>
      <c r="C280" s="4"/>
      <c r="D280" s="4"/>
      <c r="E280" s="4"/>
      <c r="F280" s="4"/>
      <c r="G280" s="4"/>
      <c r="H280" s="4"/>
    </row>
    <row r="281" spans="1:8" s="10" customFormat="1" ht="11.1" customHeight="1" x14ac:dyDescent="0.2">
      <c r="A281" s="4"/>
      <c r="B281" s="4"/>
      <c r="C281" s="4"/>
      <c r="D281" s="4"/>
      <c r="E281" s="4"/>
      <c r="F281" s="4"/>
      <c r="G281" s="4"/>
      <c r="H281" s="4"/>
    </row>
    <row r="282" spans="1:8" s="10" customFormat="1" ht="11.1" customHeight="1" x14ac:dyDescent="0.2">
      <c r="A282" s="4"/>
      <c r="B282" s="4"/>
      <c r="C282" s="4"/>
      <c r="D282" s="4"/>
      <c r="E282" s="4"/>
      <c r="F282" s="4"/>
      <c r="G282" s="4"/>
      <c r="H282" s="4"/>
    </row>
    <row r="283" spans="1:8" s="10" customFormat="1" ht="11.1" customHeight="1" x14ac:dyDescent="0.2">
      <c r="A283" s="4"/>
      <c r="B283" s="4"/>
      <c r="C283" s="4"/>
      <c r="D283" s="4"/>
      <c r="E283" s="4"/>
      <c r="F283" s="4"/>
      <c r="G283" s="4"/>
      <c r="H283" s="4"/>
    </row>
    <row r="284" spans="1:8" s="10" customFormat="1" ht="11.1" customHeight="1" x14ac:dyDescent="0.2">
      <c r="A284" s="4"/>
      <c r="B284" s="4"/>
      <c r="C284" s="4"/>
      <c r="D284" s="4"/>
      <c r="E284" s="4"/>
      <c r="F284" s="4"/>
      <c r="G284" s="4"/>
      <c r="H284" s="4"/>
    </row>
    <row r="285" spans="1:8" s="10" customFormat="1" ht="11.1" customHeight="1" x14ac:dyDescent="0.2">
      <c r="A285" s="4"/>
      <c r="B285" s="4"/>
      <c r="C285" s="4"/>
      <c r="D285" s="4"/>
      <c r="E285" s="4"/>
      <c r="F285" s="4"/>
      <c r="G285" s="4"/>
      <c r="H285" s="4"/>
    </row>
    <row r="286" spans="1:8" s="10" customFormat="1" ht="11.1" customHeight="1" x14ac:dyDescent="0.2">
      <c r="A286" s="4"/>
      <c r="B286" s="4"/>
      <c r="C286" s="4"/>
      <c r="D286" s="4"/>
      <c r="E286" s="4"/>
      <c r="F286" s="4"/>
      <c r="G286" s="4"/>
      <c r="H286" s="4"/>
    </row>
    <row r="287" spans="1:8" s="10" customFormat="1" ht="11.1" customHeight="1" x14ac:dyDescent="0.2">
      <c r="A287" s="4"/>
      <c r="B287" s="4"/>
      <c r="C287" s="4"/>
      <c r="D287" s="4"/>
      <c r="E287" s="4"/>
      <c r="F287" s="4"/>
      <c r="G287" s="4"/>
      <c r="H287" s="4"/>
    </row>
    <row r="288" spans="1:8" s="10" customFormat="1" ht="11.1" customHeight="1" x14ac:dyDescent="0.2">
      <c r="A288" s="4"/>
      <c r="B288" s="4"/>
      <c r="C288" s="4"/>
      <c r="D288" s="4"/>
      <c r="E288" s="4"/>
      <c r="F288" s="4"/>
      <c r="G288" s="4"/>
      <c r="H288" s="4"/>
    </row>
    <row r="289" spans="1:8" s="10" customFormat="1" ht="11.1" customHeight="1" x14ac:dyDescent="0.2">
      <c r="A289" s="4"/>
      <c r="B289" s="4"/>
      <c r="C289" s="4"/>
      <c r="D289" s="4"/>
      <c r="E289" s="4"/>
      <c r="F289" s="4"/>
      <c r="G289" s="4"/>
      <c r="H289" s="4"/>
    </row>
    <row r="290" spans="1:8" s="10" customFormat="1" ht="11.1" customHeight="1" x14ac:dyDescent="0.2">
      <c r="A290" s="4"/>
      <c r="B290" s="4"/>
      <c r="C290" s="4"/>
      <c r="D290" s="4"/>
      <c r="E290" s="4"/>
      <c r="F290" s="4"/>
      <c r="G290" s="4"/>
      <c r="H290" s="4"/>
    </row>
    <row r="291" spans="1:8" s="10" customFormat="1" ht="11.1" customHeight="1" x14ac:dyDescent="0.2">
      <c r="A291" s="4"/>
      <c r="B291" s="4"/>
      <c r="C291" s="4"/>
      <c r="D291" s="4"/>
      <c r="E291" s="4"/>
      <c r="F291" s="4"/>
      <c r="G291" s="4"/>
      <c r="H291" s="4"/>
    </row>
    <row r="292" spans="1:8" s="10" customFormat="1" ht="11.1" customHeight="1" x14ac:dyDescent="0.2">
      <c r="A292" s="4"/>
      <c r="B292" s="4"/>
      <c r="C292" s="4"/>
      <c r="D292" s="4"/>
      <c r="E292" s="4"/>
      <c r="F292" s="4"/>
      <c r="G292" s="4"/>
      <c r="H292" s="4"/>
    </row>
    <row r="293" spans="1:8" s="10" customFormat="1" ht="11.1" customHeight="1" x14ac:dyDescent="0.2">
      <c r="A293" s="4"/>
      <c r="B293" s="4"/>
      <c r="C293" s="4"/>
      <c r="D293" s="4"/>
      <c r="E293" s="4"/>
      <c r="F293" s="4"/>
      <c r="G293" s="4"/>
      <c r="H293" s="4"/>
    </row>
    <row r="294" spans="1:8" s="10" customFormat="1" ht="11.1" customHeight="1" x14ac:dyDescent="0.2">
      <c r="A294" s="4"/>
      <c r="B294" s="4"/>
      <c r="C294" s="4"/>
      <c r="D294" s="4"/>
      <c r="E294" s="4"/>
      <c r="F294" s="4"/>
      <c r="G294" s="4"/>
      <c r="H294" s="4"/>
    </row>
    <row r="295" spans="1:8" s="10" customFormat="1" ht="11.1" customHeight="1" x14ac:dyDescent="0.2">
      <c r="A295" s="4"/>
      <c r="B295" s="4"/>
      <c r="C295" s="4"/>
      <c r="D295" s="4"/>
      <c r="E295" s="4"/>
      <c r="F295" s="4"/>
      <c r="G295" s="4"/>
      <c r="H295" s="4"/>
    </row>
    <row r="296" spans="1:8" s="10" customFormat="1" ht="11.1" customHeight="1" x14ac:dyDescent="0.2">
      <c r="A296" s="4"/>
      <c r="B296" s="4"/>
      <c r="C296" s="4"/>
      <c r="D296" s="4"/>
      <c r="E296" s="4"/>
      <c r="F296" s="4"/>
      <c r="G296" s="4"/>
      <c r="H296" s="4"/>
    </row>
    <row r="297" spans="1:8" s="10" customFormat="1" ht="11.1" customHeight="1" x14ac:dyDescent="0.2">
      <c r="A297" s="4"/>
      <c r="B297" s="4"/>
      <c r="C297" s="4"/>
      <c r="D297" s="4"/>
      <c r="E297" s="4"/>
      <c r="F297" s="4"/>
      <c r="G297" s="4"/>
      <c r="H297" s="4"/>
    </row>
    <row r="298" spans="1:8" s="10" customFormat="1" ht="11.1" customHeight="1" x14ac:dyDescent="0.2">
      <c r="A298" s="4"/>
      <c r="B298" s="4"/>
      <c r="C298" s="4"/>
      <c r="D298" s="4"/>
      <c r="E298" s="4"/>
      <c r="F298" s="4"/>
      <c r="G298" s="4"/>
      <c r="H298" s="4"/>
    </row>
    <row r="299" spans="1:8" s="10" customFormat="1" ht="11.1" customHeight="1" x14ac:dyDescent="0.2">
      <c r="A299" s="4"/>
      <c r="B299" s="4"/>
      <c r="C299" s="4"/>
      <c r="D299" s="4"/>
      <c r="E299" s="4"/>
      <c r="F299" s="4"/>
      <c r="G299" s="4"/>
      <c r="H299" s="4"/>
    </row>
    <row r="300" spans="1:8" s="10" customFormat="1" ht="11.1" customHeight="1" x14ac:dyDescent="0.2">
      <c r="A300" s="4"/>
      <c r="B300" s="4"/>
      <c r="C300" s="4"/>
      <c r="D300" s="4"/>
      <c r="E300" s="4"/>
      <c r="F300" s="4"/>
      <c r="G300" s="4"/>
      <c r="H300" s="4"/>
    </row>
    <row r="301" spans="1:8" s="10" customFormat="1" ht="11.1" customHeight="1" x14ac:dyDescent="0.2">
      <c r="A301" s="4"/>
      <c r="B301" s="4"/>
      <c r="C301" s="4"/>
      <c r="D301" s="4"/>
      <c r="E301" s="4"/>
      <c r="F301" s="4"/>
      <c r="G301" s="4"/>
      <c r="H301" s="4"/>
    </row>
    <row r="302" spans="1:8" s="10" customFormat="1" ht="11.1" customHeight="1" x14ac:dyDescent="0.2">
      <c r="A302" s="4"/>
      <c r="B302" s="4"/>
      <c r="C302" s="4"/>
      <c r="D302" s="4"/>
      <c r="E302" s="4"/>
      <c r="F302" s="4"/>
      <c r="G302" s="4"/>
      <c r="H302" s="4"/>
    </row>
    <row r="303" spans="1:8" s="10" customFormat="1" ht="11.1" customHeight="1" x14ac:dyDescent="0.2">
      <c r="A303" s="4"/>
      <c r="B303" s="4"/>
      <c r="C303" s="4"/>
      <c r="D303" s="4"/>
      <c r="E303" s="4"/>
      <c r="F303" s="4"/>
      <c r="G303" s="4"/>
      <c r="H303" s="4"/>
    </row>
    <row r="304" spans="1:8" s="10" customFormat="1" ht="11.1" customHeight="1" x14ac:dyDescent="0.2">
      <c r="A304" s="4"/>
      <c r="B304" s="4"/>
      <c r="C304" s="4"/>
      <c r="D304" s="4"/>
      <c r="E304" s="4"/>
      <c r="F304" s="4"/>
      <c r="G304" s="4"/>
      <c r="H304" s="4"/>
    </row>
    <row r="305" spans="1:8" s="10" customFormat="1" ht="11.1" customHeight="1" x14ac:dyDescent="0.2">
      <c r="A305" s="4"/>
      <c r="B305" s="4"/>
      <c r="C305" s="4"/>
      <c r="D305" s="4"/>
      <c r="E305" s="4"/>
      <c r="F305" s="4"/>
      <c r="G305" s="4"/>
      <c r="H305" s="4"/>
    </row>
    <row r="306" spans="1:8" s="10" customFormat="1" ht="11.1" customHeight="1" x14ac:dyDescent="0.2">
      <c r="A306" s="4"/>
      <c r="B306" s="4"/>
      <c r="C306" s="4"/>
      <c r="D306" s="4"/>
      <c r="E306" s="4"/>
      <c r="F306" s="4"/>
      <c r="G306" s="4"/>
      <c r="H306" s="4"/>
    </row>
    <row r="307" spans="1:8" s="10" customFormat="1" ht="11.1" customHeight="1" x14ac:dyDescent="0.2">
      <c r="A307" s="4"/>
      <c r="B307" s="4"/>
      <c r="C307" s="4"/>
      <c r="D307" s="4"/>
      <c r="E307" s="4"/>
      <c r="F307" s="4"/>
      <c r="G307" s="4"/>
      <c r="H307" s="4"/>
    </row>
    <row r="308" spans="1:8" s="10" customFormat="1" ht="11.1" customHeight="1" x14ac:dyDescent="0.2">
      <c r="A308" s="4"/>
      <c r="B308" s="4"/>
      <c r="C308" s="4"/>
      <c r="D308" s="4"/>
      <c r="E308" s="4"/>
      <c r="F308" s="4"/>
      <c r="G308" s="4"/>
      <c r="H308" s="4"/>
    </row>
    <row r="309" spans="1:8" s="10" customFormat="1" ht="11.1" customHeight="1" x14ac:dyDescent="0.2">
      <c r="A309" s="4"/>
      <c r="B309" s="4"/>
      <c r="C309" s="4"/>
      <c r="D309" s="4"/>
      <c r="E309" s="4"/>
      <c r="F309" s="4"/>
      <c r="G309" s="4"/>
      <c r="H309" s="4"/>
    </row>
    <row r="310" spans="1:8" s="10" customFormat="1" ht="11.1" customHeight="1" x14ac:dyDescent="0.2">
      <c r="A310" s="4"/>
      <c r="B310" s="4"/>
      <c r="C310" s="4"/>
      <c r="D310" s="4"/>
      <c r="E310" s="4"/>
      <c r="F310" s="4"/>
      <c r="G310" s="4"/>
      <c r="H310" s="4"/>
    </row>
    <row r="311" spans="1:8" s="10" customFormat="1" ht="11.1" customHeight="1" x14ac:dyDescent="0.2">
      <c r="A311" s="4"/>
      <c r="B311" s="4"/>
      <c r="C311" s="4"/>
      <c r="D311" s="4"/>
      <c r="E311" s="4"/>
      <c r="F311" s="4"/>
      <c r="G311" s="4"/>
      <c r="H311" s="4"/>
    </row>
    <row r="312" spans="1:8" s="10" customFormat="1" ht="11.1" customHeight="1" x14ac:dyDescent="0.2">
      <c r="A312" s="4"/>
      <c r="B312" s="4"/>
      <c r="C312" s="4"/>
      <c r="D312" s="4"/>
      <c r="E312" s="4"/>
      <c r="F312" s="4"/>
      <c r="G312" s="4"/>
      <c r="H312" s="4"/>
    </row>
    <row r="313" spans="1:8" s="10" customFormat="1" ht="11.1" customHeight="1" x14ac:dyDescent="0.2">
      <c r="A313" s="4"/>
      <c r="B313" s="4"/>
      <c r="C313" s="4"/>
      <c r="D313" s="4"/>
      <c r="E313" s="4"/>
      <c r="F313" s="4"/>
      <c r="G313" s="4"/>
      <c r="H313" s="4"/>
    </row>
    <row r="314" spans="1:8" s="10" customFormat="1" ht="11.1" customHeight="1" x14ac:dyDescent="0.2">
      <c r="A314" s="4"/>
      <c r="B314" s="4"/>
      <c r="C314" s="4"/>
      <c r="D314" s="4"/>
      <c r="E314" s="4"/>
      <c r="F314" s="4"/>
      <c r="G314" s="4"/>
      <c r="H314" s="4"/>
    </row>
    <row r="315" spans="1:8" s="10" customFormat="1" ht="11.1" customHeight="1" x14ac:dyDescent="0.2">
      <c r="A315" s="4"/>
      <c r="B315" s="4"/>
      <c r="C315" s="4"/>
      <c r="D315" s="4"/>
      <c r="E315" s="4"/>
      <c r="F315" s="4"/>
      <c r="G315" s="4"/>
      <c r="H315" s="4"/>
    </row>
    <row r="316" spans="1:8" s="10" customFormat="1" ht="11.1" customHeight="1" x14ac:dyDescent="0.2">
      <c r="A316" s="4"/>
      <c r="B316" s="4"/>
      <c r="C316" s="4"/>
      <c r="D316" s="4"/>
      <c r="E316" s="4"/>
      <c r="F316" s="4"/>
      <c r="G316" s="4"/>
      <c r="H316" s="4"/>
    </row>
    <row r="317" spans="1:8" s="10" customFormat="1" ht="11.1" customHeight="1" x14ac:dyDescent="0.2">
      <c r="A317" s="4"/>
      <c r="B317" s="4"/>
      <c r="C317" s="4"/>
      <c r="D317" s="4"/>
      <c r="E317" s="4"/>
      <c r="F317" s="4"/>
      <c r="G317" s="4"/>
      <c r="H317" s="4"/>
    </row>
    <row r="318" spans="1:8" s="10" customFormat="1" ht="11.1" customHeight="1" x14ac:dyDescent="0.2">
      <c r="A318" s="4"/>
      <c r="B318" s="4"/>
      <c r="C318" s="4"/>
      <c r="D318" s="4"/>
      <c r="E318" s="4"/>
      <c r="F318" s="4"/>
      <c r="G318" s="4"/>
      <c r="H318" s="4"/>
    </row>
    <row r="319" spans="1:8" s="10" customFormat="1" ht="11.1" customHeight="1" x14ac:dyDescent="0.2">
      <c r="A319" s="4"/>
      <c r="B319" s="4"/>
      <c r="C319" s="4"/>
      <c r="D319" s="4"/>
      <c r="E319" s="4"/>
      <c r="F319" s="4"/>
      <c r="G319" s="4"/>
      <c r="H319" s="4"/>
    </row>
    <row r="320" spans="1:8" s="10" customFormat="1" ht="11.1" customHeight="1" x14ac:dyDescent="0.2">
      <c r="A320" s="4"/>
      <c r="B320" s="4"/>
      <c r="C320" s="4"/>
      <c r="D320" s="4"/>
      <c r="E320" s="4"/>
      <c r="F320" s="4"/>
      <c r="G320" s="4"/>
      <c r="H320" s="4"/>
    </row>
    <row r="321" spans="1:8" s="10" customFormat="1" ht="11.1" customHeight="1" x14ac:dyDescent="0.2">
      <c r="A321" s="4"/>
      <c r="B321" s="4"/>
      <c r="C321" s="4"/>
      <c r="D321" s="4"/>
      <c r="E321" s="4"/>
      <c r="F321" s="4"/>
      <c r="G321" s="4"/>
      <c r="H321" s="4"/>
    </row>
    <row r="322" spans="1:8" s="10" customFormat="1" ht="11.1" customHeight="1" x14ac:dyDescent="0.2">
      <c r="A322" s="4"/>
      <c r="B322" s="4"/>
      <c r="C322" s="4"/>
      <c r="D322" s="4"/>
      <c r="E322" s="4"/>
      <c r="F322" s="4"/>
      <c r="G322" s="4"/>
      <c r="H322" s="4"/>
    </row>
    <row r="323" spans="1:8" s="10" customFormat="1" ht="11.1" customHeight="1" x14ac:dyDescent="0.2">
      <c r="A323" s="4"/>
      <c r="B323" s="4"/>
      <c r="C323" s="4"/>
      <c r="D323" s="4"/>
      <c r="E323" s="4"/>
      <c r="F323" s="4"/>
      <c r="G323" s="4"/>
      <c r="H323" s="4"/>
    </row>
    <row r="324" spans="1:8" s="10" customFormat="1" ht="11.1" customHeight="1" x14ac:dyDescent="0.2">
      <c r="A324" s="4"/>
      <c r="B324" s="4"/>
      <c r="C324" s="4"/>
      <c r="D324" s="4"/>
      <c r="E324" s="4"/>
      <c r="F324" s="4"/>
      <c r="G324" s="4"/>
      <c r="H324" s="4"/>
    </row>
    <row r="325" spans="1:8" s="10" customFormat="1" ht="11.1" customHeight="1" x14ac:dyDescent="0.2">
      <c r="A325" s="4"/>
      <c r="B325" s="4"/>
      <c r="C325" s="4"/>
      <c r="D325" s="4"/>
      <c r="E325" s="4"/>
      <c r="F325" s="4"/>
      <c r="G325" s="4"/>
      <c r="H325" s="4"/>
    </row>
    <row r="326" spans="1:8" s="10" customFormat="1" ht="11.1" customHeight="1" x14ac:dyDescent="0.2">
      <c r="A326" s="4"/>
      <c r="B326" s="4"/>
      <c r="C326" s="4"/>
      <c r="D326" s="4"/>
      <c r="E326" s="4"/>
      <c r="F326" s="4"/>
      <c r="G326" s="4"/>
      <c r="H326" s="4"/>
    </row>
    <row r="327" spans="1:8" s="10" customFormat="1" ht="11.1" customHeight="1" x14ac:dyDescent="0.2">
      <c r="A327" s="4"/>
      <c r="B327" s="4"/>
      <c r="C327" s="4"/>
      <c r="D327" s="4"/>
      <c r="E327" s="4"/>
      <c r="F327" s="4"/>
      <c r="G327" s="4"/>
      <c r="H327" s="4"/>
    </row>
    <row r="328" spans="1:8" s="10" customFormat="1" ht="11.1" customHeight="1" x14ac:dyDescent="0.2">
      <c r="A328" s="4"/>
      <c r="B328" s="4"/>
      <c r="C328" s="4"/>
      <c r="D328" s="4"/>
      <c r="E328" s="4"/>
      <c r="F328" s="4"/>
      <c r="G328" s="4"/>
      <c r="H328" s="4"/>
    </row>
    <row r="329" spans="1:8" s="10" customFormat="1" ht="11.1" customHeight="1" x14ac:dyDescent="0.2">
      <c r="A329" s="4"/>
      <c r="B329" s="4"/>
      <c r="C329" s="4"/>
      <c r="D329" s="4"/>
      <c r="E329" s="4"/>
      <c r="F329" s="4"/>
      <c r="G329" s="4"/>
      <c r="H329" s="4"/>
    </row>
    <row r="330" spans="1:8" s="10" customFormat="1" ht="11.1" customHeight="1" x14ac:dyDescent="0.2">
      <c r="A330" s="4"/>
      <c r="B330" s="4"/>
      <c r="C330" s="4"/>
      <c r="D330" s="4"/>
      <c r="E330" s="4"/>
      <c r="F330" s="4"/>
      <c r="G330" s="4"/>
      <c r="H330" s="4"/>
    </row>
    <row r="331" spans="1:8" s="10" customFormat="1" ht="11.1" customHeight="1" x14ac:dyDescent="0.2">
      <c r="A331" s="4"/>
      <c r="B331" s="4"/>
      <c r="C331" s="4"/>
      <c r="D331" s="4"/>
      <c r="E331" s="4"/>
      <c r="F331" s="4"/>
      <c r="G331" s="4"/>
      <c r="H331" s="4"/>
    </row>
    <row r="332" spans="1:8" s="10" customFormat="1" ht="11.1" customHeight="1" x14ac:dyDescent="0.2">
      <c r="A332" s="4"/>
      <c r="B332" s="4"/>
      <c r="C332" s="4"/>
      <c r="D332" s="4"/>
      <c r="E332" s="4"/>
      <c r="F332" s="4"/>
      <c r="G332" s="4"/>
      <c r="H332" s="4"/>
    </row>
    <row r="333" spans="1:8" s="10" customFormat="1" ht="11.1" customHeight="1" x14ac:dyDescent="0.2">
      <c r="A333" s="4"/>
      <c r="B333" s="4"/>
      <c r="C333" s="4"/>
      <c r="D333" s="4"/>
      <c r="E333" s="4"/>
      <c r="F333" s="4"/>
      <c r="G333" s="4"/>
      <c r="H333" s="4"/>
    </row>
    <row r="334" spans="1:8" s="10" customFormat="1" ht="11.1" customHeight="1" x14ac:dyDescent="0.2">
      <c r="A334" s="4"/>
      <c r="B334" s="4"/>
      <c r="C334" s="4"/>
      <c r="D334" s="4"/>
      <c r="E334" s="4"/>
      <c r="F334" s="4"/>
      <c r="G334" s="4"/>
      <c r="H334" s="4"/>
    </row>
    <row r="335" spans="1:8" s="10" customFormat="1" ht="11.1" customHeight="1" x14ac:dyDescent="0.2">
      <c r="A335" s="4"/>
      <c r="B335" s="4"/>
      <c r="C335" s="4"/>
      <c r="D335" s="4"/>
      <c r="E335" s="4"/>
      <c r="F335" s="4"/>
      <c r="G335" s="4"/>
      <c r="H335" s="4"/>
    </row>
    <row r="336" spans="1:8" s="10" customFormat="1" ht="11.1" customHeight="1" x14ac:dyDescent="0.2">
      <c r="A336" s="4"/>
      <c r="B336" s="4"/>
      <c r="C336" s="4"/>
      <c r="D336" s="4"/>
      <c r="E336" s="4"/>
      <c r="F336" s="4"/>
      <c r="G336" s="4"/>
      <c r="H336" s="4"/>
    </row>
    <row r="337" spans="1:8" s="10" customFormat="1" ht="11.1" customHeight="1" x14ac:dyDescent="0.2">
      <c r="A337" s="4"/>
      <c r="B337" s="4"/>
      <c r="C337" s="4"/>
      <c r="D337" s="4"/>
      <c r="E337" s="4"/>
      <c r="F337" s="4"/>
      <c r="G337" s="4"/>
      <c r="H337" s="4"/>
    </row>
    <row r="338" spans="1:8" s="10" customFormat="1" ht="11.1" customHeight="1" x14ac:dyDescent="0.2">
      <c r="A338" s="4"/>
      <c r="B338" s="4"/>
      <c r="C338" s="4"/>
      <c r="D338" s="4"/>
      <c r="E338" s="4"/>
      <c r="F338" s="4"/>
      <c r="G338" s="4"/>
      <c r="H338" s="4"/>
    </row>
    <row r="339" spans="1:8" s="10" customFormat="1" ht="11.1" customHeight="1" x14ac:dyDescent="0.2">
      <c r="A339" s="4"/>
      <c r="B339" s="4"/>
      <c r="C339" s="4"/>
      <c r="D339" s="4"/>
      <c r="E339" s="4"/>
      <c r="F339" s="4"/>
      <c r="G339" s="4"/>
      <c r="H339" s="4"/>
    </row>
    <row r="340" spans="1:8" s="10" customFormat="1" ht="11.1" customHeight="1" x14ac:dyDescent="0.2">
      <c r="A340" s="4"/>
      <c r="B340" s="4"/>
      <c r="C340" s="4"/>
      <c r="D340" s="4"/>
      <c r="E340" s="4"/>
      <c r="F340" s="4"/>
      <c r="G340" s="4"/>
      <c r="H340" s="4"/>
    </row>
    <row r="341" spans="1:8" s="10" customFormat="1" ht="11.1" customHeight="1" x14ac:dyDescent="0.2">
      <c r="A341" s="4"/>
      <c r="B341" s="4"/>
      <c r="C341" s="4"/>
      <c r="D341" s="4"/>
      <c r="E341" s="4"/>
      <c r="F341" s="4"/>
      <c r="G341" s="4"/>
      <c r="H341" s="4"/>
    </row>
    <row r="342" spans="1:8" s="10" customFormat="1" ht="11.1" customHeight="1" x14ac:dyDescent="0.2">
      <c r="A342" s="4"/>
      <c r="B342" s="4"/>
      <c r="C342" s="4"/>
      <c r="D342" s="4"/>
      <c r="E342" s="4"/>
      <c r="F342" s="4"/>
      <c r="G342" s="4"/>
      <c r="H342" s="4"/>
    </row>
    <row r="343" spans="1:8" s="10" customFormat="1" ht="11.1" customHeight="1" x14ac:dyDescent="0.2">
      <c r="A343" s="4"/>
      <c r="B343" s="4"/>
      <c r="C343" s="4"/>
      <c r="D343" s="4"/>
      <c r="E343" s="4"/>
      <c r="F343" s="4"/>
      <c r="G343" s="4"/>
      <c r="H343" s="4"/>
    </row>
    <row r="344" spans="1:8" s="10" customFormat="1" ht="11.1" customHeight="1" x14ac:dyDescent="0.2">
      <c r="A344" s="4"/>
      <c r="B344" s="4"/>
      <c r="C344" s="4"/>
      <c r="D344" s="4"/>
      <c r="E344" s="4"/>
      <c r="F344" s="4"/>
      <c r="G344" s="4"/>
      <c r="H344" s="4"/>
    </row>
    <row r="345" spans="1:8" s="10" customFormat="1" ht="11.1" customHeight="1" x14ac:dyDescent="0.2">
      <c r="A345" s="4"/>
      <c r="B345" s="4"/>
      <c r="C345" s="4"/>
      <c r="D345" s="4"/>
      <c r="E345" s="4"/>
      <c r="F345" s="4"/>
      <c r="G345" s="4"/>
      <c r="H345" s="4"/>
    </row>
    <row r="346" spans="1:8" s="10" customFormat="1" ht="11.1" customHeight="1" x14ac:dyDescent="0.2">
      <c r="A346" s="4"/>
      <c r="B346" s="4"/>
      <c r="C346" s="4"/>
      <c r="D346" s="4"/>
      <c r="E346" s="4"/>
      <c r="F346" s="4"/>
      <c r="G346" s="4"/>
      <c r="H346" s="4"/>
    </row>
    <row r="347" spans="1:8" s="10" customFormat="1" ht="11.1" customHeight="1" x14ac:dyDescent="0.2">
      <c r="A347" s="4"/>
      <c r="B347" s="4"/>
      <c r="C347" s="4"/>
      <c r="D347" s="4"/>
      <c r="E347" s="4"/>
      <c r="F347" s="4"/>
      <c r="G347" s="4"/>
      <c r="H347" s="4"/>
    </row>
    <row r="348" spans="1:8" s="10" customFormat="1" ht="11.1" customHeight="1" x14ac:dyDescent="0.2">
      <c r="A348" s="4"/>
      <c r="B348" s="4"/>
      <c r="C348" s="4"/>
      <c r="D348" s="4"/>
      <c r="E348" s="4"/>
      <c r="F348" s="4"/>
      <c r="G348" s="4"/>
      <c r="H348" s="4"/>
    </row>
    <row r="349" spans="1:8" s="10" customFormat="1" ht="11.1" customHeight="1" x14ac:dyDescent="0.2">
      <c r="A349" s="4"/>
      <c r="B349" s="4"/>
      <c r="C349" s="4"/>
      <c r="D349" s="4"/>
      <c r="E349" s="4"/>
      <c r="F349" s="4"/>
      <c r="G349" s="4"/>
      <c r="H349" s="4"/>
    </row>
    <row r="350" spans="1:8" s="10" customFormat="1" ht="11.1" customHeight="1" x14ac:dyDescent="0.2">
      <c r="A350" s="4"/>
      <c r="B350" s="4"/>
      <c r="C350" s="4"/>
      <c r="D350" s="4"/>
      <c r="E350" s="4"/>
      <c r="F350" s="4"/>
      <c r="G350" s="4"/>
      <c r="H350" s="4"/>
    </row>
    <row r="351" spans="1:8" s="10" customFormat="1" ht="11.1" customHeight="1" x14ac:dyDescent="0.2">
      <c r="A351" s="4"/>
      <c r="B351" s="4"/>
      <c r="C351" s="4"/>
      <c r="D351" s="4"/>
      <c r="E351" s="4"/>
      <c r="F351" s="4"/>
      <c r="G351" s="4"/>
      <c r="H351" s="4"/>
    </row>
    <row r="352" spans="1:8" s="10" customFormat="1" ht="11.1" customHeight="1" x14ac:dyDescent="0.2">
      <c r="A352" s="4"/>
      <c r="B352" s="4"/>
      <c r="C352" s="4"/>
      <c r="D352" s="4"/>
      <c r="E352" s="4"/>
      <c r="F352" s="4"/>
      <c r="G352" s="4"/>
      <c r="H352" s="4"/>
    </row>
    <row r="353" spans="1:8" s="10" customFormat="1" ht="11.1" customHeight="1" x14ac:dyDescent="0.2">
      <c r="A353" s="4"/>
      <c r="B353" s="4"/>
      <c r="C353" s="4"/>
      <c r="D353" s="4"/>
      <c r="E353" s="4"/>
      <c r="F353" s="4"/>
      <c r="G353" s="4"/>
      <c r="H353" s="4"/>
    </row>
    <row r="354" spans="1:8" s="10" customFormat="1" ht="11.1" customHeight="1" x14ac:dyDescent="0.2">
      <c r="A354" s="4"/>
      <c r="B354" s="4"/>
      <c r="C354" s="4"/>
      <c r="D354" s="4"/>
      <c r="E354" s="4"/>
      <c r="F354" s="4"/>
      <c r="G354" s="4"/>
      <c r="H354" s="4"/>
    </row>
    <row r="355" spans="1:8" s="10" customFormat="1" ht="11.1" customHeight="1" x14ac:dyDescent="0.2">
      <c r="A355" s="4"/>
      <c r="B355" s="4"/>
      <c r="C355" s="4"/>
      <c r="D355" s="4"/>
      <c r="E355" s="4"/>
      <c r="F355" s="4"/>
      <c r="G355" s="4"/>
      <c r="H355" s="4"/>
    </row>
    <row r="356" spans="1:8" s="10" customFormat="1" ht="11.1" customHeight="1" x14ac:dyDescent="0.2">
      <c r="A356" s="4"/>
      <c r="B356" s="4"/>
      <c r="C356" s="4"/>
      <c r="D356" s="4"/>
      <c r="E356" s="4"/>
      <c r="F356" s="4"/>
      <c r="G356" s="4"/>
      <c r="H356" s="4"/>
    </row>
    <row r="357" spans="1:8" s="10" customFormat="1" ht="11.1" customHeight="1" x14ac:dyDescent="0.2">
      <c r="A357" s="4"/>
      <c r="B357" s="4"/>
      <c r="C357" s="4"/>
      <c r="D357" s="4"/>
      <c r="E357" s="4"/>
      <c r="F357" s="4"/>
      <c r="G357" s="4"/>
      <c r="H357" s="4"/>
    </row>
    <row r="358" spans="1:8" s="10" customFormat="1" ht="11.1" customHeight="1" x14ac:dyDescent="0.2">
      <c r="A358" s="4"/>
      <c r="B358" s="4"/>
      <c r="C358" s="4"/>
      <c r="D358" s="4"/>
      <c r="E358" s="4"/>
      <c r="F358" s="4"/>
      <c r="G358" s="4"/>
      <c r="H358" s="4"/>
    </row>
    <row r="359" spans="1:8" s="10" customFormat="1" ht="11.1" customHeight="1" x14ac:dyDescent="0.2">
      <c r="A359" s="4"/>
      <c r="B359" s="4"/>
      <c r="C359" s="4"/>
      <c r="D359" s="4"/>
      <c r="E359" s="4"/>
      <c r="F359" s="4"/>
      <c r="G359" s="4"/>
      <c r="H359" s="4"/>
    </row>
    <row r="360" spans="1:8" s="10" customFormat="1" ht="11.1" customHeight="1" x14ac:dyDescent="0.2">
      <c r="A360" s="4"/>
      <c r="B360" s="4"/>
      <c r="C360" s="4"/>
      <c r="D360" s="4"/>
      <c r="E360" s="4"/>
      <c r="F360" s="4"/>
      <c r="G360" s="4"/>
      <c r="H360" s="4"/>
    </row>
    <row r="361" spans="1:8" s="10" customFormat="1" ht="11.1" customHeight="1" x14ac:dyDescent="0.2">
      <c r="A361" s="4"/>
      <c r="B361" s="4"/>
      <c r="C361" s="4"/>
      <c r="D361" s="4"/>
      <c r="E361" s="4"/>
      <c r="F361" s="4"/>
      <c r="G361" s="4"/>
      <c r="H361" s="4"/>
    </row>
    <row r="362" spans="1:8" s="10" customFormat="1" ht="11.1" customHeight="1" x14ac:dyDescent="0.2">
      <c r="A362" s="4"/>
      <c r="B362" s="4"/>
      <c r="C362" s="4"/>
      <c r="D362" s="4"/>
      <c r="E362" s="4"/>
      <c r="F362" s="4"/>
      <c r="G362" s="4"/>
      <c r="H362" s="4"/>
    </row>
    <row r="363" spans="1:8" s="10" customFormat="1" ht="11.1" customHeight="1" x14ac:dyDescent="0.2">
      <c r="A363" s="4"/>
      <c r="B363" s="4"/>
      <c r="C363" s="4"/>
      <c r="D363" s="4"/>
      <c r="E363" s="4"/>
      <c r="F363" s="4"/>
      <c r="G363" s="4"/>
      <c r="H363" s="4"/>
    </row>
    <row r="364" spans="1:8" s="10" customFormat="1" ht="11.1" customHeight="1" x14ac:dyDescent="0.2">
      <c r="A364" s="4"/>
      <c r="B364" s="4"/>
      <c r="C364" s="4"/>
      <c r="D364" s="4"/>
      <c r="E364" s="4"/>
      <c r="F364" s="4"/>
      <c r="G364" s="4"/>
      <c r="H364" s="4"/>
    </row>
    <row r="365" spans="1:8" s="10" customFormat="1" ht="11.1" customHeight="1" x14ac:dyDescent="0.2">
      <c r="A365" s="4"/>
      <c r="B365" s="4"/>
      <c r="C365" s="4"/>
      <c r="D365" s="4"/>
      <c r="E365" s="4"/>
      <c r="F365" s="4"/>
      <c r="G365" s="4"/>
      <c r="H365" s="4"/>
    </row>
    <row r="366" spans="1:8" s="10" customFormat="1" ht="11.1" customHeight="1" x14ac:dyDescent="0.2">
      <c r="A366" s="4"/>
      <c r="B366" s="4"/>
      <c r="C366" s="4"/>
      <c r="D366" s="4"/>
      <c r="E366" s="4"/>
      <c r="F366" s="4"/>
      <c r="G366" s="4"/>
      <c r="H366" s="4"/>
    </row>
    <row r="367" spans="1:8" s="10" customFormat="1" ht="11.1" customHeight="1" x14ac:dyDescent="0.2">
      <c r="A367" s="4"/>
      <c r="B367" s="4"/>
      <c r="C367" s="4"/>
      <c r="D367" s="4"/>
      <c r="E367" s="4"/>
      <c r="F367" s="4"/>
      <c r="G367" s="4"/>
      <c r="H367" s="4"/>
    </row>
    <row r="368" spans="1:8" s="10" customFormat="1" ht="11.1" customHeight="1" x14ac:dyDescent="0.2">
      <c r="A368" s="4"/>
      <c r="B368" s="4"/>
      <c r="C368" s="4"/>
      <c r="D368" s="4"/>
      <c r="E368" s="4"/>
      <c r="F368" s="4"/>
      <c r="G368" s="4"/>
      <c r="H368" s="4"/>
    </row>
    <row r="369" spans="1:8" s="10" customFormat="1" ht="11.1" customHeight="1" x14ac:dyDescent="0.2">
      <c r="A369" s="4"/>
      <c r="B369" s="4"/>
      <c r="C369" s="4"/>
      <c r="D369" s="4"/>
      <c r="E369" s="4"/>
      <c r="F369" s="4"/>
      <c r="G369" s="4"/>
      <c r="H369" s="4"/>
    </row>
    <row r="370" spans="1:8" s="10" customFormat="1" ht="11.1" customHeight="1" x14ac:dyDescent="0.2">
      <c r="A370" s="4"/>
      <c r="B370" s="4"/>
      <c r="C370" s="4"/>
      <c r="D370" s="4"/>
      <c r="E370" s="4"/>
      <c r="F370" s="4"/>
      <c r="G370" s="4"/>
      <c r="H370" s="4"/>
    </row>
    <row r="371" spans="1:8" s="10" customFormat="1" ht="11.1" customHeight="1" x14ac:dyDescent="0.2">
      <c r="A371" s="4"/>
      <c r="B371" s="4"/>
      <c r="C371" s="4"/>
      <c r="D371" s="4"/>
      <c r="E371" s="4"/>
      <c r="F371" s="4"/>
      <c r="G371" s="4"/>
      <c r="H371" s="4"/>
    </row>
    <row r="372" spans="1:8" s="10" customFormat="1" ht="11.1" customHeight="1" x14ac:dyDescent="0.2">
      <c r="A372" s="4"/>
      <c r="B372" s="4"/>
      <c r="C372" s="4"/>
      <c r="D372" s="4"/>
      <c r="E372" s="4"/>
      <c r="F372" s="4"/>
      <c r="G372" s="4"/>
      <c r="H372" s="4"/>
    </row>
    <row r="373" spans="1:8" s="10" customFormat="1" ht="11.1" customHeight="1" x14ac:dyDescent="0.2">
      <c r="A373" s="4"/>
      <c r="B373" s="4"/>
      <c r="C373" s="4"/>
      <c r="D373" s="4"/>
      <c r="E373" s="4"/>
      <c r="F373" s="4"/>
      <c r="G373" s="4"/>
      <c r="H373" s="4"/>
    </row>
    <row r="374" spans="1:8" s="10" customFormat="1" ht="11.1" customHeight="1" x14ac:dyDescent="0.2">
      <c r="A374" s="4"/>
      <c r="B374" s="4"/>
      <c r="C374" s="4"/>
      <c r="D374" s="4"/>
      <c r="E374" s="4"/>
      <c r="F374" s="4"/>
      <c r="G374" s="4"/>
      <c r="H374" s="4"/>
    </row>
    <row r="375" spans="1:8" s="10" customFormat="1" ht="11.1" customHeight="1" x14ac:dyDescent="0.2">
      <c r="A375" s="4"/>
      <c r="B375" s="4"/>
      <c r="C375" s="4"/>
      <c r="D375" s="4"/>
      <c r="E375" s="4"/>
      <c r="F375" s="4"/>
      <c r="G375" s="4"/>
      <c r="H375" s="4"/>
    </row>
    <row r="376" spans="1:8" s="10" customFormat="1" ht="11.1" customHeight="1" x14ac:dyDescent="0.2">
      <c r="A376" s="4"/>
      <c r="B376" s="4"/>
      <c r="C376" s="4"/>
      <c r="D376" s="4"/>
      <c r="E376" s="4"/>
      <c r="F376" s="4"/>
      <c r="G376" s="4"/>
      <c r="H376" s="4"/>
    </row>
    <row r="377" spans="1:8" s="10" customFormat="1" ht="11.1" customHeight="1" x14ac:dyDescent="0.2">
      <c r="A377" s="4"/>
      <c r="B377" s="4"/>
      <c r="C377" s="4"/>
      <c r="D377" s="4"/>
      <c r="E377" s="4"/>
      <c r="F377" s="4"/>
      <c r="G377" s="4"/>
      <c r="H377" s="4"/>
    </row>
    <row r="378" spans="1:8" s="10" customFormat="1" ht="11.1" customHeight="1" x14ac:dyDescent="0.2">
      <c r="A378" s="4"/>
      <c r="B378" s="4"/>
      <c r="C378" s="4"/>
      <c r="D378" s="4"/>
      <c r="E378" s="4"/>
      <c r="F378" s="4"/>
      <c r="G378" s="4"/>
      <c r="H378" s="4"/>
    </row>
    <row r="379" spans="1:8" s="10" customFormat="1" ht="11.1" customHeight="1" x14ac:dyDescent="0.2">
      <c r="A379" s="4"/>
      <c r="B379" s="4"/>
      <c r="C379" s="4"/>
      <c r="D379" s="4"/>
      <c r="E379" s="4"/>
      <c r="F379" s="4"/>
      <c r="G379" s="4"/>
      <c r="H379" s="4"/>
    </row>
    <row r="380" spans="1:8" s="10" customFormat="1" ht="11.1" customHeight="1" x14ac:dyDescent="0.2">
      <c r="A380" s="4"/>
      <c r="B380" s="4"/>
      <c r="C380" s="4"/>
      <c r="D380" s="4"/>
      <c r="E380" s="4"/>
      <c r="F380" s="4"/>
      <c r="G380" s="4"/>
      <c r="H380" s="4"/>
    </row>
    <row r="381" spans="1:8" s="10" customFormat="1" ht="11.1" customHeight="1" x14ac:dyDescent="0.2">
      <c r="A381" s="4"/>
      <c r="B381" s="4"/>
      <c r="C381" s="4"/>
      <c r="D381" s="4"/>
      <c r="E381" s="4"/>
      <c r="F381" s="4"/>
      <c r="G381" s="4"/>
      <c r="H381" s="4"/>
    </row>
    <row r="382" spans="1:8" s="10" customFormat="1" ht="11.1" customHeight="1" x14ac:dyDescent="0.2">
      <c r="A382" s="4"/>
      <c r="B382" s="4"/>
      <c r="C382" s="4"/>
      <c r="D382" s="4"/>
      <c r="E382" s="4"/>
      <c r="F382" s="4"/>
      <c r="G382" s="4"/>
      <c r="H382" s="4"/>
    </row>
    <row r="383" spans="1:8" s="10" customFormat="1" ht="11.1" customHeight="1" x14ac:dyDescent="0.2">
      <c r="A383" s="4"/>
      <c r="B383" s="4"/>
      <c r="C383" s="4"/>
      <c r="D383" s="4"/>
      <c r="E383" s="4"/>
      <c r="F383" s="4"/>
      <c r="G383" s="4"/>
      <c r="H383" s="4"/>
    </row>
    <row r="384" spans="1:8" s="10" customFormat="1" ht="11.1" customHeight="1" x14ac:dyDescent="0.2">
      <c r="A384" s="4"/>
      <c r="B384" s="4"/>
      <c r="C384" s="4"/>
      <c r="D384" s="4"/>
      <c r="E384" s="4"/>
      <c r="F384" s="4"/>
      <c r="G384" s="4"/>
      <c r="H384" s="4"/>
    </row>
    <row r="385" spans="1:8" s="10" customFormat="1" ht="11.1" customHeight="1" x14ac:dyDescent="0.2">
      <c r="A385" s="4"/>
      <c r="B385" s="4"/>
      <c r="C385" s="4"/>
      <c r="D385" s="4"/>
      <c r="E385" s="4"/>
      <c r="F385" s="4"/>
      <c r="G385" s="4"/>
      <c r="H385" s="4"/>
    </row>
    <row r="386" spans="1:8" s="10" customFormat="1" ht="11.1" customHeight="1" x14ac:dyDescent="0.2">
      <c r="A386" s="4"/>
      <c r="B386" s="4"/>
      <c r="C386" s="4"/>
      <c r="D386" s="4"/>
      <c r="E386" s="4"/>
      <c r="F386" s="4"/>
      <c r="G386" s="4"/>
      <c r="H386" s="4"/>
    </row>
    <row r="387" spans="1:8" s="10" customFormat="1" ht="11.1" customHeight="1" x14ac:dyDescent="0.2">
      <c r="A387" s="4"/>
      <c r="B387" s="4"/>
      <c r="C387" s="4"/>
      <c r="D387" s="4"/>
      <c r="E387" s="4"/>
      <c r="F387" s="4"/>
      <c r="G387" s="4"/>
      <c r="H387" s="4"/>
    </row>
    <row r="388" spans="1:8" s="10" customFormat="1" ht="11.1" customHeight="1" x14ac:dyDescent="0.2">
      <c r="A388" s="4"/>
      <c r="B388" s="4"/>
      <c r="C388" s="4"/>
      <c r="D388" s="4"/>
      <c r="E388" s="4"/>
      <c r="F388" s="4"/>
      <c r="G388" s="4"/>
      <c r="H388" s="4"/>
    </row>
    <row r="389" spans="1:8" s="10" customFormat="1" ht="11.1" customHeight="1" x14ac:dyDescent="0.2">
      <c r="A389" s="4"/>
      <c r="B389" s="4"/>
      <c r="C389" s="4"/>
      <c r="D389" s="4"/>
      <c r="E389" s="4"/>
      <c r="F389" s="4"/>
      <c r="G389" s="4"/>
      <c r="H389" s="4"/>
    </row>
    <row r="390" spans="1:8" s="10" customFormat="1" ht="11.1" customHeight="1" x14ac:dyDescent="0.2">
      <c r="A390" s="4"/>
      <c r="B390" s="4"/>
      <c r="C390" s="4"/>
      <c r="D390" s="4"/>
      <c r="E390" s="4"/>
      <c r="F390" s="4"/>
      <c r="G390" s="4"/>
      <c r="H390" s="4"/>
    </row>
    <row r="391" spans="1:8" s="10" customFormat="1" ht="11.1" customHeight="1" x14ac:dyDescent="0.2">
      <c r="A391" s="4"/>
      <c r="B391" s="4"/>
      <c r="C391" s="4"/>
      <c r="D391" s="4"/>
      <c r="E391" s="4"/>
      <c r="F391" s="4"/>
      <c r="G391" s="4"/>
      <c r="H391" s="4"/>
    </row>
    <row r="392" spans="1:8" s="10" customFormat="1" ht="11.1" customHeight="1" x14ac:dyDescent="0.2">
      <c r="A392" s="4"/>
      <c r="B392" s="4"/>
      <c r="C392" s="4"/>
      <c r="D392" s="4"/>
      <c r="E392" s="4"/>
      <c r="F392" s="4"/>
      <c r="G392" s="4"/>
      <c r="H392" s="4"/>
    </row>
    <row r="393" spans="1:8" s="10" customFormat="1" ht="11.1" customHeight="1" x14ac:dyDescent="0.2">
      <c r="A393" s="4"/>
      <c r="B393" s="4"/>
      <c r="C393" s="4"/>
      <c r="D393" s="4"/>
      <c r="E393" s="4"/>
      <c r="F393" s="4"/>
      <c r="G393" s="4"/>
      <c r="H393" s="4"/>
    </row>
    <row r="394" spans="1:8" s="10" customFormat="1" ht="11.1" customHeight="1" x14ac:dyDescent="0.2">
      <c r="A394" s="4"/>
      <c r="B394" s="4"/>
      <c r="C394" s="4"/>
      <c r="D394" s="4"/>
      <c r="E394" s="4"/>
      <c r="F394" s="4"/>
      <c r="G394" s="4"/>
      <c r="H394" s="4"/>
    </row>
    <row r="395" spans="1:8" s="10" customFormat="1" ht="11.1" customHeight="1" x14ac:dyDescent="0.2">
      <c r="A395" s="4"/>
      <c r="B395" s="4"/>
      <c r="C395" s="4"/>
      <c r="D395" s="4"/>
      <c r="E395" s="4"/>
      <c r="F395" s="4"/>
      <c r="G395" s="4"/>
      <c r="H395" s="4"/>
    </row>
    <row r="396" spans="1:8" s="10" customFormat="1" ht="11.1" customHeight="1" x14ac:dyDescent="0.2">
      <c r="A396" s="4"/>
      <c r="B396" s="4"/>
      <c r="C396" s="4"/>
      <c r="D396" s="4"/>
      <c r="E396" s="4"/>
      <c r="F396" s="4"/>
      <c r="G396" s="4"/>
      <c r="H396" s="4"/>
    </row>
    <row r="397" spans="1:8" s="10" customFormat="1" ht="11.1" customHeight="1" x14ac:dyDescent="0.2">
      <c r="A397" s="4"/>
      <c r="B397" s="4"/>
      <c r="C397" s="4"/>
      <c r="D397" s="4"/>
      <c r="E397" s="4"/>
      <c r="F397" s="4"/>
      <c r="G397" s="4"/>
      <c r="H397" s="4"/>
    </row>
    <row r="398" spans="1:8" s="10" customFormat="1" ht="11.1" customHeight="1" x14ac:dyDescent="0.2">
      <c r="A398" s="4"/>
      <c r="B398" s="4"/>
      <c r="C398" s="4"/>
      <c r="D398" s="4"/>
      <c r="E398" s="4"/>
      <c r="F398" s="4"/>
      <c r="G398" s="4"/>
      <c r="H398" s="4"/>
    </row>
    <row r="399" spans="1:8" s="10" customFormat="1" ht="11.1" customHeight="1" x14ac:dyDescent="0.2">
      <c r="A399" s="4"/>
      <c r="B399" s="4"/>
      <c r="C399" s="4"/>
      <c r="D399" s="4"/>
      <c r="E399" s="4"/>
      <c r="F399" s="4"/>
      <c r="G399" s="4"/>
      <c r="H399" s="4"/>
    </row>
    <row r="400" spans="1:8" s="10" customFormat="1" ht="11.1" customHeight="1" x14ac:dyDescent="0.2">
      <c r="A400" s="4"/>
      <c r="B400" s="4"/>
      <c r="C400" s="4"/>
      <c r="D400" s="4"/>
      <c r="E400" s="4"/>
      <c r="F400" s="4"/>
      <c r="G400" s="4"/>
      <c r="H400" s="4"/>
    </row>
    <row r="401" spans="1:8" s="10" customFormat="1" ht="11.1" customHeight="1" x14ac:dyDescent="0.2">
      <c r="A401" s="4"/>
      <c r="B401" s="4"/>
      <c r="C401" s="4"/>
      <c r="D401" s="4"/>
      <c r="E401" s="4"/>
      <c r="F401" s="4"/>
      <c r="G401" s="4"/>
      <c r="H401" s="4"/>
    </row>
    <row r="402" spans="1:8" s="10" customFormat="1" ht="11.1" customHeight="1" x14ac:dyDescent="0.2">
      <c r="A402" s="4"/>
      <c r="B402" s="4"/>
      <c r="C402" s="4"/>
      <c r="D402" s="4"/>
      <c r="E402" s="4"/>
      <c r="F402" s="4"/>
      <c r="G402" s="4"/>
      <c r="H402" s="4"/>
    </row>
    <row r="403" spans="1:8" s="10" customFormat="1" ht="11.1" customHeight="1" x14ac:dyDescent="0.2">
      <c r="A403" s="4"/>
      <c r="B403" s="4"/>
      <c r="C403" s="4"/>
      <c r="D403" s="4"/>
      <c r="E403" s="4"/>
      <c r="F403" s="4"/>
      <c r="G403" s="4"/>
      <c r="H403" s="4"/>
    </row>
    <row r="404" spans="1:8" s="10" customFormat="1" ht="11.1" customHeight="1" x14ac:dyDescent="0.2">
      <c r="A404" s="4"/>
      <c r="B404" s="4"/>
      <c r="C404" s="4"/>
      <c r="D404" s="4"/>
      <c r="E404" s="4"/>
      <c r="F404" s="4"/>
      <c r="G404" s="4"/>
      <c r="H404" s="4"/>
    </row>
    <row r="405" spans="1:8" s="10" customFormat="1" ht="11.1" customHeight="1" x14ac:dyDescent="0.2">
      <c r="A405" s="4"/>
      <c r="B405" s="4"/>
      <c r="C405" s="4"/>
      <c r="D405" s="4"/>
      <c r="E405" s="4"/>
      <c r="F405" s="4"/>
      <c r="G405" s="4"/>
      <c r="H405" s="4"/>
    </row>
    <row r="406" spans="1:8" s="10" customFormat="1" ht="11.1" customHeight="1" x14ac:dyDescent="0.2">
      <c r="A406" s="4"/>
      <c r="B406" s="4"/>
      <c r="C406" s="4"/>
      <c r="D406" s="4"/>
      <c r="E406" s="4"/>
      <c r="F406" s="4"/>
      <c r="G406" s="4"/>
      <c r="H406" s="4"/>
    </row>
    <row r="407" spans="1:8" s="10" customFormat="1" ht="11.1" customHeight="1" x14ac:dyDescent="0.2">
      <c r="A407" s="4"/>
      <c r="B407" s="4"/>
      <c r="C407" s="4"/>
      <c r="D407" s="4"/>
      <c r="E407" s="4"/>
      <c r="F407" s="4"/>
      <c r="G407" s="4"/>
      <c r="H407" s="4"/>
    </row>
    <row r="408" spans="1:8" s="10" customFormat="1" ht="11.1" customHeight="1" x14ac:dyDescent="0.2">
      <c r="A408" s="4"/>
      <c r="B408" s="4"/>
      <c r="C408" s="4"/>
      <c r="D408" s="4"/>
      <c r="E408" s="4"/>
      <c r="F408" s="4"/>
      <c r="G408" s="4"/>
      <c r="H408" s="4"/>
    </row>
    <row r="409" spans="1:8" s="10" customFormat="1" ht="11.1" customHeight="1" x14ac:dyDescent="0.2">
      <c r="A409" s="4"/>
      <c r="B409" s="4"/>
      <c r="C409" s="4"/>
      <c r="D409" s="4"/>
      <c r="E409" s="4"/>
      <c r="F409" s="4"/>
      <c r="G409" s="4"/>
      <c r="H409" s="4"/>
    </row>
    <row r="410" spans="1:8" s="10" customFormat="1" ht="11.1" customHeight="1" x14ac:dyDescent="0.2">
      <c r="A410" s="4"/>
      <c r="B410" s="4"/>
      <c r="C410" s="4"/>
      <c r="D410" s="4"/>
      <c r="E410" s="4"/>
      <c r="F410" s="4"/>
      <c r="G410" s="4"/>
      <c r="H410" s="4"/>
    </row>
    <row r="411" spans="1:8" s="10" customFormat="1" ht="11.1" customHeight="1" x14ac:dyDescent="0.2">
      <c r="A411" s="4"/>
      <c r="B411" s="4"/>
      <c r="C411" s="4"/>
      <c r="D411" s="4"/>
      <c r="E411" s="4"/>
      <c r="F411" s="4"/>
      <c r="G411" s="4"/>
      <c r="H411" s="4"/>
    </row>
    <row r="412" spans="1:8" s="10" customFormat="1" ht="11.1" customHeight="1" x14ac:dyDescent="0.2">
      <c r="A412" s="4"/>
      <c r="B412" s="4"/>
      <c r="C412" s="4"/>
      <c r="D412" s="4"/>
      <c r="E412" s="4"/>
      <c r="F412" s="4"/>
      <c r="G412" s="4"/>
      <c r="H412" s="4"/>
    </row>
    <row r="413" spans="1:8" s="10" customFormat="1" ht="11.1" customHeight="1" x14ac:dyDescent="0.2">
      <c r="A413" s="4"/>
      <c r="B413" s="4"/>
      <c r="C413" s="4"/>
      <c r="D413" s="4"/>
      <c r="E413" s="4"/>
      <c r="F413" s="4"/>
      <c r="G413" s="4"/>
      <c r="H413" s="4"/>
    </row>
    <row r="414" spans="1:8" s="10" customFormat="1" ht="11.1" customHeight="1" x14ac:dyDescent="0.2">
      <c r="A414" s="4"/>
      <c r="B414" s="4"/>
      <c r="C414" s="4"/>
      <c r="D414" s="4"/>
      <c r="E414" s="4"/>
      <c r="F414" s="4"/>
      <c r="G414" s="4"/>
      <c r="H414" s="4"/>
    </row>
    <row r="415" spans="1:8" s="10" customFormat="1" ht="11.1" customHeight="1" x14ac:dyDescent="0.2">
      <c r="A415" s="4"/>
      <c r="B415" s="4"/>
      <c r="C415" s="4"/>
      <c r="D415" s="4"/>
      <c r="E415" s="4"/>
      <c r="F415" s="4"/>
      <c r="G415" s="4"/>
      <c r="H415" s="4"/>
    </row>
    <row r="416" spans="1:8" s="10" customFormat="1" ht="11.1" customHeight="1" x14ac:dyDescent="0.2">
      <c r="A416" s="4"/>
      <c r="B416" s="4"/>
      <c r="C416" s="4"/>
      <c r="D416" s="4"/>
      <c r="E416" s="4"/>
      <c r="F416" s="4"/>
      <c r="G416" s="4"/>
      <c r="H416" s="4"/>
    </row>
    <row r="417" spans="1:8" s="10" customFormat="1" ht="11.1" customHeight="1" x14ac:dyDescent="0.2">
      <c r="A417" s="4"/>
      <c r="B417" s="4"/>
      <c r="C417" s="4"/>
      <c r="D417" s="4"/>
      <c r="E417" s="4"/>
      <c r="F417" s="4"/>
      <c r="G417" s="4"/>
      <c r="H417" s="4"/>
    </row>
    <row r="418" spans="1:8" s="10" customFormat="1" ht="11.1" customHeight="1" x14ac:dyDescent="0.2">
      <c r="A418" s="4"/>
      <c r="B418" s="4"/>
      <c r="C418" s="4"/>
      <c r="D418" s="4"/>
      <c r="E418" s="4"/>
      <c r="F418" s="4"/>
      <c r="G418" s="4"/>
      <c r="H418" s="4"/>
    </row>
    <row r="419" spans="1:8" s="10" customFormat="1" ht="11.1" customHeight="1" x14ac:dyDescent="0.2">
      <c r="A419" s="4"/>
      <c r="B419" s="4"/>
      <c r="C419" s="4"/>
      <c r="D419" s="4"/>
      <c r="E419" s="4"/>
      <c r="F419" s="4"/>
      <c r="G419" s="4"/>
      <c r="H419" s="4"/>
    </row>
    <row r="420" spans="1:8" s="10" customFormat="1" ht="11.1" customHeight="1" x14ac:dyDescent="0.2">
      <c r="A420" s="4"/>
      <c r="B420" s="4"/>
      <c r="C420" s="4"/>
      <c r="D420" s="4"/>
      <c r="E420" s="4"/>
      <c r="F420" s="4"/>
      <c r="G420" s="4"/>
      <c r="H420" s="4"/>
    </row>
    <row r="421" spans="1:8" s="10" customFormat="1" ht="11.1" customHeight="1" x14ac:dyDescent="0.2">
      <c r="A421" s="4"/>
      <c r="B421" s="4"/>
      <c r="C421" s="4"/>
      <c r="D421" s="4"/>
      <c r="E421" s="4"/>
      <c r="F421" s="4"/>
      <c r="G421" s="4"/>
      <c r="H421" s="4"/>
    </row>
    <row r="422" spans="1:8" s="10" customFormat="1" ht="11.1" customHeight="1" x14ac:dyDescent="0.2">
      <c r="A422" s="4"/>
      <c r="B422" s="4"/>
      <c r="C422" s="4"/>
      <c r="D422" s="4"/>
      <c r="E422" s="4"/>
      <c r="F422" s="4"/>
      <c r="G422" s="4"/>
      <c r="H422" s="4"/>
    </row>
    <row r="423" spans="1:8" s="10" customFormat="1" ht="11.1" customHeight="1" x14ac:dyDescent="0.2">
      <c r="A423" s="4"/>
      <c r="B423" s="4"/>
      <c r="C423" s="4"/>
      <c r="D423" s="4"/>
      <c r="E423" s="4"/>
      <c r="F423" s="4"/>
      <c r="G423" s="4"/>
      <c r="H423" s="4"/>
    </row>
    <row r="424" spans="1:8" s="10" customFormat="1" ht="11.1" customHeight="1" x14ac:dyDescent="0.2">
      <c r="A424" s="4"/>
      <c r="B424" s="4"/>
      <c r="C424" s="4"/>
      <c r="D424" s="4"/>
      <c r="E424" s="4"/>
      <c r="F424" s="4"/>
      <c r="G424" s="4"/>
      <c r="H424" s="4"/>
    </row>
    <row r="425" spans="1:8" s="10" customFormat="1" ht="11.1" customHeight="1" x14ac:dyDescent="0.2">
      <c r="A425" s="4"/>
      <c r="B425" s="4"/>
      <c r="C425" s="4"/>
      <c r="D425" s="4"/>
      <c r="E425" s="4"/>
      <c r="F425" s="4"/>
      <c r="G425" s="4"/>
      <c r="H425" s="4"/>
    </row>
    <row r="426" spans="1:8" s="10" customFormat="1" ht="11.1" customHeight="1" x14ac:dyDescent="0.2">
      <c r="A426" s="4"/>
      <c r="B426" s="4"/>
      <c r="C426" s="4"/>
      <c r="D426" s="4"/>
      <c r="E426" s="4"/>
      <c r="F426" s="4"/>
      <c r="G426" s="4"/>
      <c r="H426" s="4"/>
    </row>
    <row r="427" spans="1:8" s="10" customFormat="1" ht="11.1" customHeight="1" x14ac:dyDescent="0.2">
      <c r="A427" s="4"/>
      <c r="B427" s="4"/>
      <c r="C427" s="4"/>
      <c r="D427" s="4"/>
      <c r="E427" s="4"/>
      <c r="F427" s="4"/>
      <c r="G427" s="4"/>
      <c r="H427" s="4"/>
    </row>
    <row r="428" spans="1:8" s="10" customFormat="1" ht="11.1" customHeight="1" x14ac:dyDescent="0.2">
      <c r="A428" s="4"/>
      <c r="B428" s="4"/>
      <c r="C428" s="4"/>
      <c r="D428" s="4"/>
      <c r="E428" s="4"/>
      <c r="F428" s="4"/>
      <c r="G428" s="4"/>
      <c r="H428" s="4"/>
    </row>
    <row r="429" spans="1:8" s="10" customFormat="1" ht="11.1" customHeight="1" x14ac:dyDescent="0.2">
      <c r="A429" s="4"/>
      <c r="B429" s="4"/>
      <c r="C429" s="4"/>
      <c r="D429" s="4"/>
      <c r="E429" s="4"/>
      <c r="F429" s="4"/>
      <c r="G429" s="4"/>
      <c r="H429" s="4"/>
    </row>
    <row r="430" spans="1:8" s="10" customFormat="1" ht="11.1" customHeight="1" x14ac:dyDescent="0.2">
      <c r="A430" s="4"/>
      <c r="B430" s="4"/>
      <c r="C430" s="4"/>
      <c r="D430" s="4"/>
      <c r="E430" s="4"/>
      <c r="F430" s="4"/>
      <c r="G430" s="4"/>
      <c r="H430" s="4"/>
    </row>
    <row r="431" spans="1:8" s="10" customFormat="1" ht="11.1" customHeight="1" x14ac:dyDescent="0.2">
      <c r="A431" s="4"/>
      <c r="B431" s="4"/>
      <c r="C431" s="4"/>
      <c r="D431" s="4"/>
      <c r="E431" s="4"/>
      <c r="F431" s="4"/>
      <c r="G431" s="4"/>
      <c r="H431" s="4"/>
    </row>
    <row r="432" spans="1:8" s="10" customFormat="1" ht="11.1" customHeight="1" x14ac:dyDescent="0.2">
      <c r="A432" s="4"/>
      <c r="B432" s="4"/>
      <c r="C432" s="4"/>
      <c r="D432" s="4"/>
      <c r="E432" s="4"/>
      <c r="F432" s="4"/>
      <c r="G432" s="4"/>
      <c r="H432" s="4"/>
    </row>
    <row r="433" spans="1:8" s="10" customFormat="1" ht="11.1" customHeight="1" x14ac:dyDescent="0.2">
      <c r="A433" s="4"/>
      <c r="B433" s="4"/>
      <c r="C433" s="4"/>
      <c r="D433" s="4"/>
      <c r="E433" s="4"/>
      <c r="F433" s="4"/>
      <c r="G433" s="4"/>
      <c r="H433" s="4"/>
    </row>
    <row r="434" spans="1:8" s="10" customFormat="1" ht="11.1" customHeight="1" x14ac:dyDescent="0.2">
      <c r="A434" s="4"/>
      <c r="B434" s="4"/>
      <c r="C434" s="4"/>
      <c r="D434" s="4"/>
      <c r="E434" s="4"/>
      <c r="F434" s="4"/>
      <c r="G434" s="4"/>
      <c r="H434" s="4"/>
    </row>
    <row r="435" spans="1:8" s="10" customFormat="1" ht="11.1" customHeight="1" x14ac:dyDescent="0.2">
      <c r="A435" s="4"/>
      <c r="B435" s="4"/>
      <c r="C435" s="4"/>
      <c r="D435" s="4"/>
      <c r="E435" s="4"/>
      <c r="F435" s="4"/>
      <c r="G435" s="4"/>
      <c r="H435" s="4"/>
    </row>
    <row r="436" spans="1:8" s="10" customFormat="1" ht="11.1" customHeight="1" x14ac:dyDescent="0.2">
      <c r="A436" s="4"/>
      <c r="B436" s="4"/>
      <c r="C436" s="4"/>
      <c r="D436" s="4"/>
      <c r="E436" s="4"/>
      <c r="F436" s="4"/>
      <c r="G436" s="4"/>
      <c r="H436" s="4"/>
    </row>
    <row r="437" spans="1:8" s="10" customFormat="1" ht="11.1" customHeight="1" x14ac:dyDescent="0.2">
      <c r="A437" s="4"/>
      <c r="B437" s="4"/>
      <c r="C437" s="4"/>
      <c r="D437" s="4"/>
      <c r="E437" s="4"/>
      <c r="F437" s="4"/>
      <c r="G437" s="4"/>
      <c r="H437" s="4"/>
    </row>
    <row r="438" spans="1:8" s="10" customFormat="1" ht="11.1" customHeight="1" x14ac:dyDescent="0.2">
      <c r="A438" s="4"/>
      <c r="B438" s="4"/>
      <c r="C438" s="4"/>
      <c r="D438" s="4"/>
      <c r="E438" s="4"/>
      <c r="F438" s="4"/>
      <c r="G438" s="4"/>
      <c r="H438" s="4"/>
    </row>
    <row r="439" spans="1:8" s="10" customFormat="1" ht="11.1" customHeight="1" x14ac:dyDescent="0.2">
      <c r="A439" s="4"/>
      <c r="B439" s="4"/>
      <c r="C439" s="4"/>
      <c r="D439" s="4"/>
      <c r="E439" s="4"/>
      <c r="F439" s="4"/>
      <c r="G439" s="4"/>
      <c r="H439" s="4"/>
    </row>
    <row r="440" spans="1:8" s="10" customFormat="1" ht="11.1" customHeight="1" x14ac:dyDescent="0.2">
      <c r="A440" s="4"/>
      <c r="B440" s="4"/>
      <c r="C440" s="4"/>
      <c r="D440" s="4"/>
      <c r="E440" s="4"/>
      <c r="F440" s="4"/>
      <c r="G440" s="4"/>
      <c r="H440" s="4"/>
    </row>
    <row r="441" spans="1:8" s="10" customFormat="1" ht="11.1" customHeight="1" x14ac:dyDescent="0.2">
      <c r="A441" s="4"/>
      <c r="B441" s="4"/>
      <c r="C441" s="4"/>
      <c r="D441" s="4"/>
      <c r="E441" s="4"/>
      <c r="F441" s="4"/>
      <c r="G441" s="4"/>
      <c r="H441" s="4"/>
    </row>
    <row r="442" spans="1:8" s="10" customFormat="1" ht="11.1" customHeight="1" x14ac:dyDescent="0.2">
      <c r="A442" s="4"/>
      <c r="B442" s="4"/>
      <c r="C442" s="4"/>
      <c r="D442" s="4"/>
      <c r="E442" s="4"/>
      <c r="F442" s="4"/>
      <c r="G442" s="4"/>
      <c r="H442" s="4"/>
    </row>
    <row r="443" spans="1:8" s="10" customFormat="1" ht="11.1" customHeight="1" x14ac:dyDescent="0.2">
      <c r="A443" s="4"/>
      <c r="B443" s="4"/>
      <c r="C443" s="4"/>
      <c r="D443" s="4"/>
      <c r="E443" s="4"/>
      <c r="F443" s="4"/>
      <c r="G443" s="4"/>
      <c r="H443" s="4"/>
    </row>
    <row r="444" spans="1:8" s="10" customFormat="1" ht="11.1" customHeight="1" x14ac:dyDescent="0.2">
      <c r="A444" s="4"/>
      <c r="B444" s="4"/>
      <c r="C444" s="4"/>
      <c r="D444" s="4"/>
      <c r="E444" s="4"/>
      <c r="F444" s="4"/>
      <c r="G444" s="4"/>
      <c r="H444" s="4"/>
    </row>
    <row r="445" spans="1:8" s="10" customFormat="1" ht="11.1" customHeight="1" x14ac:dyDescent="0.2">
      <c r="A445" s="4"/>
      <c r="B445" s="4"/>
      <c r="C445" s="4"/>
      <c r="D445" s="4"/>
      <c r="E445" s="4"/>
      <c r="F445" s="4"/>
      <c r="G445" s="4"/>
      <c r="H445" s="4"/>
    </row>
    <row r="446" spans="1:8" s="10" customFormat="1" ht="11.1" customHeight="1" x14ac:dyDescent="0.2">
      <c r="A446" s="4"/>
      <c r="B446" s="4"/>
      <c r="C446" s="4"/>
      <c r="D446" s="4"/>
      <c r="E446" s="4"/>
      <c r="F446" s="4"/>
      <c r="G446" s="4"/>
      <c r="H446" s="4"/>
    </row>
    <row r="447" spans="1:8" s="10" customFormat="1" ht="11.1" customHeight="1" x14ac:dyDescent="0.2">
      <c r="A447" s="4"/>
      <c r="B447" s="4"/>
      <c r="C447" s="4"/>
      <c r="D447" s="4"/>
      <c r="E447" s="4"/>
      <c r="F447" s="4"/>
      <c r="G447" s="4"/>
      <c r="H447" s="4"/>
    </row>
    <row r="448" spans="1:8" s="10" customFormat="1" ht="11.1" customHeight="1" x14ac:dyDescent="0.2">
      <c r="A448" s="4"/>
      <c r="B448" s="4"/>
      <c r="C448" s="4"/>
      <c r="D448" s="4"/>
      <c r="E448" s="4"/>
      <c r="F448" s="4"/>
      <c r="G448" s="4"/>
      <c r="H448" s="4"/>
    </row>
    <row r="449" spans="1:8" s="10" customFormat="1" ht="11.1" customHeight="1" x14ac:dyDescent="0.2">
      <c r="A449" s="4"/>
      <c r="B449" s="4"/>
      <c r="C449" s="4"/>
      <c r="D449" s="4"/>
      <c r="E449" s="4"/>
      <c r="F449" s="4"/>
      <c r="G449" s="4"/>
      <c r="H449" s="4"/>
    </row>
    <row r="450" spans="1:8" s="10" customFormat="1" ht="11.1" customHeight="1" x14ac:dyDescent="0.2">
      <c r="A450" s="4"/>
      <c r="B450" s="4"/>
      <c r="C450" s="4"/>
      <c r="D450" s="4"/>
      <c r="E450" s="4"/>
      <c r="F450" s="4"/>
      <c r="G450" s="4"/>
      <c r="H450" s="4"/>
    </row>
    <row r="451" spans="1:8" s="10" customFormat="1" ht="11.1" customHeight="1" x14ac:dyDescent="0.2">
      <c r="A451" s="4"/>
      <c r="B451" s="4"/>
      <c r="C451" s="4"/>
      <c r="D451" s="4"/>
      <c r="E451" s="4"/>
      <c r="F451" s="4"/>
      <c r="G451" s="4"/>
      <c r="H451" s="4"/>
    </row>
    <row r="452" spans="1:8" s="10" customFormat="1" ht="11.1" customHeight="1" x14ac:dyDescent="0.2">
      <c r="A452" s="4"/>
      <c r="B452" s="4"/>
      <c r="C452" s="4"/>
      <c r="D452" s="4"/>
      <c r="E452" s="4"/>
      <c r="F452" s="4"/>
      <c r="G452" s="4"/>
      <c r="H452" s="4"/>
    </row>
    <row r="453" spans="1:8" s="10" customFormat="1" ht="11.1" customHeight="1" x14ac:dyDescent="0.2">
      <c r="A453" s="4"/>
      <c r="B453" s="4"/>
      <c r="C453" s="4"/>
      <c r="D453" s="4"/>
      <c r="E453" s="4"/>
      <c r="F453" s="4"/>
      <c r="G453" s="4"/>
      <c r="H453" s="4"/>
    </row>
    <row r="454" spans="1:8" s="10" customFormat="1" ht="11.1" customHeight="1" x14ac:dyDescent="0.2">
      <c r="A454" s="4"/>
      <c r="B454" s="4"/>
      <c r="C454" s="4"/>
      <c r="D454" s="4"/>
      <c r="E454" s="4"/>
      <c r="F454" s="4"/>
      <c r="G454" s="4"/>
      <c r="H454" s="4"/>
    </row>
    <row r="455" spans="1:8" s="10" customFormat="1" ht="11.1" customHeight="1" x14ac:dyDescent="0.2">
      <c r="A455" s="4"/>
      <c r="B455" s="4"/>
      <c r="C455" s="4"/>
      <c r="D455" s="4"/>
      <c r="E455" s="4"/>
      <c r="F455" s="4"/>
      <c r="G455" s="4"/>
      <c r="H455" s="4"/>
    </row>
    <row r="456" spans="1:8" s="10" customFormat="1" ht="11.1" customHeight="1" x14ac:dyDescent="0.2">
      <c r="A456" s="4"/>
      <c r="B456" s="4"/>
      <c r="C456" s="4"/>
      <c r="D456" s="4"/>
      <c r="E456" s="4"/>
      <c r="F456" s="4"/>
      <c r="G456" s="4"/>
      <c r="H456" s="4"/>
    </row>
    <row r="457" spans="1:8" s="10" customFormat="1" ht="11.1" customHeight="1" x14ac:dyDescent="0.2">
      <c r="A457" s="4"/>
      <c r="B457" s="4"/>
      <c r="C457" s="4"/>
      <c r="D457" s="4"/>
      <c r="E457" s="4"/>
      <c r="F457" s="4"/>
      <c r="G457" s="4"/>
      <c r="H457" s="4"/>
    </row>
    <row r="458" spans="1:8" s="10" customFormat="1" ht="11.1" customHeight="1" x14ac:dyDescent="0.2">
      <c r="A458" s="4"/>
      <c r="B458" s="4"/>
      <c r="C458" s="4"/>
      <c r="D458" s="4"/>
      <c r="E458" s="4"/>
      <c r="F458" s="4"/>
      <c r="G458" s="4"/>
      <c r="H458" s="4"/>
    </row>
    <row r="459" spans="1:8" s="10" customFormat="1" ht="11.1" customHeight="1" x14ac:dyDescent="0.2">
      <c r="A459" s="4"/>
      <c r="B459" s="4"/>
      <c r="C459" s="4"/>
      <c r="D459" s="4"/>
      <c r="E459" s="4"/>
      <c r="F459" s="4"/>
      <c r="G459" s="4"/>
      <c r="H459" s="4"/>
    </row>
    <row r="460" spans="1:8" s="10" customFormat="1" ht="11.1" customHeight="1" x14ac:dyDescent="0.2">
      <c r="A460" s="4"/>
      <c r="B460" s="4"/>
      <c r="C460" s="4"/>
      <c r="D460" s="4"/>
      <c r="E460" s="4"/>
      <c r="F460" s="4"/>
      <c r="G460" s="4"/>
      <c r="H460" s="4"/>
    </row>
    <row r="461" spans="1:8" s="10" customFormat="1" ht="11.1" customHeight="1" x14ac:dyDescent="0.2">
      <c r="A461" s="4"/>
      <c r="B461" s="4"/>
      <c r="C461" s="4"/>
      <c r="D461" s="4"/>
      <c r="E461" s="4"/>
      <c r="F461" s="4"/>
      <c r="G461" s="4"/>
      <c r="H461" s="4"/>
    </row>
    <row r="462" spans="1:8" s="10" customFormat="1" ht="11.1" customHeight="1" x14ac:dyDescent="0.2">
      <c r="A462" s="4"/>
      <c r="B462" s="4"/>
      <c r="C462" s="4"/>
      <c r="D462" s="4"/>
      <c r="E462" s="4"/>
      <c r="F462" s="4"/>
      <c r="G462" s="4"/>
      <c r="H462" s="4"/>
    </row>
    <row r="463" spans="1:8" s="10" customFormat="1" ht="11.1" customHeight="1" x14ac:dyDescent="0.2">
      <c r="A463" s="4"/>
      <c r="B463" s="4"/>
      <c r="C463" s="4"/>
      <c r="D463" s="4"/>
      <c r="E463" s="4"/>
      <c r="F463" s="4"/>
      <c r="G463" s="4"/>
      <c r="H463" s="4"/>
    </row>
    <row r="464" spans="1:8" s="10" customFormat="1" ht="11.1" customHeight="1" x14ac:dyDescent="0.2">
      <c r="A464" s="4"/>
      <c r="B464" s="4"/>
      <c r="C464" s="4"/>
      <c r="D464" s="4"/>
      <c r="E464" s="4"/>
      <c r="F464" s="4"/>
      <c r="G464" s="4"/>
      <c r="H464" s="4"/>
    </row>
    <row r="465" spans="1:8" s="10" customFormat="1" ht="11.1" customHeight="1" x14ac:dyDescent="0.2">
      <c r="A465" s="4"/>
      <c r="B465" s="4"/>
      <c r="C465" s="4"/>
      <c r="D465" s="4"/>
      <c r="E465" s="4"/>
      <c r="F465" s="4"/>
      <c r="G465" s="4"/>
      <c r="H465" s="4"/>
    </row>
    <row r="466" spans="1:8" s="10" customFormat="1" ht="11.1" customHeight="1" x14ac:dyDescent="0.2">
      <c r="A466" s="4"/>
      <c r="B466" s="4"/>
      <c r="C466" s="4"/>
      <c r="D466" s="4"/>
      <c r="E466" s="4"/>
      <c r="F466" s="4"/>
      <c r="G466" s="4"/>
      <c r="H466" s="4"/>
    </row>
    <row r="467" spans="1:8" s="10" customFormat="1" ht="11.1" customHeight="1" x14ac:dyDescent="0.2">
      <c r="A467" s="4"/>
      <c r="B467" s="4"/>
      <c r="C467" s="4"/>
      <c r="D467" s="4"/>
      <c r="E467" s="4"/>
      <c r="F467" s="4"/>
      <c r="G467" s="4"/>
      <c r="H467" s="4"/>
    </row>
    <row r="468" spans="1:8" s="10" customFormat="1" ht="11.1" customHeight="1" x14ac:dyDescent="0.2">
      <c r="A468" s="4"/>
      <c r="B468" s="4"/>
      <c r="C468" s="4"/>
      <c r="D468" s="4"/>
      <c r="E468" s="4"/>
      <c r="F468" s="4"/>
      <c r="G468" s="4"/>
      <c r="H468" s="4"/>
    </row>
    <row r="469" spans="1:8" s="10" customFormat="1" ht="11.1" customHeight="1" x14ac:dyDescent="0.2">
      <c r="A469" s="4"/>
      <c r="B469" s="4"/>
      <c r="C469" s="4"/>
      <c r="D469" s="4"/>
      <c r="E469" s="4"/>
      <c r="F469" s="4"/>
      <c r="G469" s="4"/>
      <c r="H469" s="4"/>
    </row>
    <row r="470" spans="1:8" s="10" customFormat="1" ht="11.1" customHeight="1" x14ac:dyDescent="0.2">
      <c r="A470" s="4"/>
      <c r="B470" s="4"/>
      <c r="C470" s="4"/>
      <c r="D470" s="4"/>
      <c r="E470" s="4"/>
      <c r="F470" s="4"/>
      <c r="G470" s="4"/>
      <c r="H470" s="4"/>
    </row>
    <row r="471" spans="1:8" s="10" customFormat="1" ht="11.1" customHeight="1" x14ac:dyDescent="0.2">
      <c r="A471" s="4"/>
      <c r="B471" s="4"/>
      <c r="C471" s="4"/>
      <c r="D471" s="4"/>
      <c r="E471" s="4"/>
      <c r="F471" s="4"/>
      <c r="G471" s="4"/>
      <c r="H471" s="4"/>
    </row>
    <row r="472" spans="1:8" s="10" customFormat="1" ht="11.1" customHeight="1" x14ac:dyDescent="0.2">
      <c r="A472" s="4"/>
      <c r="B472" s="4"/>
      <c r="C472" s="4"/>
      <c r="D472" s="4"/>
      <c r="E472" s="4"/>
      <c r="F472" s="4"/>
      <c r="G472" s="4"/>
      <c r="H472" s="4"/>
    </row>
    <row r="473" spans="1:8" s="10" customFormat="1" ht="11.1" customHeight="1" x14ac:dyDescent="0.2">
      <c r="A473" s="4"/>
      <c r="B473" s="4"/>
      <c r="C473" s="4"/>
      <c r="D473" s="4"/>
      <c r="E473" s="4"/>
      <c r="F473" s="4"/>
      <c r="G473" s="4"/>
      <c r="H473" s="4"/>
    </row>
    <row r="474" spans="1:8" s="10" customFormat="1" ht="11.1" customHeight="1" x14ac:dyDescent="0.2">
      <c r="A474" s="4"/>
      <c r="B474" s="4"/>
      <c r="C474" s="4"/>
      <c r="D474" s="4"/>
      <c r="E474" s="4"/>
      <c r="F474" s="4"/>
      <c r="G474" s="4"/>
      <c r="H474" s="4"/>
    </row>
    <row r="475" spans="1:8" s="10" customFormat="1" ht="11.1" customHeight="1" x14ac:dyDescent="0.2">
      <c r="A475" s="4"/>
      <c r="B475" s="4"/>
      <c r="C475" s="4"/>
      <c r="D475" s="4"/>
      <c r="E475" s="4"/>
      <c r="F475" s="4"/>
      <c r="G475" s="4"/>
      <c r="H475" s="4"/>
    </row>
    <row r="476" spans="1:8" s="10" customFormat="1" ht="11.1" customHeight="1" x14ac:dyDescent="0.2">
      <c r="A476" s="4"/>
      <c r="B476" s="4"/>
      <c r="C476" s="4"/>
      <c r="D476" s="4"/>
      <c r="E476" s="4"/>
      <c r="F476" s="4"/>
      <c r="G476" s="4"/>
      <c r="H476" s="4"/>
    </row>
    <row r="477" spans="1:8" s="10" customFormat="1" ht="11.1" customHeight="1" x14ac:dyDescent="0.2">
      <c r="A477" s="4"/>
      <c r="B477" s="4"/>
      <c r="C477" s="4"/>
      <c r="D477" s="4"/>
      <c r="E477" s="4"/>
      <c r="F477" s="4"/>
      <c r="G477" s="4"/>
      <c r="H477" s="4"/>
    </row>
    <row r="478" spans="1:8" s="10" customFormat="1" ht="11.1" customHeight="1" x14ac:dyDescent="0.2">
      <c r="A478" s="4"/>
      <c r="B478" s="4"/>
      <c r="C478" s="4"/>
      <c r="D478" s="4"/>
      <c r="E478" s="4"/>
      <c r="F478" s="4"/>
      <c r="G478" s="4"/>
      <c r="H478" s="4"/>
    </row>
    <row r="479" spans="1:8" s="10" customFormat="1" ht="11.1" customHeight="1" x14ac:dyDescent="0.2">
      <c r="A479" s="4"/>
      <c r="B479" s="4"/>
      <c r="C479" s="4"/>
      <c r="D479" s="4"/>
      <c r="E479" s="4"/>
      <c r="F479" s="4"/>
      <c r="G479" s="4"/>
      <c r="H479" s="4"/>
    </row>
    <row r="480" spans="1:8" s="10" customFormat="1" ht="11.1" customHeight="1" x14ac:dyDescent="0.2">
      <c r="A480" s="4"/>
      <c r="B480" s="4"/>
      <c r="C480" s="4"/>
      <c r="D480" s="4"/>
      <c r="E480" s="4"/>
      <c r="F480" s="4"/>
      <c r="G480" s="4"/>
      <c r="H480" s="4"/>
    </row>
    <row r="481" spans="1:8" s="10" customFormat="1" ht="11.1" customHeight="1" x14ac:dyDescent="0.2">
      <c r="A481" s="4"/>
      <c r="B481" s="4"/>
      <c r="C481" s="4"/>
      <c r="D481" s="4"/>
      <c r="E481" s="4"/>
      <c r="F481" s="4"/>
      <c r="G481" s="4"/>
      <c r="H481" s="4"/>
    </row>
    <row r="482" spans="1:8" s="10" customFormat="1" ht="11.1" customHeight="1" x14ac:dyDescent="0.2">
      <c r="A482" s="4"/>
      <c r="B482" s="4"/>
      <c r="C482" s="4"/>
      <c r="D482" s="4"/>
      <c r="E482" s="4"/>
      <c r="F482" s="4"/>
      <c r="G482" s="4"/>
      <c r="H482" s="4"/>
    </row>
    <row r="483" spans="1:8" s="10" customFormat="1" ht="11.1" customHeight="1" x14ac:dyDescent="0.2">
      <c r="A483" s="4"/>
      <c r="B483" s="4"/>
      <c r="C483" s="4"/>
      <c r="D483" s="4"/>
      <c r="E483" s="4"/>
      <c r="F483" s="4"/>
      <c r="G483" s="4"/>
      <c r="H483" s="4"/>
    </row>
    <row r="484" spans="1:8" s="10" customFormat="1" ht="11.1" customHeight="1" x14ac:dyDescent="0.2">
      <c r="A484" s="4"/>
      <c r="B484" s="4"/>
      <c r="C484" s="4"/>
      <c r="D484" s="4"/>
      <c r="E484" s="4"/>
      <c r="F484" s="4"/>
      <c r="G484" s="4"/>
      <c r="H484" s="4"/>
    </row>
    <row r="485" spans="1:8" s="10" customFormat="1" ht="11.1" customHeight="1" x14ac:dyDescent="0.2">
      <c r="A485" s="4"/>
      <c r="B485" s="4"/>
      <c r="C485" s="4"/>
      <c r="D485" s="4"/>
      <c r="E485" s="4"/>
      <c r="F485" s="4"/>
      <c r="G485" s="4"/>
      <c r="H485" s="4"/>
    </row>
    <row r="486" spans="1:8" s="10" customFormat="1" ht="11.1" customHeight="1" x14ac:dyDescent="0.2">
      <c r="A486" s="4"/>
      <c r="B486" s="4"/>
      <c r="C486" s="4"/>
      <c r="D486" s="4"/>
      <c r="E486" s="4"/>
      <c r="F486" s="4"/>
      <c r="G486" s="4"/>
      <c r="H486" s="4"/>
    </row>
    <row r="487" spans="1:8" s="10" customFormat="1" ht="11.1" customHeight="1" x14ac:dyDescent="0.2">
      <c r="A487" s="4"/>
      <c r="B487" s="4"/>
      <c r="C487" s="4"/>
      <c r="D487" s="4"/>
      <c r="E487" s="4"/>
      <c r="F487" s="4"/>
      <c r="G487" s="4"/>
      <c r="H487" s="4"/>
    </row>
    <row r="488" spans="1:8" s="10" customFormat="1" ht="11.1" customHeight="1" x14ac:dyDescent="0.2">
      <c r="A488" s="4"/>
      <c r="B488" s="4"/>
      <c r="C488" s="4"/>
      <c r="D488" s="4"/>
      <c r="E488" s="4"/>
      <c r="F488" s="4"/>
      <c r="G488" s="4"/>
      <c r="H488" s="4"/>
    </row>
    <row r="489" spans="1:8" s="10" customFormat="1" ht="11.1" customHeight="1" x14ac:dyDescent="0.2">
      <c r="A489" s="4"/>
      <c r="B489" s="4"/>
      <c r="C489" s="4"/>
      <c r="D489" s="4"/>
      <c r="E489" s="4"/>
      <c r="F489" s="4"/>
      <c r="G489" s="4"/>
      <c r="H489" s="4"/>
    </row>
    <row r="490" spans="1:8" s="10" customFormat="1" ht="11.1" customHeight="1" x14ac:dyDescent="0.2">
      <c r="A490" s="4"/>
      <c r="B490" s="4"/>
      <c r="C490" s="4"/>
      <c r="D490" s="4"/>
      <c r="E490" s="4"/>
      <c r="F490" s="4"/>
      <c r="G490" s="4"/>
      <c r="H490" s="4"/>
    </row>
    <row r="491" spans="1:8" s="10" customFormat="1" ht="11.1" customHeight="1" x14ac:dyDescent="0.2">
      <c r="A491" s="4"/>
      <c r="B491" s="4"/>
      <c r="C491" s="4"/>
      <c r="D491" s="4"/>
      <c r="E491" s="4"/>
      <c r="F491" s="4"/>
      <c r="G491" s="4"/>
      <c r="H491" s="4"/>
    </row>
    <row r="492" spans="1:8" s="10" customFormat="1" ht="11.1" customHeight="1" x14ac:dyDescent="0.2">
      <c r="A492" s="4"/>
      <c r="B492" s="4"/>
      <c r="C492" s="4"/>
      <c r="D492" s="4"/>
      <c r="E492" s="4"/>
      <c r="F492" s="4"/>
      <c r="G492" s="4"/>
      <c r="H492" s="4"/>
    </row>
    <row r="493" spans="1:8" s="10" customFormat="1" ht="11.1" customHeight="1" x14ac:dyDescent="0.2">
      <c r="A493" s="4"/>
      <c r="B493" s="4"/>
      <c r="C493" s="4"/>
      <c r="D493" s="4"/>
      <c r="E493" s="4"/>
      <c r="F493" s="4"/>
      <c r="G493" s="4"/>
      <c r="H493" s="4"/>
    </row>
    <row r="494" spans="1:8" s="10" customFormat="1" ht="11.1" customHeight="1" x14ac:dyDescent="0.2">
      <c r="A494" s="4"/>
      <c r="B494" s="4"/>
      <c r="C494" s="4"/>
      <c r="D494" s="4"/>
      <c r="E494" s="4"/>
      <c r="F494" s="4"/>
      <c r="G494" s="4"/>
      <c r="H494" s="4"/>
    </row>
    <row r="495" spans="1:8" s="10" customFormat="1" ht="11.1" customHeight="1" x14ac:dyDescent="0.2">
      <c r="A495" s="4"/>
      <c r="B495" s="4"/>
      <c r="C495" s="4"/>
      <c r="D495" s="4"/>
      <c r="E495" s="4"/>
      <c r="F495" s="4"/>
      <c r="G495" s="4"/>
      <c r="H495" s="4"/>
    </row>
    <row r="496" spans="1:8" s="10" customFormat="1" ht="11.1" customHeight="1" x14ac:dyDescent="0.2">
      <c r="A496" s="4"/>
      <c r="B496" s="4"/>
      <c r="C496" s="4"/>
      <c r="D496" s="4"/>
      <c r="E496" s="4"/>
      <c r="F496" s="4"/>
      <c r="G496" s="4"/>
      <c r="H496" s="4"/>
    </row>
    <row r="497" spans="1:8" s="10" customFormat="1" ht="11.1" customHeight="1" x14ac:dyDescent="0.2">
      <c r="A497" s="4"/>
      <c r="B497" s="4"/>
      <c r="C497" s="4"/>
      <c r="D497" s="4"/>
      <c r="E497" s="4"/>
      <c r="F497" s="4"/>
      <c r="G497" s="4"/>
      <c r="H497" s="4"/>
    </row>
    <row r="498" spans="1:8" s="10" customFormat="1" ht="11.1" customHeight="1" x14ac:dyDescent="0.2">
      <c r="A498" s="4"/>
      <c r="B498" s="4"/>
      <c r="C498" s="4"/>
      <c r="D498" s="4"/>
      <c r="E498" s="4"/>
      <c r="F498" s="4"/>
      <c r="G498" s="4"/>
      <c r="H498" s="4"/>
    </row>
    <row r="499" spans="1:8" s="10" customFormat="1" ht="11.1" customHeight="1" x14ac:dyDescent="0.2">
      <c r="A499" s="4"/>
      <c r="B499" s="4"/>
      <c r="C499" s="4"/>
      <c r="D499" s="4"/>
      <c r="E499" s="4"/>
      <c r="F499" s="4"/>
      <c r="G499" s="4"/>
      <c r="H499" s="4"/>
    </row>
    <row r="500" spans="1:8" s="10" customFormat="1" ht="11.1" customHeight="1" x14ac:dyDescent="0.2">
      <c r="A500" s="4"/>
      <c r="B500" s="4"/>
      <c r="C500" s="4"/>
      <c r="D500" s="4"/>
      <c r="E500" s="4"/>
      <c r="F500" s="4"/>
      <c r="G500" s="4"/>
      <c r="H500" s="4"/>
    </row>
    <row r="501" spans="1:8" s="10" customFormat="1" ht="11.1" customHeight="1" x14ac:dyDescent="0.2">
      <c r="A501" s="4"/>
      <c r="B501" s="4"/>
      <c r="C501" s="4"/>
      <c r="D501" s="4"/>
      <c r="E501" s="4"/>
      <c r="F501" s="4"/>
      <c r="G501" s="4"/>
      <c r="H501" s="4"/>
    </row>
    <row r="502" spans="1:8" s="10" customFormat="1" ht="11.1" customHeight="1" x14ac:dyDescent="0.2">
      <c r="A502" s="4"/>
      <c r="B502" s="4"/>
      <c r="C502" s="4"/>
      <c r="D502" s="4"/>
      <c r="E502" s="4"/>
      <c r="F502" s="4"/>
      <c r="G502" s="4"/>
      <c r="H502" s="4"/>
    </row>
    <row r="503" spans="1:8" s="10" customFormat="1" ht="11.1" customHeight="1" x14ac:dyDescent="0.2">
      <c r="A503" s="4"/>
      <c r="B503" s="4"/>
      <c r="C503" s="4"/>
      <c r="D503" s="4"/>
      <c r="E503" s="4"/>
      <c r="F503" s="4"/>
      <c r="G503" s="4"/>
      <c r="H503" s="4"/>
    </row>
    <row r="504" spans="1:8" s="10" customFormat="1" ht="11.1" customHeight="1" x14ac:dyDescent="0.2">
      <c r="A504" s="4"/>
      <c r="B504" s="4"/>
      <c r="C504" s="4"/>
      <c r="D504" s="4"/>
      <c r="E504" s="4"/>
      <c r="F504" s="4"/>
      <c r="G504" s="4"/>
      <c r="H504" s="4"/>
    </row>
    <row r="505" spans="1:8" s="10" customFormat="1" ht="11.1" customHeight="1" x14ac:dyDescent="0.2">
      <c r="A505" s="4"/>
      <c r="B505" s="4"/>
      <c r="C505" s="4"/>
      <c r="D505" s="4"/>
      <c r="E505" s="4"/>
      <c r="F505" s="4"/>
      <c r="G505" s="4"/>
      <c r="H505" s="4"/>
    </row>
    <row r="506" spans="1:8" s="10" customFormat="1" ht="11.1" customHeight="1" x14ac:dyDescent="0.2">
      <c r="A506" s="4"/>
      <c r="B506" s="4"/>
      <c r="C506" s="4"/>
      <c r="D506" s="4"/>
      <c r="E506" s="4"/>
      <c r="F506" s="4"/>
      <c r="G506" s="4"/>
      <c r="H506" s="4"/>
    </row>
    <row r="507" spans="1:8" s="10" customFormat="1" ht="11.1" customHeight="1" x14ac:dyDescent="0.2">
      <c r="A507" s="4"/>
      <c r="B507" s="4"/>
      <c r="C507" s="4"/>
      <c r="D507" s="4"/>
      <c r="E507" s="4"/>
      <c r="F507" s="4"/>
      <c r="G507" s="4"/>
      <c r="H507" s="4"/>
    </row>
    <row r="508" spans="1:8" s="10" customFormat="1" ht="11.1" customHeight="1" x14ac:dyDescent="0.2">
      <c r="A508" s="4"/>
      <c r="B508" s="4"/>
      <c r="C508" s="4"/>
      <c r="D508" s="4"/>
      <c r="E508" s="4"/>
      <c r="F508" s="4"/>
      <c r="G508" s="4"/>
      <c r="H508" s="4"/>
    </row>
    <row r="509" spans="1:8" s="10" customFormat="1" ht="11.1" customHeight="1" x14ac:dyDescent="0.2">
      <c r="A509" s="4"/>
      <c r="B509" s="4"/>
      <c r="C509" s="4"/>
      <c r="D509" s="4"/>
      <c r="E509" s="4"/>
      <c r="F509" s="4"/>
      <c r="G509" s="4"/>
      <c r="H509" s="4"/>
    </row>
    <row r="510" spans="1:8" s="10" customFormat="1" ht="11.1" customHeight="1" x14ac:dyDescent="0.2">
      <c r="A510" s="4"/>
      <c r="B510" s="4"/>
      <c r="C510" s="4"/>
      <c r="D510" s="4"/>
      <c r="E510" s="4"/>
      <c r="F510" s="4"/>
      <c r="G510" s="4"/>
      <c r="H510" s="4"/>
    </row>
    <row r="511" spans="1:8" s="10" customFormat="1" ht="11.1" customHeight="1" x14ac:dyDescent="0.2">
      <c r="A511" s="4"/>
      <c r="B511" s="4"/>
      <c r="C511" s="4"/>
      <c r="D511" s="4"/>
      <c r="E511" s="4"/>
      <c r="F511" s="4"/>
      <c r="G511" s="4"/>
      <c r="H511" s="4"/>
    </row>
    <row r="512" spans="1:8" s="10" customFormat="1" ht="11.1" customHeight="1" x14ac:dyDescent="0.2">
      <c r="A512" s="4"/>
      <c r="B512" s="4"/>
      <c r="C512" s="4"/>
      <c r="D512" s="4"/>
      <c r="E512" s="4"/>
      <c r="F512" s="4"/>
      <c r="G512" s="4"/>
      <c r="H512" s="4"/>
    </row>
    <row r="513" spans="1:8" s="10" customFormat="1" ht="11.1" customHeight="1" x14ac:dyDescent="0.2">
      <c r="A513" s="4"/>
      <c r="B513" s="4"/>
      <c r="C513" s="4"/>
      <c r="D513" s="4"/>
      <c r="E513" s="4"/>
      <c r="F513" s="4"/>
      <c r="G513" s="4"/>
      <c r="H513" s="4"/>
    </row>
    <row r="514" spans="1:8" s="10" customFormat="1" ht="11.1" customHeight="1" x14ac:dyDescent="0.2">
      <c r="A514" s="4"/>
      <c r="B514" s="4"/>
      <c r="C514" s="4"/>
      <c r="D514" s="4"/>
      <c r="E514" s="4"/>
      <c r="F514" s="4"/>
      <c r="G514" s="4"/>
      <c r="H514" s="4"/>
    </row>
    <row r="515" spans="1:8" s="10" customFormat="1" ht="11.1" customHeight="1" x14ac:dyDescent="0.2">
      <c r="A515" s="4"/>
      <c r="B515" s="4"/>
      <c r="C515" s="4"/>
      <c r="D515" s="4"/>
      <c r="E515" s="4"/>
      <c r="F515" s="4"/>
      <c r="G515" s="4"/>
      <c r="H515" s="4"/>
    </row>
    <row r="516" spans="1:8" s="10" customFormat="1" ht="11.1" customHeight="1" x14ac:dyDescent="0.2">
      <c r="A516" s="4"/>
      <c r="B516" s="4"/>
      <c r="C516" s="4"/>
      <c r="D516" s="4"/>
      <c r="E516" s="4"/>
      <c r="F516" s="4"/>
      <c r="G516" s="4"/>
      <c r="H516" s="4"/>
    </row>
    <row r="517" spans="1:8" s="10" customFormat="1" ht="11.1" customHeight="1" x14ac:dyDescent="0.2">
      <c r="A517" s="4"/>
      <c r="B517" s="4"/>
      <c r="C517" s="4"/>
      <c r="D517" s="4"/>
      <c r="E517" s="4"/>
      <c r="F517" s="4"/>
      <c r="G517" s="4"/>
      <c r="H517" s="4"/>
    </row>
    <row r="518" spans="1:8" s="10" customFormat="1" ht="11.1" customHeight="1" x14ac:dyDescent="0.2">
      <c r="A518" s="4"/>
      <c r="B518" s="4"/>
      <c r="C518" s="4"/>
      <c r="D518" s="4"/>
      <c r="E518" s="4"/>
      <c r="F518" s="4"/>
      <c r="G518" s="4"/>
      <c r="H518" s="4"/>
    </row>
    <row r="519" spans="1:8" s="10" customFormat="1" ht="11.1" customHeight="1" x14ac:dyDescent="0.2">
      <c r="A519" s="4"/>
      <c r="B519" s="4"/>
      <c r="C519" s="4"/>
      <c r="D519" s="4"/>
      <c r="E519" s="4"/>
      <c r="F519" s="4"/>
      <c r="G519" s="4"/>
      <c r="H519" s="4"/>
    </row>
    <row r="520" spans="1:8" s="10" customFormat="1" ht="11.1" customHeight="1" x14ac:dyDescent="0.2">
      <c r="A520" s="4"/>
      <c r="B520" s="4"/>
      <c r="C520" s="4"/>
      <c r="D520" s="4"/>
      <c r="E520" s="4"/>
      <c r="F520" s="4"/>
      <c r="G520" s="4"/>
      <c r="H520" s="4"/>
    </row>
    <row r="521" spans="1:8" s="10" customFormat="1" ht="11.1" customHeight="1" x14ac:dyDescent="0.2">
      <c r="A521" s="4"/>
      <c r="B521" s="4"/>
      <c r="C521" s="4"/>
      <c r="D521" s="4"/>
      <c r="E521" s="4"/>
      <c r="F521" s="4"/>
      <c r="G521" s="4"/>
      <c r="H521" s="4"/>
    </row>
    <row r="522" spans="1:8" s="10" customFormat="1" ht="11.1" customHeight="1" x14ac:dyDescent="0.2">
      <c r="A522" s="4"/>
      <c r="B522" s="4"/>
      <c r="C522" s="4"/>
      <c r="D522" s="4"/>
      <c r="E522" s="4"/>
      <c r="F522" s="4"/>
      <c r="G522" s="4"/>
      <c r="H522" s="4"/>
    </row>
    <row r="523" spans="1:8" s="10" customFormat="1" ht="11.1" customHeight="1" x14ac:dyDescent="0.2">
      <c r="A523" s="4"/>
      <c r="B523" s="4"/>
      <c r="C523" s="4"/>
      <c r="D523" s="4"/>
      <c r="E523" s="4"/>
      <c r="F523" s="4"/>
      <c r="G523" s="4"/>
      <c r="H523" s="4"/>
    </row>
    <row r="524" spans="1:8" s="10" customFormat="1" ht="11.1" customHeight="1" x14ac:dyDescent="0.2">
      <c r="A524" s="4"/>
      <c r="B524" s="4"/>
      <c r="C524" s="4"/>
      <c r="D524" s="4"/>
      <c r="E524" s="4"/>
      <c r="F524" s="4"/>
      <c r="G524" s="4"/>
      <c r="H524" s="4"/>
    </row>
    <row r="525" spans="1:8" s="10" customFormat="1" ht="11.1" customHeight="1" x14ac:dyDescent="0.2">
      <c r="A525" s="4"/>
      <c r="B525" s="4"/>
      <c r="C525" s="4"/>
      <c r="D525" s="4"/>
      <c r="E525" s="4"/>
      <c r="F525" s="4"/>
      <c r="G525" s="4"/>
      <c r="H525" s="4"/>
    </row>
    <row r="526" spans="1:8" s="10" customFormat="1" ht="11.1" customHeight="1" x14ac:dyDescent="0.2">
      <c r="A526" s="4"/>
      <c r="B526" s="4"/>
      <c r="C526" s="4"/>
      <c r="D526" s="4"/>
      <c r="E526" s="4"/>
      <c r="F526" s="4"/>
      <c r="G526" s="4"/>
      <c r="H526" s="4"/>
    </row>
    <row r="527" spans="1:8" s="10" customFormat="1" ht="11.1" customHeight="1" x14ac:dyDescent="0.2">
      <c r="A527" s="4"/>
      <c r="B527" s="4"/>
      <c r="C527" s="4"/>
      <c r="D527" s="4"/>
      <c r="E527" s="4"/>
      <c r="F527" s="4"/>
      <c r="G527" s="4"/>
      <c r="H527" s="4"/>
    </row>
    <row r="528" spans="1:8" s="10" customFormat="1" ht="11.1" customHeight="1" x14ac:dyDescent="0.2">
      <c r="A528" s="4"/>
      <c r="B528" s="4"/>
      <c r="C528" s="4"/>
      <c r="D528" s="4"/>
      <c r="E528" s="4"/>
      <c r="F528" s="4"/>
      <c r="G528" s="4"/>
      <c r="H528" s="4"/>
    </row>
    <row r="529" spans="1:8" s="10" customFormat="1" ht="11.1" customHeight="1" x14ac:dyDescent="0.2">
      <c r="A529" s="4"/>
      <c r="B529" s="4"/>
      <c r="C529" s="4"/>
      <c r="D529" s="4"/>
      <c r="E529" s="4"/>
      <c r="F529" s="4"/>
      <c r="G529" s="4"/>
      <c r="H529" s="4"/>
    </row>
    <row r="530" spans="1:8" s="10" customFormat="1" ht="11.1" customHeight="1" x14ac:dyDescent="0.2">
      <c r="A530" s="4"/>
      <c r="B530" s="4"/>
      <c r="C530" s="4"/>
      <c r="D530" s="4"/>
      <c r="E530" s="4"/>
      <c r="F530" s="4"/>
      <c r="G530" s="4"/>
      <c r="H530" s="4"/>
    </row>
    <row r="531" spans="1:8" s="10" customFormat="1" ht="11.1" customHeight="1" x14ac:dyDescent="0.2">
      <c r="A531" s="4"/>
      <c r="B531" s="4"/>
      <c r="C531" s="4"/>
      <c r="D531" s="4"/>
      <c r="E531" s="4"/>
      <c r="F531" s="4"/>
      <c r="G531" s="4"/>
      <c r="H531" s="4"/>
    </row>
    <row r="532" spans="1:8" s="10" customFormat="1" ht="11.1" customHeight="1" x14ac:dyDescent="0.2">
      <c r="A532" s="4"/>
      <c r="B532" s="4"/>
      <c r="C532" s="4"/>
      <c r="D532" s="4"/>
      <c r="E532" s="4"/>
      <c r="F532" s="4"/>
      <c r="G532" s="4"/>
      <c r="H532" s="4"/>
    </row>
    <row r="533" spans="1:8" s="10" customFormat="1" ht="11.1" customHeight="1" x14ac:dyDescent="0.2">
      <c r="A533" s="4"/>
      <c r="B533" s="4"/>
      <c r="C533" s="4"/>
      <c r="D533" s="4"/>
      <c r="E533" s="4"/>
      <c r="F533" s="4"/>
      <c r="G533" s="4"/>
      <c r="H533" s="4"/>
    </row>
    <row r="534" spans="1:8" s="10" customFormat="1" ht="11.1" customHeight="1" x14ac:dyDescent="0.2">
      <c r="A534" s="4"/>
      <c r="B534" s="4"/>
      <c r="C534" s="4"/>
      <c r="D534" s="4"/>
      <c r="E534" s="4"/>
      <c r="F534" s="4"/>
      <c r="G534" s="4"/>
      <c r="H534" s="4"/>
    </row>
    <row r="535" spans="1:8" s="10" customFormat="1" ht="11.1" customHeight="1" x14ac:dyDescent="0.2">
      <c r="A535" s="4"/>
      <c r="B535" s="4"/>
      <c r="C535" s="4"/>
      <c r="D535" s="4"/>
      <c r="E535" s="4"/>
      <c r="F535" s="4"/>
      <c r="G535" s="4"/>
      <c r="H535" s="4"/>
    </row>
    <row r="536" spans="1:8" s="10" customFormat="1" ht="11.1" customHeight="1" x14ac:dyDescent="0.2">
      <c r="A536" s="4"/>
      <c r="B536" s="4"/>
      <c r="C536" s="4"/>
      <c r="D536" s="4"/>
      <c r="E536" s="4"/>
      <c r="F536" s="4"/>
      <c r="G536" s="4"/>
      <c r="H536" s="4"/>
    </row>
    <row r="537" spans="1:8" s="10" customFormat="1" ht="11.1" customHeight="1" x14ac:dyDescent="0.2">
      <c r="A537" s="4"/>
      <c r="B537" s="4"/>
      <c r="C537" s="4"/>
      <c r="D537" s="4"/>
      <c r="E537" s="4"/>
      <c r="F537" s="4"/>
      <c r="G537" s="4"/>
      <c r="H537" s="4"/>
    </row>
    <row r="538" spans="1:8" s="10" customFormat="1" ht="11.1" customHeight="1" x14ac:dyDescent="0.2">
      <c r="A538" s="4"/>
      <c r="B538" s="4"/>
      <c r="C538" s="4"/>
      <c r="D538" s="4"/>
      <c r="E538" s="4"/>
      <c r="F538" s="4"/>
      <c r="G538" s="4"/>
      <c r="H538" s="4"/>
    </row>
    <row r="539" spans="1:8" s="10" customFormat="1" ht="11.1" customHeight="1" x14ac:dyDescent="0.2">
      <c r="A539" s="4"/>
      <c r="B539" s="4"/>
      <c r="C539" s="4"/>
      <c r="D539" s="4"/>
      <c r="E539" s="4"/>
      <c r="F539" s="4"/>
      <c r="G539" s="4"/>
      <c r="H539" s="4"/>
    </row>
    <row r="540" spans="1:8" s="10" customFormat="1" ht="11.1" customHeight="1" x14ac:dyDescent="0.2">
      <c r="A540" s="4"/>
      <c r="B540" s="4"/>
      <c r="C540" s="4"/>
      <c r="D540" s="4"/>
      <c r="E540" s="4"/>
      <c r="F540" s="4"/>
      <c r="G540" s="4"/>
      <c r="H540" s="4"/>
    </row>
    <row r="541" spans="1:8" s="10" customFormat="1" ht="11.1" customHeight="1" x14ac:dyDescent="0.2">
      <c r="A541" s="4"/>
      <c r="B541" s="4"/>
      <c r="C541" s="4"/>
      <c r="D541" s="4"/>
      <c r="E541" s="4"/>
      <c r="F541" s="4"/>
      <c r="G541" s="4"/>
      <c r="H541" s="4"/>
    </row>
    <row r="542" spans="1:8" s="10" customFormat="1" ht="11.1" customHeight="1" x14ac:dyDescent="0.2">
      <c r="A542" s="4"/>
      <c r="B542" s="4"/>
      <c r="C542" s="4"/>
      <c r="D542" s="4"/>
      <c r="E542" s="4"/>
      <c r="F542" s="4"/>
      <c r="G542" s="4"/>
      <c r="H542" s="4"/>
    </row>
    <row r="543" spans="1:8" s="10" customFormat="1" ht="11.1" customHeight="1" x14ac:dyDescent="0.2">
      <c r="A543" s="4"/>
      <c r="B543" s="4"/>
      <c r="C543" s="4"/>
      <c r="D543" s="4"/>
      <c r="E543" s="4"/>
      <c r="F543" s="4"/>
      <c r="G543" s="4"/>
      <c r="H543" s="4"/>
    </row>
    <row r="544" spans="1:8" s="10" customFormat="1" ht="11.1" customHeight="1" x14ac:dyDescent="0.2">
      <c r="A544" s="4"/>
      <c r="B544" s="4"/>
      <c r="C544" s="4"/>
      <c r="D544" s="4"/>
      <c r="E544" s="4"/>
      <c r="F544" s="4"/>
      <c r="G544" s="4"/>
      <c r="H544" s="4"/>
    </row>
    <row r="545" spans="1:8" s="10" customFormat="1" ht="11.1" customHeight="1" x14ac:dyDescent="0.2">
      <c r="A545" s="4"/>
      <c r="B545" s="4"/>
      <c r="C545" s="4"/>
      <c r="D545" s="4"/>
      <c r="E545" s="4"/>
      <c r="F545" s="4"/>
      <c r="G545" s="4"/>
      <c r="H545" s="4"/>
    </row>
    <row r="546" spans="1:8" s="10" customFormat="1" ht="11.1" customHeight="1" x14ac:dyDescent="0.2">
      <c r="A546" s="4"/>
      <c r="B546" s="4"/>
      <c r="C546" s="4"/>
      <c r="D546" s="4"/>
      <c r="E546" s="4"/>
      <c r="F546" s="4"/>
      <c r="G546" s="4"/>
      <c r="H546" s="4"/>
    </row>
    <row r="547" spans="1:8" s="10" customFormat="1" ht="11.1" customHeight="1" x14ac:dyDescent="0.2">
      <c r="A547" s="4"/>
      <c r="B547" s="4"/>
      <c r="C547" s="4"/>
      <c r="D547" s="4"/>
      <c r="E547" s="4"/>
      <c r="F547" s="4"/>
      <c r="G547" s="4"/>
      <c r="H547" s="4"/>
    </row>
    <row r="548" spans="1:8" s="10" customFormat="1" ht="11.1" customHeight="1" x14ac:dyDescent="0.2">
      <c r="A548" s="4"/>
      <c r="B548" s="4"/>
      <c r="C548" s="4"/>
      <c r="D548" s="4"/>
      <c r="E548" s="4"/>
      <c r="F548" s="4"/>
      <c r="G548" s="4"/>
      <c r="H548" s="4"/>
    </row>
    <row r="549" spans="1:8" s="10" customFormat="1" ht="11.1" customHeight="1" x14ac:dyDescent="0.2">
      <c r="A549" s="4"/>
      <c r="B549" s="4"/>
      <c r="C549" s="4"/>
      <c r="D549" s="4"/>
      <c r="E549" s="4"/>
      <c r="F549" s="4"/>
      <c r="G549" s="4"/>
      <c r="H549" s="4"/>
    </row>
    <row r="550" spans="1:8" s="10" customFormat="1" ht="11.1" customHeight="1" x14ac:dyDescent="0.2">
      <c r="A550" s="4"/>
      <c r="B550" s="4"/>
      <c r="C550" s="4"/>
      <c r="D550" s="4"/>
      <c r="E550" s="4"/>
      <c r="F550" s="4"/>
      <c r="G550" s="4"/>
      <c r="H550" s="4"/>
    </row>
    <row r="551" spans="1:8" s="10" customFormat="1" ht="11.1" customHeight="1" x14ac:dyDescent="0.2">
      <c r="A551" s="4"/>
      <c r="B551" s="4"/>
      <c r="C551" s="4"/>
      <c r="D551" s="4"/>
      <c r="E551" s="4"/>
      <c r="F551" s="4"/>
      <c r="G551" s="4"/>
      <c r="H551" s="4"/>
    </row>
    <row r="552" spans="1:8" s="10" customFormat="1" ht="11.1" customHeight="1" x14ac:dyDescent="0.2">
      <c r="A552" s="4"/>
      <c r="B552" s="4"/>
      <c r="C552" s="4"/>
      <c r="D552" s="4"/>
      <c r="E552" s="4"/>
      <c r="F552" s="4"/>
      <c r="G552" s="4"/>
      <c r="H552" s="4"/>
    </row>
    <row r="553" spans="1:8" s="10" customFormat="1" ht="11.1" customHeight="1" x14ac:dyDescent="0.2">
      <c r="A553" s="4"/>
      <c r="B553" s="4"/>
      <c r="C553" s="4"/>
      <c r="D553" s="4"/>
      <c r="E553" s="4"/>
      <c r="F553" s="4"/>
      <c r="G553" s="4"/>
      <c r="H553" s="4"/>
    </row>
    <row r="554" spans="1:8" s="10" customFormat="1" ht="11.1" customHeight="1" x14ac:dyDescent="0.2">
      <c r="A554" s="4"/>
      <c r="B554" s="4"/>
      <c r="C554" s="4"/>
      <c r="D554" s="4"/>
      <c r="E554" s="4"/>
      <c r="F554" s="4"/>
      <c r="G554" s="4"/>
      <c r="H554" s="4"/>
    </row>
    <row r="555" spans="1:8" s="10" customFormat="1" ht="11.1" customHeight="1" x14ac:dyDescent="0.2">
      <c r="A555" s="4"/>
      <c r="B555" s="4"/>
      <c r="C555" s="4"/>
      <c r="D555" s="4"/>
      <c r="E555" s="4"/>
      <c r="F555" s="4"/>
      <c r="G555" s="4"/>
      <c r="H555" s="4"/>
    </row>
    <row r="556" spans="1:8" s="10" customFormat="1" ht="11.1" customHeight="1" x14ac:dyDescent="0.2">
      <c r="A556" s="4"/>
      <c r="B556" s="4"/>
      <c r="C556" s="4"/>
      <c r="D556" s="4"/>
      <c r="E556" s="4"/>
      <c r="F556" s="4"/>
      <c r="G556" s="4"/>
      <c r="H556" s="4"/>
    </row>
    <row r="557" spans="1:8" s="10" customFormat="1" ht="11.1" customHeight="1" x14ac:dyDescent="0.2">
      <c r="A557" s="4"/>
      <c r="B557" s="4"/>
      <c r="C557" s="4"/>
      <c r="D557" s="4"/>
      <c r="E557" s="4"/>
      <c r="F557" s="4"/>
      <c r="G557" s="4"/>
      <c r="H557" s="4"/>
    </row>
    <row r="558" spans="1:8" s="10" customFormat="1" ht="11.1" customHeight="1" x14ac:dyDescent="0.2">
      <c r="A558" s="4"/>
      <c r="B558" s="4"/>
      <c r="C558" s="4"/>
      <c r="D558" s="4"/>
      <c r="E558" s="4"/>
      <c r="F558" s="4"/>
      <c r="G558" s="4"/>
      <c r="H558" s="4"/>
    </row>
    <row r="559" spans="1:8" s="10" customFormat="1" ht="11.1" customHeight="1" x14ac:dyDescent="0.2">
      <c r="A559" s="4"/>
      <c r="B559" s="4"/>
      <c r="C559" s="4"/>
      <c r="D559" s="4"/>
      <c r="E559" s="4"/>
      <c r="F559" s="4"/>
      <c r="G559" s="4"/>
      <c r="H559" s="4"/>
    </row>
    <row r="560" spans="1:8" s="10" customFormat="1" ht="11.1" customHeight="1" x14ac:dyDescent="0.2">
      <c r="A560" s="4"/>
      <c r="B560" s="4"/>
      <c r="C560" s="4"/>
      <c r="D560" s="4"/>
      <c r="E560" s="4"/>
      <c r="F560" s="4"/>
      <c r="G560" s="4"/>
      <c r="H560" s="4"/>
    </row>
    <row r="561" spans="1:8" s="10" customFormat="1" ht="11.1" customHeight="1" x14ac:dyDescent="0.2">
      <c r="A561" s="4"/>
      <c r="B561" s="4"/>
      <c r="C561" s="4"/>
      <c r="D561" s="4"/>
      <c r="E561" s="4"/>
      <c r="F561" s="4"/>
      <c r="G561" s="4"/>
      <c r="H561" s="4"/>
    </row>
    <row r="562" spans="1:8" s="10" customFormat="1" ht="11.1" customHeight="1" x14ac:dyDescent="0.2">
      <c r="A562" s="4"/>
      <c r="B562" s="4"/>
      <c r="C562" s="4"/>
      <c r="D562" s="4"/>
      <c r="E562" s="4"/>
      <c r="F562" s="4"/>
      <c r="G562" s="4"/>
      <c r="H562" s="4"/>
    </row>
    <row r="563" spans="1:8" s="10" customFormat="1" ht="11.1" customHeight="1" x14ac:dyDescent="0.2">
      <c r="A563" s="4"/>
      <c r="B563" s="4"/>
      <c r="C563" s="4"/>
      <c r="D563" s="4"/>
      <c r="E563" s="4"/>
      <c r="F563" s="4"/>
      <c r="G563" s="4"/>
      <c r="H563" s="4"/>
    </row>
    <row r="564" spans="1:8" s="10" customFormat="1" ht="11.1" customHeight="1" x14ac:dyDescent="0.2">
      <c r="A564" s="4"/>
      <c r="B564" s="4"/>
      <c r="C564" s="4"/>
      <c r="D564" s="4"/>
      <c r="E564" s="4"/>
      <c r="F564" s="4"/>
      <c r="G564" s="4"/>
      <c r="H564" s="4"/>
    </row>
    <row r="565" spans="1:8" s="10" customFormat="1" ht="11.1" customHeight="1" x14ac:dyDescent="0.2">
      <c r="A565" s="4"/>
      <c r="B565" s="4"/>
      <c r="C565" s="4"/>
      <c r="D565" s="4"/>
      <c r="E565" s="4"/>
      <c r="F565" s="4"/>
      <c r="G565" s="4"/>
      <c r="H565" s="4"/>
    </row>
    <row r="566" spans="1:8" s="10" customFormat="1" ht="11.1" customHeight="1" x14ac:dyDescent="0.2">
      <c r="A566" s="4"/>
      <c r="B566" s="4"/>
      <c r="C566" s="4"/>
      <c r="D566" s="4"/>
      <c r="E566" s="4"/>
      <c r="F566" s="4"/>
      <c r="G566" s="4"/>
      <c r="H566" s="4"/>
    </row>
    <row r="567" spans="1:8" s="10" customFormat="1" ht="11.1" customHeight="1" x14ac:dyDescent="0.2">
      <c r="A567" s="4"/>
      <c r="B567" s="4"/>
      <c r="C567" s="4"/>
      <c r="D567" s="4"/>
      <c r="E567" s="4"/>
      <c r="F567" s="4"/>
      <c r="G567" s="4"/>
      <c r="H567" s="4"/>
    </row>
    <row r="933" spans="8:8" ht="11.1" customHeight="1" x14ac:dyDescent="0.2">
      <c r="H933" s="4" t="s">
        <v>676</v>
      </c>
    </row>
  </sheetData>
  <sheetProtection formatCells="0" formatColumns="0" formatRows="0" insertColumns="0" insertRows="0" insertHyperlinks="0" deleteColumns="0" deleteRows="0" sort="0" autoFilter="0" pivotTables="0"/>
  <mergeCells count="2">
    <mergeCell ref="A1:G1"/>
    <mergeCell ref="A2:G2"/>
  </mergeCells>
  <phoneticPr fontId="51" type="noConversion"/>
  <printOptions horizontalCentered="1"/>
  <pageMargins left="0.25" right="0.25" top="0.25" bottom="0.5" header="0.3" footer="0.3"/>
  <pageSetup scale="78" fitToWidth="2" fitToHeight="2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pageSetUpPr fitToPage="1"/>
  </sheetPr>
  <dimension ref="A1:U92"/>
  <sheetViews>
    <sheetView showGridLines="0" zoomScaleNormal="100" workbookViewId="0">
      <selection activeCell="N39" sqref="N39"/>
    </sheetView>
  </sheetViews>
  <sheetFormatPr defaultColWidth="9.140625" defaultRowHeight="12.75" x14ac:dyDescent="0.2"/>
  <cols>
    <col min="1" max="1" width="24.7109375" style="440" customWidth="1"/>
    <col min="2" max="2" width="10.28515625" style="34" customWidth="1"/>
    <col min="3" max="3" width="0.5703125" style="393" customWidth="1"/>
    <col min="4" max="4" width="12.7109375" style="374" customWidth="1"/>
    <col min="5" max="5" width="0.7109375" style="374" customWidth="1"/>
    <col min="6" max="6" width="8.5703125" style="393" customWidth="1"/>
    <col min="7" max="7" width="0.5703125" style="393" customWidth="1"/>
    <col min="8" max="8" width="10.28515625" style="35" customWidth="1"/>
    <col min="9" max="9" width="0.5703125" style="393" customWidth="1"/>
    <col min="10" max="10" width="10.28515625" style="567" customWidth="1"/>
    <col min="11" max="11" width="0.5703125" style="374" customWidth="1"/>
    <col min="12" max="12" width="8.42578125" style="393" customWidth="1"/>
    <col min="13" max="13" width="0.85546875" style="393" customWidth="1"/>
    <col min="14" max="14" width="10.28515625" style="71" customWidth="1"/>
    <col min="15" max="15" width="0.5703125" style="393" customWidth="1"/>
    <col min="16" max="16" width="10.28515625" style="567" customWidth="1"/>
    <col min="17" max="17" width="0.5703125" style="374" customWidth="1"/>
    <col min="18" max="18" width="8.28515625" style="393" customWidth="1"/>
    <col min="19" max="19" width="0.5703125" style="393" customWidth="1"/>
    <col min="20" max="20" width="9.140625" style="374"/>
    <col min="21" max="16384" width="9.140625" style="4"/>
  </cols>
  <sheetData>
    <row r="1" spans="1:21" ht="15.75" x14ac:dyDescent="0.25">
      <c r="A1" s="1893" t="str">
        <f>CONCATENATE('List of Tables'!A25,":  ",'List of Tables'!C25)</f>
        <v>TABLE 20:  Japan MMA Visitor Characteristics: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96"/>
      <c r="U1" s="1354"/>
    </row>
    <row r="2" spans="1:21" ht="15.75" x14ac:dyDescent="0.25">
      <c r="A2" s="1893" t="s">
        <v>650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  <c r="T2" s="439"/>
    </row>
    <row r="3" spans="1:21" x14ac:dyDescent="0.2">
      <c r="A3" s="368"/>
      <c r="B3" s="35"/>
      <c r="D3" s="543"/>
      <c r="E3" s="393"/>
      <c r="H3" s="544"/>
      <c r="J3" s="543"/>
      <c r="K3" s="393"/>
      <c r="N3" s="1266"/>
      <c r="P3" s="543"/>
      <c r="Q3" s="393"/>
      <c r="R3" s="544"/>
    </row>
    <row r="4" spans="1:21" ht="12" x14ac:dyDescent="0.2">
      <c r="A4" s="1933" t="s">
        <v>324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  <c r="T4" s="98"/>
    </row>
    <row r="5" spans="1:21" ht="24" x14ac:dyDescent="0.2">
      <c r="A5" s="1900"/>
      <c r="B5" s="66">
        <v>2015</v>
      </c>
      <c r="C5" s="67"/>
      <c r="D5" s="68" t="s">
        <v>984</v>
      </c>
      <c r="E5" s="65"/>
      <c r="F5" s="44" t="s">
        <v>595</v>
      </c>
      <c r="G5" s="65"/>
      <c r="H5" s="66">
        <v>2015</v>
      </c>
      <c r="I5" s="67"/>
      <c r="J5" s="68" t="s">
        <v>984</v>
      </c>
      <c r="K5" s="65"/>
      <c r="L5" s="44" t="s">
        <v>595</v>
      </c>
      <c r="M5" s="66"/>
      <c r="N5" s="68">
        <v>2015</v>
      </c>
      <c r="O5" s="67"/>
      <c r="P5" s="68" t="s">
        <v>984</v>
      </c>
      <c r="Q5" s="65"/>
      <c r="R5" s="44" t="s">
        <v>595</v>
      </c>
      <c r="S5" s="5"/>
      <c r="T5" s="186"/>
    </row>
    <row r="6" spans="1:21" s="10" customFormat="1" ht="12" x14ac:dyDescent="0.2">
      <c r="A6" s="30" t="s">
        <v>475</v>
      </c>
      <c r="B6" s="1482">
        <v>8685616.2538455706</v>
      </c>
      <c r="C6" s="1508"/>
      <c r="D6" s="1483">
        <v>8766526.1422942951</v>
      </c>
      <c r="E6" s="1483"/>
      <c r="F6" s="1410">
        <v>-9.2294127839730056E-3</v>
      </c>
      <c r="G6" s="1410"/>
      <c r="H6" s="1484">
        <v>71912.158805934567</v>
      </c>
      <c r="I6" s="1410"/>
      <c r="J6" s="1483">
        <v>79592.723651823369</v>
      </c>
      <c r="K6" s="1485"/>
      <c r="L6" s="1410">
        <v>-9.6498329162440347E-2</v>
      </c>
      <c r="M6" s="1486"/>
      <c r="N6" s="1487">
        <v>8613704.0950400494</v>
      </c>
      <c r="O6" s="1410"/>
      <c r="P6" s="1483">
        <v>8686933.4186424725</v>
      </c>
      <c r="Q6" s="1485"/>
      <c r="R6" s="1410">
        <v>-8.429824435544804E-3</v>
      </c>
      <c r="S6" s="7"/>
      <c r="T6" s="4"/>
    </row>
    <row r="7" spans="1:21" s="10" customFormat="1" ht="12" x14ac:dyDescent="0.2">
      <c r="A7" s="30" t="s">
        <v>265</v>
      </c>
      <c r="B7" s="1482">
        <v>1482303.7894316469</v>
      </c>
      <c r="C7" s="1483"/>
      <c r="D7" s="1483">
        <v>1511739.2435081196</v>
      </c>
      <c r="E7" s="1483"/>
      <c r="F7" s="1410">
        <v>-1.9471250880651342E-2</v>
      </c>
      <c r="G7" s="1410"/>
      <c r="H7" s="1488">
        <v>9617.7894314528148</v>
      </c>
      <c r="I7" s="1410"/>
      <c r="J7" s="1483">
        <v>10044.243508071329</v>
      </c>
      <c r="K7" s="1485"/>
      <c r="L7" s="1410">
        <v>-4.2457560519697242E-2</v>
      </c>
      <c r="M7" s="1486"/>
      <c r="N7" s="1483">
        <v>1472686.0000002689</v>
      </c>
      <c r="O7" s="1410"/>
      <c r="P7" s="1483">
        <v>1501695.0000000482</v>
      </c>
      <c r="Q7" s="1485"/>
      <c r="R7" s="1410">
        <v>-1.9317504553040626E-2</v>
      </c>
      <c r="S7" s="7"/>
      <c r="T7" s="4"/>
    </row>
    <row r="8" spans="1:21" s="10" customFormat="1" ht="12" x14ac:dyDescent="0.2">
      <c r="A8" s="429" t="s">
        <v>266</v>
      </c>
      <c r="B8" s="1489"/>
      <c r="C8" s="1490"/>
      <c r="D8" s="1490"/>
      <c r="E8" s="1490"/>
      <c r="F8" s="1490"/>
      <c r="G8" s="1490"/>
      <c r="H8" s="1489"/>
      <c r="I8" s="1490"/>
      <c r="J8" s="1490"/>
      <c r="K8" s="1490"/>
      <c r="L8" s="1491"/>
      <c r="M8" s="1489"/>
      <c r="N8" s="1490"/>
      <c r="O8" s="1490"/>
      <c r="P8" s="1490"/>
      <c r="Q8" s="1490"/>
      <c r="R8" s="1491"/>
      <c r="S8" s="408"/>
      <c r="T8" s="4"/>
    </row>
    <row r="9" spans="1:21" s="25" customFormat="1" ht="12" x14ac:dyDescent="0.2">
      <c r="A9" s="184" t="s">
        <v>267</v>
      </c>
      <c r="B9" s="1482">
        <v>75604.993962899855</v>
      </c>
      <c r="C9" s="1483"/>
      <c r="D9" s="1483">
        <v>79082.126697931497</v>
      </c>
      <c r="E9" s="1483"/>
      <c r="F9" s="1410">
        <v>-4.396862957812428E-2</v>
      </c>
      <c r="G9" s="1410"/>
      <c r="H9" s="1488">
        <v>3154.5597121101555</v>
      </c>
      <c r="I9" s="1410"/>
      <c r="J9" s="1492">
        <v>3481.1238578368511</v>
      </c>
      <c r="K9" s="1485"/>
      <c r="L9" s="1410">
        <v>-9.3809976048832858E-2</v>
      </c>
      <c r="M9" s="1486"/>
      <c r="N9" s="1483">
        <v>72450.43425078805</v>
      </c>
      <c r="O9" s="1410"/>
      <c r="P9" s="1483">
        <v>75601.002840094647</v>
      </c>
      <c r="Q9" s="1485"/>
      <c r="R9" s="1410">
        <v>-4.1673634885114337E-2</v>
      </c>
      <c r="S9" s="57"/>
      <c r="T9" s="4"/>
    </row>
    <row r="10" spans="1:21" s="25" customFormat="1" ht="12" x14ac:dyDescent="0.2">
      <c r="A10" s="184" t="s">
        <v>268</v>
      </c>
      <c r="B10" s="1482">
        <v>607357.75270765892</v>
      </c>
      <c r="C10" s="1483"/>
      <c r="D10" s="1483">
        <v>674233.92704115435</v>
      </c>
      <c r="E10" s="1483"/>
      <c r="F10" s="1410">
        <v>-9.9188384997145662E-2</v>
      </c>
      <c r="G10" s="1410"/>
      <c r="H10" s="1488">
        <v>3437.0202099029375</v>
      </c>
      <c r="I10" s="1410"/>
      <c r="J10" s="1492">
        <v>3379.4100465379561</v>
      </c>
      <c r="K10" s="1485"/>
      <c r="L10" s="1410">
        <v>1.7047402526367071E-2</v>
      </c>
      <c r="M10" s="1486"/>
      <c r="N10" s="1483">
        <v>603920.73249774764</v>
      </c>
      <c r="O10" s="1410"/>
      <c r="P10" s="1483">
        <v>670854.51699461637</v>
      </c>
      <c r="Q10" s="1485"/>
      <c r="R10" s="1410">
        <v>-9.977391938378477E-2</v>
      </c>
      <c r="S10" s="57"/>
      <c r="T10" s="4"/>
    </row>
    <row r="11" spans="1:21" s="25" customFormat="1" ht="12" x14ac:dyDescent="0.2">
      <c r="A11" s="184" t="s">
        <v>269</v>
      </c>
      <c r="B11" s="1482">
        <v>799341.04276070988</v>
      </c>
      <c r="C11" s="1483"/>
      <c r="D11" s="1483">
        <v>758423.18976874871</v>
      </c>
      <c r="E11" s="1483"/>
      <c r="F11" s="1410">
        <v>5.3951215553466214E-2</v>
      </c>
      <c r="G11" s="1410"/>
      <c r="H11" s="1488">
        <v>3026.20950943958</v>
      </c>
      <c r="I11" s="1410"/>
      <c r="J11" s="1483">
        <v>3183.7096036968146</v>
      </c>
      <c r="K11" s="1485"/>
      <c r="L11" s="1410">
        <v>-4.947062196701324E-2</v>
      </c>
      <c r="M11" s="1486"/>
      <c r="N11" s="1483">
        <v>796314.83325127221</v>
      </c>
      <c r="O11" s="1410"/>
      <c r="P11" s="1483">
        <v>755239.48016505188</v>
      </c>
      <c r="Q11" s="1485"/>
      <c r="R11" s="1410">
        <v>5.4387189977467311E-2</v>
      </c>
      <c r="S11" s="57"/>
      <c r="T11" s="4"/>
    </row>
    <row r="12" spans="1:21" s="25" customFormat="1" ht="12" x14ac:dyDescent="0.2">
      <c r="A12" s="184" t="s">
        <v>270</v>
      </c>
      <c r="B12" s="1493">
        <v>2.663837331099379</v>
      </c>
      <c r="C12" s="1497"/>
      <c r="D12" s="1494">
        <v>2.5763967292105936</v>
      </c>
      <c r="E12" s="1494"/>
      <c r="F12" s="1410">
        <v>3.3939106076872401E-2</v>
      </c>
      <c r="G12" s="1410"/>
      <c r="H12" s="1495">
        <v>1.7240559890855913</v>
      </c>
      <c r="I12" s="1410"/>
      <c r="J12" s="1496">
        <v>1.7023165349643723</v>
      </c>
      <c r="K12" s="1485"/>
      <c r="L12" s="1410">
        <v>1.277051222537412E-2</v>
      </c>
      <c r="M12" s="1486"/>
      <c r="N12" s="1497">
        <v>2.6733542654466325</v>
      </c>
      <c r="O12" s="1410"/>
      <c r="P12" s="1494">
        <v>2.5852755091558821</v>
      </c>
      <c r="Q12" s="1485"/>
      <c r="R12" s="1410">
        <v>3.40693887281317E-2</v>
      </c>
      <c r="S12" s="57"/>
      <c r="T12" s="4"/>
    </row>
    <row r="13" spans="1:21" s="10" customFormat="1" ht="12" x14ac:dyDescent="0.2">
      <c r="A13" s="429" t="s">
        <v>271</v>
      </c>
      <c r="B13" s="1489"/>
      <c r="C13" s="1490"/>
      <c r="D13" s="1490"/>
      <c r="E13" s="1490"/>
      <c r="F13" s="1490"/>
      <c r="G13" s="1490"/>
      <c r="H13" s="1489"/>
      <c r="I13" s="1490"/>
      <c r="J13" s="1490"/>
      <c r="K13" s="1490"/>
      <c r="L13" s="1491"/>
      <c r="M13" s="1489"/>
      <c r="N13" s="1490"/>
      <c r="O13" s="1490"/>
      <c r="P13" s="1490"/>
      <c r="Q13" s="1490"/>
      <c r="R13" s="1491"/>
      <c r="S13" s="408"/>
      <c r="T13" s="4"/>
    </row>
    <row r="14" spans="1:21" s="25" customFormat="1" ht="12" x14ac:dyDescent="0.2">
      <c r="A14" s="9" t="s">
        <v>272</v>
      </c>
      <c r="B14" s="1482">
        <v>583144.86482420017</v>
      </c>
      <c r="C14" s="1483"/>
      <c r="D14" s="1483">
        <v>628055.81342174322</v>
      </c>
      <c r="E14" s="1483"/>
      <c r="F14" s="1410">
        <v>-7.1507894103967296E-2</v>
      </c>
      <c r="G14" s="1410"/>
      <c r="H14" s="1488">
        <v>2779.6655376234066</v>
      </c>
      <c r="I14" s="1410"/>
      <c r="J14" s="1492">
        <v>2969.7753075335095</v>
      </c>
      <c r="K14" s="1485"/>
      <c r="L14" s="1410">
        <v>-6.4014866521331176E-2</v>
      </c>
      <c r="M14" s="1486"/>
      <c r="N14" s="1483">
        <v>580365.19928657555</v>
      </c>
      <c r="O14" s="1410"/>
      <c r="P14" s="1483">
        <v>625086.03811420966</v>
      </c>
      <c r="Q14" s="1485"/>
      <c r="R14" s="1410">
        <v>-7.1543493376608036E-2</v>
      </c>
      <c r="S14" s="57"/>
      <c r="T14" s="4"/>
    </row>
    <row r="15" spans="1:21" s="25" customFormat="1" ht="12" x14ac:dyDescent="0.2">
      <c r="A15" s="9" t="s">
        <v>273</v>
      </c>
      <c r="B15" s="1482">
        <v>899158.92460722441</v>
      </c>
      <c r="C15" s="1483"/>
      <c r="D15" s="1483">
        <v>883683.43008637638</v>
      </c>
      <c r="E15" s="1483"/>
      <c r="F15" s="1410">
        <v>1.7512486931361121E-2</v>
      </c>
      <c r="G15" s="1410"/>
      <c r="H15" s="1482">
        <v>6838.1238938292836</v>
      </c>
      <c r="I15" s="1410"/>
      <c r="J15" s="1492">
        <v>7074.4682005378199</v>
      </c>
      <c r="K15" s="1485"/>
      <c r="L15" s="1410">
        <v>-3.3408066869332856E-2</v>
      </c>
      <c r="M15" s="1486"/>
      <c r="N15" s="1483">
        <v>892320.80071339232</v>
      </c>
      <c r="O15" s="1410"/>
      <c r="P15" s="1483">
        <v>876608.96188583854</v>
      </c>
      <c r="Q15" s="1485"/>
      <c r="R15" s="1410">
        <v>1.7923429386066385E-2</v>
      </c>
      <c r="S15" s="57"/>
      <c r="T15" s="4"/>
    </row>
    <row r="16" spans="1:21" s="25" customFormat="1" ht="12" x14ac:dyDescent="0.2">
      <c r="A16" s="33" t="s">
        <v>619</v>
      </c>
      <c r="B16" s="1493">
        <v>4.0491972572549404</v>
      </c>
      <c r="C16" s="1497"/>
      <c r="D16" s="1494">
        <v>3.8671757492495478</v>
      </c>
      <c r="E16" s="1494"/>
      <c r="F16" s="1410">
        <v>4.706833094945715E-2</v>
      </c>
      <c r="G16" s="1410"/>
      <c r="H16" s="1495">
        <v>6.0838127846311814</v>
      </c>
      <c r="I16" s="1410"/>
      <c r="J16" s="1496">
        <v>5.9820847313281948</v>
      </c>
      <c r="K16" s="1485"/>
      <c r="L16" s="1410">
        <v>1.7005451756682149E-2</v>
      </c>
      <c r="M16" s="1486"/>
      <c r="N16" s="1497">
        <v>4.035909629263478</v>
      </c>
      <c r="O16" s="1410"/>
      <c r="P16" s="1494">
        <v>3.8530299601156663</v>
      </c>
      <c r="Q16" s="1485"/>
      <c r="R16" s="1410">
        <v>4.7463858584250833E-2</v>
      </c>
      <c r="S16" s="57"/>
      <c r="T16" s="4"/>
    </row>
    <row r="17" spans="1:20" s="10" customFormat="1" ht="12" x14ac:dyDescent="0.2">
      <c r="A17" s="545" t="s">
        <v>274</v>
      </c>
      <c r="B17" s="1489"/>
      <c r="C17" s="1490"/>
      <c r="D17" s="1490"/>
      <c r="E17" s="1490"/>
      <c r="F17" s="1490"/>
      <c r="G17" s="1490"/>
      <c r="H17" s="1489"/>
      <c r="I17" s="1490"/>
      <c r="J17" s="1490"/>
      <c r="K17" s="1490"/>
      <c r="L17" s="1491"/>
      <c r="M17" s="1489"/>
      <c r="N17" s="1490"/>
      <c r="O17" s="1490"/>
      <c r="P17" s="1490"/>
      <c r="Q17" s="1490"/>
      <c r="R17" s="1491"/>
      <c r="S17" s="408"/>
      <c r="T17" s="4"/>
    </row>
    <row r="18" spans="1:20" s="25" customFormat="1" ht="12" x14ac:dyDescent="0.2">
      <c r="A18" s="9" t="s">
        <v>275</v>
      </c>
      <c r="B18" s="1482">
        <v>349243.70465845126</v>
      </c>
      <c r="C18" s="1483"/>
      <c r="D18" s="1483">
        <v>366066.90382376785</v>
      </c>
      <c r="E18" s="1483"/>
      <c r="F18" s="1410">
        <v>-4.59566242935079E-2</v>
      </c>
      <c r="G18" s="1410"/>
      <c r="H18" s="1488">
        <v>979.82357062501899</v>
      </c>
      <c r="I18" s="1410"/>
      <c r="J18" s="1492">
        <v>1130.0075434159303</v>
      </c>
      <c r="K18" s="1485"/>
      <c r="L18" s="1410">
        <v>-0.13290528339033572</v>
      </c>
      <c r="M18" s="1486"/>
      <c r="N18" s="1483">
        <v>348263.88108782726</v>
      </c>
      <c r="O18" s="1410"/>
      <c r="P18" s="1483">
        <v>364936.89628035191</v>
      </c>
      <c r="Q18" s="1485"/>
      <c r="R18" s="1410">
        <v>-4.5687392429939716E-2</v>
      </c>
      <c r="S18" s="57"/>
      <c r="T18" s="4"/>
    </row>
    <row r="19" spans="1:20" s="25" customFormat="1" ht="12" x14ac:dyDescent="0.2">
      <c r="A19" s="9" t="s">
        <v>276</v>
      </c>
      <c r="B19" s="1482">
        <v>1014329.5632804758</v>
      </c>
      <c r="C19" s="1483"/>
      <c r="D19" s="1483">
        <v>1127095.2663177531</v>
      </c>
      <c r="E19" s="1483"/>
      <c r="F19" s="1410">
        <v>-0.10004984175444685</v>
      </c>
      <c r="G19" s="1410"/>
      <c r="H19" s="1488">
        <v>2510.7940620606296</v>
      </c>
      <c r="I19" s="1410"/>
      <c r="J19" s="1492">
        <v>2638.8580971265897</v>
      </c>
      <c r="K19" s="1485"/>
      <c r="L19" s="1410">
        <v>-4.8530095348971944E-2</v>
      </c>
      <c r="M19" s="1486"/>
      <c r="N19" s="1483">
        <v>1011818.7692184136</v>
      </c>
      <c r="O19" s="1410"/>
      <c r="P19" s="1483">
        <v>1124456.4082206266</v>
      </c>
      <c r="Q19" s="1485"/>
      <c r="R19" s="1410">
        <v>-0.10017074755299246</v>
      </c>
      <c r="S19" s="57"/>
      <c r="T19" s="4"/>
    </row>
    <row r="20" spans="1:20" s="25" customFormat="1" ht="12" x14ac:dyDescent="0.2">
      <c r="A20" s="9" t="s">
        <v>277</v>
      </c>
      <c r="B20" s="1482">
        <v>291541.48849097593</v>
      </c>
      <c r="C20" s="1483"/>
      <c r="D20" s="1483">
        <v>324444.09347716073</v>
      </c>
      <c r="E20" s="1483"/>
      <c r="F20" s="1410">
        <v>-0.10141224835859428</v>
      </c>
      <c r="G20" s="1410"/>
      <c r="H20" s="1488">
        <v>616.69206180841627</v>
      </c>
      <c r="I20" s="1410"/>
      <c r="J20" s="1492">
        <v>725.91579077118251</v>
      </c>
      <c r="K20" s="1485"/>
      <c r="L20" s="1410">
        <v>-0.15046336000864718</v>
      </c>
      <c r="M20" s="1486"/>
      <c r="N20" s="1483">
        <v>290924.79642916814</v>
      </c>
      <c r="O20" s="1410"/>
      <c r="P20" s="1483">
        <v>323718.17768638954</v>
      </c>
      <c r="Q20" s="1485"/>
      <c r="R20" s="1410">
        <v>-0.10130225460799067</v>
      </c>
      <c r="S20" s="57"/>
      <c r="T20" s="4"/>
    </row>
    <row r="21" spans="1:20" s="25" customFormat="1" ht="12" x14ac:dyDescent="0.2">
      <c r="A21" s="9" t="s">
        <v>278</v>
      </c>
      <c r="B21" s="1482">
        <v>410272.00998351997</v>
      </c>
      <c r="C21" s="1483"/>
      <c r="D21" s="1483">
        <v>343021.16684350383</v>
      </c>
      <c r="E21" s="1483"/>
      <c r="F21" s="1410">
        <v>0.19605449937349759</v>
      </c>
      <c r="G21" s="1410"/>
      <c r="H21" s="1488">
        <v>6743.8638605754531</v>
      </c>
      <c r="I21" s="1410"/>
      <c r="J21" s="1492">
        <v>7001.2936583001947</v>
      </c>
      <c r="K21" s="1485"/>
      <c r="L21" s="1410">
        <v>-3.6768890192107939E-2</v>
      </c>
      <c r="M21" s="1486"/>
      <c r="N21" s="1483">
        <v>403528.14612294367</v>
      </c>
      <c r="O21" s="1410"/>
      <c r="P21" s="1483">
        <v>336019.87318520364</v>
      </c>
      <c r="Q21" s="1485"/>
      <c r="R21" s="1410">
        <v>0.20090559614172457</v>
      </c>
      <c r="S21" s="57"/>
      <c r="T21" s="4"/>
    </row>
    <row r="22" spans="1:20" s="10" customFormat="1" ht="12" x14ac:dyDescent="0.2">
      <c r="A22" s="545" t="s">
        <v>279</v>
      </c>
      <c r="B22" s="1489"/>
      <c r="C22" s="1490"/>
      <c r="D22" s="1490"/>
      <c r="E22" s="1490"/>
      <c r="F22" s="1490"/>
      <c r="G22" s="1490"/>
      <c r="H22" s="1489"/>
      <c r="I22" s="1490"/>
      <c r="J22" s="1490"/>
      <c r="K22" s="1490"/>
      <c r="L22" s="1491"/>
      <c r="M22" s="1489"/>
      <c r="N22" s="1490"/>
      <c r="O22" s="1490"/>
      <c r="P22" s="1490"/>
      <c r="Q22" s="1490"/>
      <c r="R22" s="1491"/>
      <c r="S22" s="408"/>
      <c r="T22" s="4"/>
    </row>
    <row r="23" spans="1:20" s="25" customFormat="1" ht="12" x14ac:dyDescent="0.2">
      <c r="A23" s="9" t="s">
        <v>541</v>
      </c>
      <c r="B23" s="1482">
        <v>1436748.9814007315</v>
      </c>
      <c r="C23" s="1483"/>
      <c r="D23" s="1483">
        <v>1469449.3796794706</v>
      </c>
      <c r="E23" s="1483"/>
      <c r="F23" s="1410">
        <v>-2.2253504428898375E-2</v>
      </c>
      <c r="G23" s="1410"/>
      <c r="H23" s="1488">
        <v>8485.9904379745585</v>
      </c>
      <c r="I23" s="1410"/>
      <c r="J23" s="1492">
        <v>8865.0155890071492</v>
      </c>
      <c r="K23" s="1485"/>
      <c r="L23" s="1410">
        <v>-4.2755158998546122E-2</v>
      </c>
      <c r="M23" s="1486"/>
      <c r="N23" s="1483">
        <v>1428262.990962825</v>
      </c>
      <c r="O23" s="1410"/>
      <c r="P23" s="1483">
        <v>1460584.3640904634</v>
      </c>
      <c r="Q23" s="1485"/>
      <c r="R23" s="1410">
        <v>-2.2129069653409279E-2</v>
      </c>
      <c r="S23" s="57"/>
      <c r="T23" s="4"/>
    </row>
    <row r="24" spans="1:20" s="25" customFormat="1" ht="12" x14ac:dyDescent="0.2">
      <c r="A24" s="9" t="s">
        <v>280</v>
      </c>
      <c r="B24" s="1482">
        <v>61003.132833786272</v>
      </c>
      <c r="C24" s="1483"/>
      <c r="D24" s="1483">
        <v>60753.09257710875</v>
      </c>
      <c r="E24" s="1483"/>
      <c r="F24" s="1410">
        <v>4.1156794834792641E-3</v>
      </c>
      <c r="G24" s="1410"/>
      <c r="H24" s="1488">
        <v>926.9668071446705</v>
      </c>
      <c r="I24" s="1410"/>
      <c r="J24" s="1492">
        <v>1059.7371052891999</v>
      </c>
      <c r="K24" s="1485"/>
      <c r="L24" s="1410">
        <v>-0.12528607093388194</v>
      </c>
      <c r="M24" s="1486"/>
      <c r="N24" s="1483">
        <v>60076.166026641629</v>
      </c>
      <c r="O24" s="1410"/>
      <c r="P24" s="1483">
        <v>59693.355471819552</v>
      </c>
      <c r="Q24" s="1485"/>
      <c r="R24" s="1410">
        <v>6.4129508518380616E-3</v>
      </c>
      <c r="S24" s="57"/>
      <c r="T24" s="4"/>
    </row>
    <row r="25" spans="1:20" s="25" customFormat="1" ht="12" x14ac:dyDescent="0.2">
      <c r="A25" s="9" t="s">
        <v>281</v>
      </c>
      <c r="B25" s="1482">
        <v>58941.214651800139</v>
      </c>
      <c r="C25" s="1483"/>
      <c r="D25" s="1483">
        <v>58888.820213543797</v>
      </c>
      <c r="E25" s="1483"/>
      <c r="F25" s="1410">
        <v>8.8971791362687375E-4</v>
      </c>
      <c r="G25" s="1410"/>
      <c r="H25" s="1488">
        <v>891.64235300598216</v>
      </c>
      <c r="I25" s="1410"/>
      <c r="J25" s="1492">
        <v>1015.2013875949353</v>
      </c>
      <c r="K25" s="1485"/>
      <c r="L25" s="1410">
        <v>-0.1217088905696543</v>
      </c>
      <c r="M25" s="1486"/>
      <c r="N25" s="1483">
        <v>58049.572298794177</v>
      </c>
      <c r="O25" s="1410"/>
      <c r="P25" s="1483">
        <v>57873.618825948863</v>
      </c>
      <c r="Q25" s="1485"/>
      <c r="R25" s="1410">
        <v>3.0403053483571358E-3</v>
      </c>
      <c r="S25" s="57"/>
      <c r="T25" s="4"/>
    </row>
    <row r="26" spans="1:20" s="25" customFormat="1" ht="12" x14ac:dyDescent="0.2">
      <c r="A26" s="9" t="s">
        <v>542</v>
      </c>
      <c r="B26" s="1482">
        <v>1967.356686204605</v>
      </c>
      <c r="C26" s="1483"/>
      <c r="D26" s="1483">
        <v>1943.6338618675723</v>
      </c>
      <c r="E26" s="1483"/>
      <c r="F26" s="1410">
        <v>1.2205397735887509E-2</v>
      </c>
      <c r="G26" s="1410"/>
      <c r="H26" s="1488">
        <v>26.952967520028164</v>
      </c>
      <c r="I26" s="1410"/>
      <c r="J26" s="1492">
        <v>92.50400752973907</v>
      </c>
      <c r="K26" s="1485"/>
      <c r="L26" s="1410">
        <v>-0.70862919088815612</v>
      </c>
      <c r="M26" s="1486"/>
      <c r="N26" s="1483">
        <v>1940.4037186845771</v>
      </c>
      <c r="O26" s="1410"/>
      <c r="P26" s="1483">
        <v>1851.1298543378332</v>
      </c>
      <c r="Q26" s="1485"/>
      <c r="R26" s="1410">
        <v>4.8226689304126671E-2</v>
      </c>
      <c r="S26" s="57"/>
      <c r="T26" s="4"/>
    </row>
    <row r="27" spans="1:20" s="25" customFormat="1" ht="12" x14ac:dyDescent="0.2">
      <c r="A27" s="9" t="s">
        <v>543</v>
      </c>
      <c r="B27" s="1482">
        <v>1300.5823868944735</v>
      </c>
      <c r="C27" s="1483"/>
      <c r="D27" s="1483">
        <v>1311.504495790939</v>
      </c>
      <c r="E27" s="1483"/>
      <c r="F27" s="1410">
        <v>-8.3279233365331391E-3</v>
      </c>
      <c r="G27" s="1410"/>
      <c r="H27" s="1488">
        <v>28.799583150260371</v>
      </c>
      <c r="I27" s="1410"/>
      <c r="J27" s="1492">
        <v>109.66128202850295</v>
      </c>
      <c r="K27" s="1485"/>
      <c r="L27" s="1410">
        <v>-0.73737692449396275</v>
      </c>
      <c r="M27" s="1486"/>
      <c r="N27" s="1483">
        <v>1271.782803744213</v>
      </c>
      <c r="O27" s="1410"/>
      <c r="P27" s="1483">
        <v>1201.8432137624361</v>
      </c>
      <c r="Q27" s="1485"/>
      <c r="R27" s="1410">
        <v>5.8193605605865291E-2</v>
      </c>
      <c r="S27" s="57"/>
      <c r="T27" s="4"/>
    </row>
    <row r="28" spans="1:20" s="25" customFormat="1" ht="12" x14ac:dyDescent="0.2">
      <c r="A28" s="9" t="s">
        <v>246</v>
      </c>
      <c r="B28" s="1482">
        <v>25701.644104436098</v>
      </c>
      <c r="C28" s="1483"/>
      <c r="D28" s="1483">
        <v>23833.570635629003</v>
      </c>
      <c r="E28" s="1483"/>
      <c r="F28" s="1410">
        <v>7.8379924576408064E-2</v>
      </c>
      <c r="G28" s="1410"/>
      <c r="H28" s="1488">
        <v>486.79463054075592</v>
      </c>
      <c r="I28" s="1410"/>
      <c r="J28" s="1492">
        <v>574.99981146958476</v>
      </c>
      <c r="K28" s="1485"/>
      <c r="L28" s="1410">
        <v>-0.15340036495558843</v>
      </c>
      <c r="M28" s="1486"/>
      <c r="N28" s="1483">
        <v>25214.849473895374</v>
      </c>
      <c r="O28" s="1410"/>
      <c r="P28" s="1483">
        <v>23258.570824159418</v>
      </c>
      <c r="Q28" s="1485"/>
      <c r="R28" s="1410">
        <v>8.4110011080470462E-2</v>
      </c>
      <c r="S28" s="57"/>
      <c r="T28" s="4"/>
    </row>
    <row r="29" spans="1:20" s="25" customFormat="1" ht="12" x14ac:dyDescent="0.2">
      <c r="A29" s="9" t="s">
        <v>0</v>
      </c>
      <c r="B29" s="1482">
        <v>140634.27058759861</v>
      </c>
      <c r="C29" s="1483"/>
      <c r="D29" s="1483">
        <v>170482.66523968778</v>
      </c>
      <c r="E29" s="1483"/>
      <c r="F29" s="1410">
        <v>-0.17508169883503533</v>
      </c>
      <c r="G29" s="1410"/>
      <c r="H29" s="1488">
        <v>950.9427373697697</v>
      </c>
      <c r="I29" s="1410"/>
      <c r="J29" s="1492">
        <v>1124.0458037017393</v>
      </c>
      <c r="K29" s="1485"/>
      <c r="L29" s="1410">
        <v>-0.15400001117561374</v>
      </c>
      <c r="M29" s="1486"/>
      <c r="N29" s="1483">
        <v>139683.32785022858</v>
      </c>
      <c r="O29" s="1410"/>
      <c r="P29" s="1483">
        <v>169358.61943598604</v>
      </c>
      <c r="Q29" s="1485"/>
      <c r="R29" s="1410">
        <v>-0.17522161957026394</v>
      </c>
      <c r="S29" s="57"/>
      <c r="T29" s="4"/>
    </row>
    <row r="30" spans="1:20" s="25" customFormat="1" ht="12" x14ac:dyDescent="0.2">
      <c r="A30" s="9" t="s">
        <v>253</v>
      </c>
      <c r="B30" s="1482">
        <v>46436.313917827683</v>
      </c>
      <c r="C30" s="1483"/>
      <c r="D30" s="1483">
        <v>65853.249938728666</v>
      </c>
      <c r="E30" s="1483"/>
      <c r="F30" s="1410">
        <v>-0.29485159865256361</v>
      </c>
      <c r="G30" s="1410"/>
      <c r="H30" s="1488">
        <v>386.47817516279508</v>
      </c>
      <c r="I30" s="1410"/>
      <c r="J30" s="1492">
        <v>488.95432854200317</v>
      </c>
      <c r="K30" s="1485"/>
      <c r="L30" s="1410">
        <v>-0.2095822603407119</v>
      </c>
      <c r="M30" s="1486"/>
      <c r="N30" s="1483">
        <v>46049.835742665033</v>
      </c>
      <c r="O30" s="1410"/>
      <c r="P30" s="1483">
        <v>65364.295610186658</v>
      </c>
      <c r="Q30" s="1485"/>
      <c r="R30" s="1410">
        <v>-0.29548945165273954</v>
      </c>
      <c r="S30" s="57"/>
      <c r="T30" s="4"/>
    </row>
    <row r="31" spans="1:20" s="25" customFormat="1" ht="12" x14ac:dyDescent="0.2">
      <c r="A31" s="9" t="s">
        <v>262</v>
      </c>
      <c r="B31" s="1482">
        <v>106071.73836610012</v>
      </c>
      <c r="C31" s="1483"/>
      <c r="D31" s="1483">
        <v>120382.5725925568</v>
      </c>
      <c r="E31" s="1483"/>
      <c r="F31" s="1410">
        <v>-0.11887795648704642</v>
      </c>
      <c r="G31" s="1410"/>
      <c r="H31" s="1488">
        <v>724.67701792452124</v>
      </c>
      <c r="I31" s="1410"/>
      <c r="J31" s="1492">
        <v>875.17722759623325</v>
      </c>
      <c r="K31" s="1485"/>
      <c r="L31" s="1410">
        <v>-0.17196540874935326</v>
      </c>
      <c r="M31" s="1486"/>
      <c r="N31" s="1483">
        <v>105347.06134817557</v>
      </c>
      <c r="O31" s="1410"/>
      <c r="P31" s="1483">
        <v>119507.39536496057</v>
      </c>
      <c r="Q31" s="1485"/>
      <c r="R31" s="1410">
        <v>-0.11848918615907506</v>
      </c>
      <c r="S31" s="57"/>
      <c r="T31" s="4"/>
    </row>
    <row r="32" spans="1:20" s="10" customFormat="1" ht="12" x14ac:dyDescent="0.2">
      <c r="A32" s="405" t="s">
        <v>141</v>
      </c>
      <c r="B32" s="1489"/>
      <c r="C32" s="1490"/>
      <c r="D32" s="1490"/>
      <c r="E32" s="1490"/>
      <c r="F32" s="1490"/>
      <c r="G32" s="1490"/>
      <c r="H32" s="1489"/>
      <c r="I32" s="1490"/>
      <c r="J32" s="1490"/>
      <c r="K32" s="1490"/>
      <c r="L32" s="1491"/>
      <c r="M32" s="1489"/>
      <c r="N32" s="1490"/>
      <c r="O32" s="1490"/>
      <c r="P32" s="1490"/>
      <c r="Q32" s="1490"/>
      <c r="R32" s="1491"/>
      <c r="S32" s="408"/>
      <c r="T32" s="4"/>
    </row>
    <row r="33" spans="1:20" s="10" customFormat="1" ht="12" x14ac:dyDescent="0.2">
      <c r="A33" s="32" t="s">
        <v>544</v>
      </c>
      <c r="B33" s="1498">
        <v>5.4967635837064712</v>
      </c>
      <c r="C33" s="1494"/>
      <c r="D33" s="1494">
        <v>5.41239052955404</v>
      </c>
      <c r="E33" s="1494"/>
      <c r="F33" s="1410">
        <v>1.5588870332197417E-2</v>
      </c>
      <c r="G33" s="1410"/>
      <c r="H33" s="1495">
        <v>6.2530158933960012</v>
      </c>
      <c r="I33" s="1410"/>
      <c r="J33" s="1494">
        <v>6.8937578992978796</v>
      </c>
      <c r="K33" s="1499"/>
      <c r="L33" s="1410">
        <v>-9.294524340159048E-2</v>
      </c>
      <c r="M33" s="1486"/>
      <c r="N33" s="1494">
        <v>5.4922703286761481</v>
      </c>
      <c r="O33" s="1410"/>
      <c r="P33" s="1494">
        <v>5.4033993715294208</v>
      </c>
      <c r="Q33" s="1499"/>
      <c r="R33" s="1410">
        <v>1.6447230907082198E-2</v>
      </c>
      <c r="S33" s="7"/>
      <c r="T33" s="4"/>
    </row>
    <row r="34" spans="1:20" s="10" customFormat="1" ht="12" x14ac:dyDescent="0.2">
      <c r="A34" s="32" t="s">
        <v>285</v>
      </c>
      <c r="B34" s="1498">
        <v>3.5838982712409293</v>
      </c>
      <c r="C34" s="1494"/>
      <c r="D34" s="1494">
        <v>3.1049424562861243</v>
      </c>
      <c r="E34" s="1494"/>
      <c r="F34" s="1410">
        <v>0.15425593926390907</v>
      </c>
      <c r="G34" s="1410"/>
      <c r="H34" s="1495">
        <v>8.2467670687825869</v>
      </c>
      <c r="I34" s="1410"/>
      <c r="J34" s="1494">
        <v>7.3304981602426462</v>
      </c>
      <c r="K34" s="1499"/>
      <c r="L34" s="1410">
        <v>0.12499408478258336</v>
      </c>
      <c r="M34" s="1486"/>
      <c r="N34" s="1494">
        <v>3.5122765324105707</v>
      </c>
      <c r="O34" s="1410"/>
      <c r="P34" s="1494">
        <v>3.0308190456364876</v>
      </c>
      <c r="Q34" s="1499"/>
      <c r="R34" s="1410">
        <v>0.15885392018611078</v>
      </c>
      <c r="S34" s="7"/>
      <c r="T34" s="4"/>
    </row>
    <row r="35" spans="1:20" s="10" customFormat="1" ht="12" x14ac:dyDescent="0.2">
      <c r="A35" s="32" t="s">
        <v>545</v>
      </c>
      <c r="B35" s="1498">
        <v>1.8443076657493525</v>
      </c>
      <c r="C35" s="1494"/>
      <c r="D35" s="1494">
        <v>1.3611633592166201</v>
      </c>
      <c r="E35" s="1494"/>
      <c r="F35" s="1410">
        <v>0.3549495387613083</v>
      </c>
      <c r="G35" s="1410"/>
      <c r="H35" s="1495">
        <v>8.3473990171972119</v>
      </c>
      <c r="I35" s="1410"/>
      <c r="J35" s="1494">
        <v>2.2231011324809344</v>
      </c>
      <c r="K35" s="1499"/>
      <c r="L35" s="1410">
        <v>2.7548444806384893</v>
      </c>
      <c r="M35" s="1486"/>
      <c r="N35" s="1494">
        <v>1.7539771802490602</v>
      </c>
      <c r="O35" s="1410"/>
      <c r="P35" s="1494">
        <v>1.3180909091227666</v>
      </c>
      <c r="Q35" s="1499"/>
      <c r="R35" s="1410">
        <v>0.33069515016713869</v>
      </c>
      <c r="S35" s="7"/>
      <c r="T35" s="4"/>
    </row>
    <row r="36" spans="1:20" s="10" customFormat="1" ht="12" x14ac:dyDescent="0.2">
      <c r="A36" s="32" t="s">
        <v>546</v>
      </c>
      <c r="B36" s="1498">
        <v>1.9068651757230086</v>
      </c>
      <c r="C36" s="1494"/>
      <c r="D36" s="1494">
        <v>1.6781736621081338</v>
      </c>
      <c r="E36" s="1494"/>
      <c r="F36" s="1410">
        <v>0.13627404527824069</v>
      </c>
      <c r="G36" s="1410"/>
      <c r="H36" s="1495">
        <v>6.8621399077804384</v>
      </c>
      <c r="I36" s="1410"/>
      <c r="J36" s="1494">
        <v>2.0441346604130879</v>
      </c>
      <c r="K36" s="1499"/>
      <c r="L36" s="1410">
        <v>2.3569901438849956</v>
      </c>
      <c r="M36" s="1486"/>
      <c r="N36" s="1494">
        <v>1.7946527395600691</v>
      </c>
      <c r="O36" s="1410"/>
      <c r="P36" s="1494">
        <v>1.6447818254800288</v>
      </c>
      <c r="Q36" s="1499"/>
      <c r="R36" s="1410">
        <v>9.111902366522108E-2</v>
      </c>
      <c r="S36" s="7"/>
      <c r="T36" s="4"/>
    </row>
    <row r="37" spans="1:20" s="10" customFormat="1" ht="12" x14ac:dyDescent="0.2">
      <c r="A37" s="658" t="s">
        <v>547</v>
      </c>
      <c r="B37" s="1498">
        <v>2.5253009669237012</v>
      </c>
      <c r="C37" s="1494"/>
      <c r="D37" s="1494">
        <v>2.3250918870901018</v>
      </c>
      <c r="E37" s="1494"/>
      <c r="F37" s="1410">
        <v>8.6108029082740886E-2</v>
      </c>
      <c r="G37" s="1410"/>
      <c r="H37" s="1495">
        <v>7.3386359338896634</v>
      </c>
      <c r="I37" s="1410"/>
      <c r="J37" s="1494">
        <v>6.2188050115593825</v>
      </c>
      <c r="K37" s="1499"/>
      <c r="L37" s="1410">
        <v>0.18007172121472903</v>
      </c>
      <c r="M37" s="1486"/>
      <c r="N37" s="1494">
        <v>2.4323753431027515</v>
      </c>
      <c r="O37" s="1410"/>
      <c r="P37" s="1494">
        <v>2.2288312729099355</v>
      </c>
      <c r="Q37" s="1499"/>
      <c r="R37" s="1410">
        <v>9.1323229652584353E-2</v>
      </c>
      <c r="S37" s="7"/>
      <c r="T37" s="4"/>
    </row>
    <row r="38" spans="1:20" s="10" customFormat="1" ht="12" x14ac:dyDescent="0.2">
      <c r="A38" s="658" t="s">
        <v>1</v>
      </c>
      <c r="B38" s="1498">
        <v>3.5972357346294976</v>
      </c>
      <c r="C38" s="1494"/>
      <c r="D38" s="1494">
        <v>3.3445280782681901</v>
      </c>
      <c r="E38" s="1494"/>
      <c r="F38" s="1410">
        <v>7.5558539335738084E-2</v>
      </c>
      <c r="G38" s="1410"/>
      <c r="H38" s="1495">
        <v>7.8878949550179973</v>
      </c>
      <c r="I38" s="1410"/>
      <c r="J38" s="1494">
        <v>6.2558843953674161</v>
      </c>
      <c r="K38" s="1499"/>
      <c r="L38" s="1410">
        <v>0.26087607387040457</v>
      </c>
      <c r="M38" s="1486"/>
      <c r="N38" s="1494">
        <v>3.5680255827312606</v>
      </c>
      <c r="O38" s="1410"/>
      <c r="P38" s="1494">
        <v>3.3252051889920828</v>
      </c>
      <c r="Q38" s="1499"/>
      <c r="R38" s="1410">
        <v>7.302418345280523E-2</v>
      </c>
      <c r="S38" s="7"/>
      <c r="T38" s="4"/>
    </row>
    <row r="39" spans="1:20" s="10" customFormat="1" ht="12" x14ac:dyDescent="0.2">
      <c r="A39" s="32" t="s">
        <v>142</v>
      </c>
      <c r="B39" s="1498">
        <v>1.885301300948359</v>
      </c>
      <c r="C39" s="1494"/>
      <c r="D39" s="1494">
        <v>1.7460921913466831</v>
      </c>
      <c r="E39" s="1494"/>
      <c r="F39" s="1410">
        <v>7.9726093668805703E-2</v>
      </c>
      <c r="G39" s="1410"/>
      <c r="H39" s="1495">
        <v>7.5941344580863142</v>
      </c>
      <c r="I39" s="1410"/>
      <c r="J39" s="1494">
        <v>4.1237470135028316</v>
      </c>
      <c r="K39" s="1499"/>
      <c r="L39" s="1410">
        <v>0.84156167515126823</v>
      </c>
      <c r="M39" s="1486"/>
      <c r="N39" s="1494">
        <v>1.837389307663323</v>
      </c>
      <c r="O39" s="1410"/>
      <c r="P39" s="1494">
        <v>1.7283062639344886</v>
      </c>
      <c r="Q39" s="1499"/>
      <c r="R39" s="1410">
        <v>6.3115575060468082E-2</v>
      </c>
      <c r="S39" s="7"/>
      <c r="T39" s="4"/>
    </row>
    <row r="40" spans="1:20" s="10" customFormat="1" ht="12" x14ac:dyDescent="0.2">
      <c r="A40" s="32" t="s">
        <v>143</v>
      </c>
      <c r="B40" s="1498">
        <v>3.9440117327655413</v>
      </c>
      <c r="C40" s="1494"/>
      <c r="D40" s="1494">
        <v>3.781263395989749</v>
      </c>
      <c r="E40" s="1494"/>
      <c r="F40" s="1410">
        <v>4.3040729970939447E-2</v>
      </c>
      <c r="G40" s="1410"/>
      <c r="H40" s="1495">
        <v>6.3006954551765499</v>
      </c>
      <c r="I40" s="1410"/>
      <c r="J40" s="1494">
        <v>5.7309268258354802</v>
      </c>
      <c r="K40" s="1499"/>
      <c r="L40" s="1410">
        <v>9.9419979814173665E-2</v>
      </c>
      <c r="M40" s="1486"/>
      <c r="N40" s="1494">
        <v>3.9278002266229666</v>
      </c>
      <c r="O40" s="1410"/>
      <c r="P40" s="1494">
        <v>3.7669856098321031</v>
      </c>
      <c r="Q40" s="1499"/>
      <c r="R40" s="1410">
        <v>4.2690531222398569E-2</v>
      </c>
      <c r="S40" s="7"/>
      <c r="T40" s="4"/>
    </row>
    <row r="41" spans="1:20" s="10" customFormat="1" ht="12" x14ac:dyDescent="0.2">
      <c r="A41" s="32" t="s">
        <v>301</v>
      </c>
      <c r="B41" s="1498">
        <v>5.8595385883590421</v>
      </c>
      <c r="C41" s="1494"/>
      <c r="D41" s="1494">
        <v>5.798967103579864</v>
      </c>
      <c r="E41" s="1494"/>
      <c r="F41" s="1410">
        <v>1.0445219587775485E-2</v>
      </c>
      <c r="G41" s="1410"/>
      <c r="H41" s="1495">
        <v>7.4769945129763444</v>
      </c>
      <c r="I41" s="1410"/>
      <c r="J41" s="1494">
        <v>7.9242128675857408</v>
      </c>
      <c r="K41" s="1499"/>
      <c r="L41" s="1410">
        <v>-5.643694359079602E-2</v>
      </c>
      <c r="M41" s="1486"/>
      <c r="N41" s="1494">
        <v>5.8489753382856069</v>
      </c>
      <c r="O41" s="1410"/>
      <c r="P41" s="1494">
        <v>5.7847521758028053</v>
      </c>
      <c r="Q41" s="1499"/>
      <c r="R41" s="1410">
        <v>1.1102145870905647E-2</v>
      </c>
      <c r="S41" s="7"/>
      <c r="T41" s="4"/>
    </row>
    <row r="42" spans="1:20" s="10" customFormat="1" ht="12" x14ac:dyDescent="0.2">
      <c r="A42" s="546" t="s">
        <v>302</v>
      </c>
      <c r="B42" s="1489"/>
      <c r="C42" s="1490"/>
      <c r="D42" s="1501"/>
      <c r="E42" s="1501"/>
      <c r="F42" s="1500"/>
      <c r="G42" s="1500"/>
      <c r="H42" s="1489"/>
      <c r="I42" s="1500"/>
      <c r="J42" s="1502"/>
      <c r="K42" s="1502"/>
      <c r="L42" s="1503"/>
      <c r="M42" s="1504"/>
      <c r="N42" s="1490"/>
      <c r="O42" s="1500"/>
      <c r="P42" s="1502"/>
      <c r="Q42" s="1502"/>
      <c r="R42" s="1503"/>
      <c r="S42" s="549"/>
      <c r="T42" s="4"/>
    </row>
    <row r="43" spans="1:20" s="25" customFormat="1" ht="12" x14ac:dyDescent="0.2">
      <c r="A43" s="12" t="s">
        <v>303</v>
      </c>
      <c r="B43" s="1482">
        <v>1250652.9139105675</v>
      </c>
      <c r="C43" s="1483"/>
      <c r="D43" s="1483">
        <v>1320772.3331437206</v>
      </c>
      <c r="E43" s="1483"/>
      <c r="F43" s="1410">
        <v>-5.308970931141016E-2</v>
      </c>
      <c r="G43" s="1410"/>
      <c r="H43" s="1488">
        <v>7069.5592422507852</v>
      </c>
      <c r="I43" s="1410"/>
      <c r="J43" s="1492">
        <v>7346.8800639362744</v>
      </c>
      <c r="K43" s="1485"/>
      <c r="L43" s="1410">
        <v>-3.7746746819344097E-2</v>
      </c>
      <c r="M43" s="1486"/>
      <c r="N43" s="1483">
        <v>1243583.3546683691</v>
      </c>
      <c r="O43" s="1410"/>
      <c r="P43" s="1483">
        <v>1313425.4530797843</v>
      </c>
      <c r="Q43" s="1485"/>
      <c r="R43" s="1410">
        <v>-5.3175532914826698E-2</v>
      </c>
      <c r="S43" s="57"/>
      <c r="T43" s="4"/>
    </row>
    <row r="44" spans="1:20" s="25" customFormat="1" ht="12" x14ac:dyDescent="0.2">
      <c r="A44" s="12" t="s">
        <v>319</v>
      </c>
      <c r="B44" s="1482">
        <v>1215681.4909318844</v>
      </c>
      <c r="C44" s="1483"/>
      <c r="D44" s="1483">
        <v>1290134.8987600433</v>
      </c>
      <c r="E44" s="1483"/>
      <c r="F44" s="1410">
        <v>-5.7709785154805571E-2</v>
      </c>
      <c r="G44" s="1410"/>
      <c r="H44" s="1488">
        <v>6614.9629917965358</v>
      </c>
      <c r="I44" s="1410"/>
      <c r="J44" s="1492">
        <v>6883.4432251297749</v>
      </c>
      <c r="K44" s="1485"/>
      <c r="L44" s="1410">
        <v>-3.9003769560135709E-2</v>
      </c>
      <c r="M44" s="1486"/>
      <c r="N44" s="1483">
        <v>1209066.5279401373</v>
      </c>
      <c r="O44" s="1410"/>
      <c r="P44" s="1483">
        <v>1283251.4555349136</v>
      </c>
      <c r="Q44" s="1485"/>
      <c r="R44" s="1410">
        <v>-5.7810125423822599E-2</v>
      </c>
      <c r="S44" s="57"/>
      <c r="T44" s="4"/>
    </row>
    <row r="45" spans="1:20" s="25" customFormat="1" ht="12" x14ac:dyDescent="0.2">
      <c r="A45" s="12" t="s">
        <v>305</v>
      </c>
      <c r="B45" s="1482">
        <v>166871.17854874776</v>
      </c>
      <c r="C45" s="1483"/>
      <c r="D45" s="1483">
        <v>142176.67081715426</v>
      </c>
      <c r="E45" s="1483"/>
      <c r="F45" s="1410">
        <v>0.17368888714064615</v>
      </c>
      <c r="G45" s="1410"/>
      <c r="H45" s="1488">
        <v>1190.9929959890294</v>
      </c>
      <c r="I45" s="1410"/>
      <c r="J45" s="1492">
        <v>1261.1590256805034</v>
      </c>
      <c r="K45" s="1485"/>
      <c r="L45" s="1410">
        <v>-5.5636147593372244E-2</v>
      </c>
      <c r="M45" s="1486"/>
      <c r="N45" s="1483">
        <v>165680.1855527584</v>
      </c>
      <c r="O45" s="1410"/>
      <c r="P45" s="1483">
        <v>140915.51179147375</v>
      </c>
      <c r="Q45" s="1485"/>
      <c r="R45" s="1410">
        <v>0.17574128956030988</v>
      </c>
      <c r="S45" s="57"/>
      <c r="T45" s="4"/>
    </row>
    <row r="46" spans="1:20" s="25" customFormat="1" ht="12" x14ac:dyDescent="0.2">
      <c r="A46" s="12" t="s">
        <v>306</v>
      </c>
      <c r="B46" s="1482">
        <v>137015.05647938675</v>
      </c>
      <c r="C46" s="1483"/>
      <c r="D46" s="1483">
        <v>118478.51258060597</v>
      </c>
      <c r="E46" s="1483"/>
      <c r="F46" s="1410">
        <v>0.15645490051345462</v>
      </c>
      <c r="G46" s="1410"/>
      <c r="H46" s="1488">
        <v>980.6174652756099</v>
      </c>
      <c r="I46" s="1410"/>
      <c r="J46" s="1492">
        <v>1056.4218055703436</v>
      </c>
      <c r="K46" s="1485"/>
      <c r="L46" s="1410">
        <v>-7.1755751249197558E-2</v>
      </c>
      <c r="M46" s="1486"/>
      <c r="N46" s="1483">
        <v>136034.43901411095</v>
      </c>
      <c r="O46" s="1410"/>
      <c r="P46" s="1483">
        <v>117422.09077503563</v>
      </c>
      <c r="Q46" s="1485"/>
      <c r="R46" s="1410">
        <v>0.15850806365502371</v>
      </c>
      <c r="S46" s="57"/>
      <c r="T46" s="4"/>
    </row>
    <row r="47" spans="1:20" s="25" customFormat="1" ht="12" x14ac:dyDescent="0.2">
      <c r="A47" s="12" t="s">
        <v>601</v>
      </c>
      <c r="B47" s="1482">
        <v>80070.595390470859</v>
      </c>
      <c r="C47" s="1483"/>
      <c r="D47" s="1483">
        <v>62740.339848220829</v>
      </c>
      <c r="E47" s="1483"/>
      <c r="F47" s="1410">
        <v>0.276221894624332</v>
      </c>
      <c r="G47" s="1410"/>
      <c r="H47" s="1488">
        <v>354.16501232973962</v>
      </c>
      <c r="I47" s="1410"/>
      <c r="J47" s="1492">
        <v>354.10678185398342</v>
      </c>
      <c r="K47" s="1485"/>
      <c r="L47" s="1410">
        <v>1.6444326609992932E-4</v>
      </c>
      <c r="M47" s="1486"/>
      <c r="N47" s="1483">
        <v>79716.430378141144</v>
      </c>
      <c r="O47" s="1410"/>
      <c r="P47" s="1483">
        <v>62386.233066366847</v>
      </c>
      <c r="Q47" s="1485"/>
      <c r="R47" s="1410">
        <v>0.2777888078823148</v>
      </c>
      <c r="S47" s="57"/>
      <c r="T47" s="4"/>
    </row>
    <row r="48" spans="1:20" s="25" customFormat="1" ht="12" x14ac:dyDescent="0.2">
      <c r="A48" s="33" t="s">
        <v>196</v>
      </c>
      <c r="B48" s="1482">
        <v>64825.871478381356</v>
      </c>
      <c r="C48" s="1483"/>
      <c r="D48" s="1483">
        <v>50910.737755129303</v>
      </c>
      <c r="E48" s="1483"/>
      <c r="F48" s="1410">
        <v>0.27332414215211587</v>
      </c>
      <c r="G48" s="1410"/>
      <c r="H48" s="1488">
        <v>273.06239434583114</v>
      </c>
      <c r="I48" s="1410"/>
      <c r="J48" s="1492">
        <v>242.33443427913369</v>
      </c>
      <c r="K48" s="1485"/>
      <c r="L48" s="1410">
        <v>0.12679980935479995</v>
      </c>
      <c r="M48" s="1486"/>
      <c r="N48" s="1483">
        <v>64552.809084035536</v>
      </c>
      <c r="O48" s="1410"/>
      <c r="P48" s="1483">
        <v>50668.403320850171</v>
      </c>
      <c r="Q48" s="1485"/>
      <c r="R48" s="1410">
        <v>0.27402493177581339</v>
      </c>
      <c r="S48" s="57"/>
      <c r="T48" s="4"/>
    </row>
    <row r="49" spans="1:20" s="25" customFormat="1" ht="12" x14ac:dyDescent="0.2">
      <c r="A49" s="12" t="s">
        <v>185</v>
      </c>
      <c r="B49" s="1482">
        <v>4599.0791664959606</v>
      </c>
      <c r="C49" s="1483"/>
      <c r="D49" s="1483">
        <v>3758.0579124776568</v>
      </c>
      <c r="E49" s="1483"/>
      <c r="F49" s="1410">
        <v>0.22379145654618859</v>
      </c>
      <c r="G49" s="1410"/>
      <c r="H49" s="1488">
        <v>309.07334422895752</v>
      </c>
      <c r="I49" s="1410"/>
      <c r="J49" s="1492">
        <v>309.62165597548625</v>
      </c>
      <c r="K49" s="1485"/>
      <c r="L49" s="1410">
        <v>-1.7709089010625816E-3</v>
      </c>
      <c r="M49" s="1486"/>
      <c r="N49" s="1483">
        <v>4290.0058222670032</v>
      </c>
      <c r="O49" s="1410"/>
      <c r="P49" s="1483">
        <v>3448.4362565021706</v>
      </c>
      <c r="Q49" s="1485"/>
      <c r="R49" s="1410">
        <v>0.2440438225233301</v>
      </c>
      <c r="S49" s="57"/>
      <c r="T49" s="4"/>
    </row>
    <row r="50" spans="1:20" s="25" customFormat="1" ht="12" x14ac:dyDescent="0.2">
      <c r="A50" s="12" t="s">
        <v>792</v>
      </c>
      <c r="B50" s="1482">
        <v>1350.5746283401154</v>
      </c>
      <c r="C50" s="1483"/>
      <c r="D50" s="1483">
        <v>1124.3916548342033</v>
      </c>
      <c r="E50" s="1483"/>
      <c r="F50" s="1410">
        <v>0.20116030969588064</v>
      </c>
      <c r="G50" s="1410"/>
      <c r="H50" s="1488">
        <v>164.50331623238702</v>
      </c>
      <c r="I50" s="1410"/>
      <c r="J50" s="1492">
        <v>162.39390940151605</v>
      </c>
      <c r="K50" s="1485"/>
      <c r="L50" s="1410">
        <v>1.2989445470245413E-2</v>
      </c>
      <c r="M50" s="1486"/>
      <c r="N50" s="1483">
        <v>1186.0713121077308</v>
      </c>
      <c r="O50" s="1410"/>
      <c r="P50" s="1483">
        <v>961.99774543268734</v>
      </c>
      <c r="Q50" s="1485"/>
      <c r="R50" s="1410">
        <v>0.2329252513728706</v>
      </c>
      <c r="S50" s="57"/>
      <c r="T50" s="4"/>
    </row>
    <row r="51" spans="1:20" s="25" customFormat="1" ht="12" x14ac:dyDescent="0.2">
      <c r="A51" s="12" t="s">
        <v>957</v>
      </c>
      <c r="B51" s="1482">
        <v>172.55367615616737</v>
      </c>
      <c r="C51" s="1483"/>
      <c r="D51" s="1483">
        <v>566.34998755039021</v>
      </c>
      <c r="E51" s="1483"/>
      <c r="F51" s="1410">
        <v>-0.69532324543255208</v>
      </c>
      <c r="G51" s="1410"/>
      <c r="H51" s="1488">
        <v>42.959726428939994</v>
      </c>
      <c r="I51" s="1410"/>
      <c r="J51" s="1492">
        <v>29.968588998190715</v>
      </c>
      <c r="K51" s="1485"/>
      <c r="L51" s="1410">
        <v>0.4334917947432757</v>
      </c>
      <c r="M51" s="1486"/>
      <c r="N51" s="1483">
        <v>129.59394972722728</v>
      </c>
      <c r="O51" s="1410"/>
      <c r="P51" s="1483">
        <v>536.38139855219947</v>
      </c>
      <c r="Q51" s="1485"/>
      <c r="R51" s="1410">
        <v>-0.75839216259731002</v>
      </c>
      <c r="S51" s="57"/>
      <c r="T51" s="4"/>
    </row>
    <row r="52" spans="1:20" s="25" customFormat="1" ht="12" x14ac:dyDescent="0.2">
      <c r="A52" s="12" t="s">
        <v>308</v>
      </c>
      <c r="B52" s="1482">
        <v>1831.5312009849874</v>
      </c>
      <c r="C52" s="1483"/>
      <c r="D52" s="1483">
        <v>1116.8856658860632</v>
      </c>
      <c r="E52" s="1483"/>
      <c r="F52" s="1410">
        <v>0.63985558855925662</v>
      </c>
      <c r="G52" s="1410"/>
      <c r="H52" s="1488">
        <v>85.030459072711039</v>
      </c>
      <c r="I52" s="1410"/>
      <c r="J52" s="1492">
        <v>59.262794795107496</v>
      </c>
      <c r="K52" s="1485"/>
      <c r="L52" s="1410">
        <v>0.43480339337170143</v>
      </c>
      <c r="M52" s="1486"/>
      <c r="N52" s="1483">
        <v>1746.5007419122767</v>
      </c>
      <c r="O52" s="1410"/>
      <c r="P52" s="1483">
        <v>1057.6228710909556</v>
      </c>
      <c r="Q52" s="1485"/>
      <c r="R52" s="1410">
        <v>0.65134547450806546</v>
      </c>
      <c r="S52" s="57"/>
      <c r="T52" s="4"/>
    </row>
    <row r="53" spans="1:20" s="25" customFormat="1" ht="12" x14ac:dyDescent="0.2">
      <c r="A53" s="12" t="s">
        <v>309</v>
      </c>
      <c r="B53" s="1482">
        <v>2824.52101073525</v>
      </c>
      <c r="C53" s="1483"/>
      <c r="D53" s="1483">
        <v>2514.1667678149852</v>
      </c>
      <c r="E53" s="1483"/>
      <c r="F53" s="1410">
        <v>0.12344218645049861</v>
      </c>
      <c r="G53" s="1410"/>
      <c r="H53" s="1488">
        <v>71.699085643283041</v>
      </c>
      <c r="I53" s="1410"/>
      <c r="J53" s="1492">
        <v>85.639131931968905</v>
      </c>
      <c r="K53" s="1485"/>
      <c r="L53" s="1410">
        <v>-0.16277659493045463</v>
      </c>
      <c r="M53" s="1486"/>
      <c r="N53" s="1483">
        <v>2752.8219250919674</v>
      </c>
      <c r="O53" s="1410"/>
      <c r="P53" s="1483">
        <v>2428.527635883016</v>
      </c>
      <c r="Q53" s="1485"/>
      <c r="R53" s="1410">
        <v>0.13353535056274435</v>
      </c>
      <c r="S53" s="57"/>
      <c r="T53" s="4"/>
    </row>
    <row r="54" spans="1:20" s="25" customFormat="1" ht="12" x14ac:dyDescent="0.2">
      <c r="A54" s="12" t="s">
        <v>310</v>
      </c>
      <c r="B54" s="1482">
        <v>17586.942310443901</v>
      </c>
      <c r="C54" s="1483"/>
      <c r="D54" s="1483">
        <v>14428.634391179519</v>
      </c>
      <c r="E54" s="1483"/>
      <c r="F54" s="1410">
        <v>0.21889167288036016</v>
      </c>
      <c r="G54" s="1410"/>
      <c r="H54" s="1488">
        <v>796.10968643685112</v>
      </c>
      <c r="I54" s="1410"/>
      <c r="J54" s="1492">
        <v>925.03038121678844</v>
      </c>
      <c r="K54" s="1485"/>
      <c r="L54" s="1410">
        <v>-0.13936914656830465</v>
      </c>
      <c r="M54" s="1486"/>
      <c r="N54" s="1483">
        <v>16790.832624007096</v>
      </c>
      <c r="O54" s="1410"/>
      <c r="P54" s="1483">
        <v>13503.604009962732</v>
      </c>
      <c r="Q54" s="1485"/>
      <c r="R54" s="1410">
        <v>0.24343342796627498</v>
      </c>
      <c r="S54" s="57"/>
      <c r="T54" s="4"/>
    </row>
    <row r="55" spans="1:20" s="10" customFormat="1" ht="12" x14ac:dyDescent="0.2">
      <c r="A55" s="546" t="s">
        <v>311</v>
      </c>
      <c r="B55" s="1489"/>
      <c r="C55" s="1490"/>
      <c r="D55" s="1501"/>
      <c r="E55" s="1501"/>
      <c r="F55" s="1490"/>
      <c r="G55" s="1490"/>
      <c r="H55" s="1489"/>
      <c r="I55" s="1490"/>
      <c r="J55" s="1502"/>
      <c r="K55" s="1490"/>
      <c r="L55" s="1491"/>
      <c r="M55" s="1489"/>
      <c r="N55" s="1490"/>
      <c r="O55" s="1505"/>
      <c r="P55" s="1502"/>
      <c r="Q55" s="1490"/>
      <c r="R55" s="1491"/>
      <c r="S55" s="408"/>
      <c r="T55" s="4"/>
    </row>
    <row r="56" spans="1:20" s="25" customFormat="1" ht="12" x14ac:dyDescent="0.2">
      <c r="A56" s="33" t="s">
        <v>312</v>
      </c>
      <c r="B56" s="1482">
        <v>1196851.8417995183</v>
      </c>
      <c r="C56" s="1483"/>
      <c r="D56" s="1483">
        <v>1261415.8825547346</v>
      </c>
      <c r="E56" s="1483"/>
      <c r="F56" s="1410">
        <v>-5.1183786131228405E-2</v>
      </c>
      <c r="G56" s="1410"/>
      <c r="H56" s="1488">
        <v>7700.8842274273429</v>
      </c>
      <c r="I56" s="1410"/>
      <c r="J56" s="1492">
        <v>8173.9062327659931</v>
      </c>
      <c r="K56" s="1485"/>
      <c r="L56" s="1410">
        <v>-5.7869761637647607E-2</v>
      </c>
      <c r="M56" s="1486"/>
      <c r="N56" s="1492">
        <v>1189150.9575721375</v>
      </c>
      <c r="O56" s="1410"/>
      <c r="P56" s="1483">
        <v>1253241.9763219685</v>
      </c>
      <c r="Q56" s="1485"/>
      <c r="R56" s="1410">
        <v>-5.1140178800845947E-2</v>
      </c>
      <c r="S56" s="57"/>
      <c r="T56" s="4"/>
    </row>
    <row r="57" spans="1:20" s="25" customFormat="1" ht="12" x14ac:dyDescent="0.2">
      <c r="A57" s="33" t="s">
        <v>194</v>
      </c>
      <c r="B57" s="1482">
        <v>967553.1750041761</v>
      </c>
      <c r="C57" s="1483"/>
      <c r="D57" s="1483">
        <v>997449.22645760735</v>
      </c>
      <c r="E57" s="1483"/>
      <c r="F57" s="1410">
        <v>-2.9972504524972798E-2</v>
      </c>
      <c r="G57" s="1410"/>
      <c r="H57" s="1488">
        <v>6588.3414505909559</v>
      </c>
      <c r="I57" s="1410"/>
      <c r="J57" s="1492">
        <v>7154.0704443790983</v>
      </c>
      <c r="K57" s="1485"/>
      <c r="L57" s="1410">
        <v>-7.9077917695461269E-2</v>
      </c>
      <c r="M57" s="1486"/>
      <c r="N57" s="1492">
        <v>960964.83355358453</v>
      </c>
      <c r="O57" s="1410"/>
      <c r="P57" s="1483">
        <v>990295.15601322823</v>
      </c>
      <c r="Q57" s="1485"/>
      <c r="R57" s="1410">
        <v>-2.9617758182038323E-2</v>
      </c>
      <c r="S57" s="57"/>
      <c r="T57" s="4"/>
    </row>
    <row r="58" spans="1:20" s="25" customFormat="1" ht="12" x14ac:dyDescent="0.2">
      <c r="A58" s="33" t="s">
        <v>195</v>
      </c>
      <c r="B58" s="1482">
        <v>227321.21186226021</v>
      </c>
      <c r="C58" s="1483"/>
      <c r="D58" s="1483">
        <v>263996.5930073816</v>
      </c>
      <c r="E58" s="1483"/>
      <c r="F58" s="1410">
        <v>-0.1389236911254226</v>
      </c>
      <c r="G58" s="1410"/>
      <c r="H58" s="1488">
        <v>1171.1789855875697</v>
      </c>
      <c r="I58" s="1410"/>
      <c r="J58" s="1492">
        <v>1059.8661545319724</v>
      </c>
      <c r="K58" s="1485"/>
      <c r="L58" s="1410">
        <v>0.10502536624990365</v>
      </c>
      <c r="M58" s="1486"/>
      <c r="N58" s="1492">
        <v>226150.03287667164</v>
      </c>
      <c r="O58" s="1410"/>
      <c r="P58" s="1483">
        <v>262936.72685284965</v>
      </c>
      <c r="Q58" s="1485"/>
      <c r="R58" s="1410">
        <v>-0.13990702028007437</v>
      </c>
      <c r="S58" s="57"/>
      <c r="T58" s="4"/>
    </row>
    <row r="59" spans="1:20" s="25" customFormat="1" ht="12" x14ac:dyDescent="0.2">
      <c r="A59" s="33" t="s">
        <v>621</v>
      </c>
      <c r="B59" s="1482">
        <v>40448.255891572429</v>
      </c>
      <c r="C59" s="1483"/>
      <c r="D59" s="1483">
        <v>42254.897920674339</v>
      </c>
      <c r="E59" s="1483"/>
      <c r="F59" s="1410">
        <v>-4.2755801528465212E-2</v>
      </c>
      <c r="G59" s="1410"/>
      <c r="H59" s="1488">
        <v>56.346900475609914</v>
      </c>
      <c r="I59" s="1410"/>
      <c r="J59" s="1492">
        <v>115.84390981834656</v>
      </c>
      <c r="K59" s="1485"/>
      <c r="L59" s="1410">
        <v>-0.51359635077953769</v>
      </c>
      <c r="M59" s="1486"/>
      <c r="N59" s="1492">
        <v>40391.908991096825</v>
      </c>
      <c r="O59" s="1410"/>
      <c r="P59" s="1483">
        <v>42139.054010855994</v>
      </c>
      <c r="Q59" s="1485"/>
      <c r="R59" s="1410">
        <v>-4.146142007148676E-2</v>
      </c>
      <c r="S59" s="57"/>
      <c r="T59" s="4"/>
    </row>
    <row r="60" spans="1:20" s="25" customFormat="1" ht="12" x14ac:dyDescent="0.2">
      <c r="A60" s="33" t="s">
        <v>243</v>
      </c>
      <c r="B60" s="1482">
        <v>111568.45864301544</v>
      </c>
      <c r="C60" s="1483"/>
      <c r="D60" s="1483">
        <v>73409.585871559888</v>
      </c>
      <c r="E60" s="1483"/>
      <c r="F60" s="1410">
        <v>0.5198077651360099</v>
      </c>
      <c r="G60" s="1410"/>
      <c r="H60" s="1488">
        <v>454.83065852627965</v>
      </c>
      <c r="I60" s="1410"/>
      <c r="J60" s="1492">
        <v>492.28296674912417</v>
      </c>
      <c r="K60" s="1485"/>
      <c r="L60" s="1410">
        <v>-7.607882204449877E-2</v>
      </c>
      <c r="M60" s="1486"/>
      <c r="N60" s="1492">
        <v>111113.62798448908</v>
      </c>
      <c r="O60" s="1410"/>
      <c r="P60" s="1483">
        <v>72917.302904810756</v>
      </c>
      <c r="Q60" s="1485"/>
      <c r="R60" s="1410">
        <v>0.52383074466620605</v>
      </c>
      <c r="S60" s="57"/>
      <c r="T60" s="4"/>
    </row>
    <row r="61" spans="1:20" s="25" customFormat="1" ht="12" x14ac:dyDescent="0.2">
      <c r="A61" s="33" t="s">
        <v>313</v>
      </c>
      <c r="B61" s="1482">
        <v>23740.560447592612</v>
      </c>
      <c r="C61" s="1483"/>
      <c r="D61" s="1483">
        <v>10656.265361120888</v>
      </c>
      <c r="E61" s="1483"/>
      <c r="F61" s="1410">
        <v>1.2278499683584683</v>
      </c>
      <c r="G61" s="1410"/>
      <c r="H61" s="1488">
        <v>188.63031608050738</v>
      </c>
      <c r="I61" s="1410"/>
      <c r="J61" s="1492">
        <v>243.41052283416025</v>
      </c>
      <c r="K61" s="1485"/>
      <c r="L61" s="1410">
        <v>-0.2250527467580995</v>
      </c>
      <c r="M61" s="1486"/>
      <c r="N61" s="1492">
        <v>23551.930131512112</v>
      </c>
      <c r="O61" s="1410"/>
      <c r="P61" s="1483">
        <v>10412.854838286728</v>
      </c>
      <c r="Q61" s="1485"/>
      <c r="R61" s="1410">
        <v>1.2618129703407266</v>
      </c>
      <c r="S61" s="57"/>
      <c r="T61" s="4"/>
    </row>
    <row r="62" spans="1:20" s="25" customFormat="1" ht="12" x14ac:dyDescent="0.2">
      <c r="A62" s="33" t="s">
        <v>314</v>
      </c>
      <c r="B62" s="1482">
        <v>3098.1139400006909</v>
      </c>
      <c r="C62" s="1483"/>
      <c r="D62" s="1483">
        <v>3413.9903674780958</v>
      </c>
      <c r="E62" s="1483"/>
      <c r="F62" s="1410">
        <v>-9.252411210250186E-2</v>
      </c>
      <c r="G62" s="1410"/>
      <c r="H62" s="1488">
        <v>184.05101138827456</v>
      </c>
      <c r="I62" s="1410"/>
      <c r="J62" s="1492">
        <v>174.4395081261886</v>
      </c>
      <c r="K62" s="1485"/>
      <c r="L62" s="1410">
        <v>5.509934856691439E-2</v>
      </c>
      <c r="M62" s="1486"/>
      <c r="N62" s="1492">
        <v>2914.062928612414</v>
      </c>
      <c r="O62" s="1410"/>
      <c r="P62" s="1483">
        <v>3239.5508593519071</v>
      </c>
      <c r="Q62" s="1485"/>
      <c r="R62" s="1410">
        <v>-0.10047316584022054</v>
      </c>
      <c r="S62" s="57"/>
      <c r="T62" s="4"/>
    </row>
    <row r="63" spans="1:20" s="25" customFormat="1" ht="12" x14ac:dyDescent="0.2">
      <c r="A63" s="33" t="s">
        <v>315</v>
      </c>
      <c r="B63" s="1482">
        <v>86469.231846416325</v>
      </c>
      <c r="C63" s="1483"/>
      <c r="D63" s="1483">
        <v>59969.518300532618</v>
      </c>
      <c r="E63" s="1483"/>
      <c r="F63" s="1410">
        <v>0.44188638323026769</v>
      </c>
      <c r="G63" s="1410"/>
      <c r="H63" s="1488">
        <v>104.83889902658657</v>
      </c>
      <c r="I63" s="1410"/>
      <c r="J63" s="1492">
        <v>89.437638915238168</v>
      </c>
      <c r="K63" s="1485"/>
      <c r="L63" s="1410">
        <v>0.17220110345203196</v>
      </c>
      <c r="M63" s="1486"/>
      <c r="N63" s="1492">
        <v>86364.392947389759</v>
      </c>
      <c r="O63" s="1410"/>
      <c r="P63" s="1483">
        <v>59880.08066161738</v>
      </c>
      <c r="Q63" s="1485"/>
      <c r="R63" s="1410">
        <v>0.44228918854393923</v>
      </c>
      <c r="S63" s="57"/>
      <c r="T63" s="4"/>
    </row>
    <row r="64" spans="1:20" s="25" customFormat="1" ht="12" x14ac:dyDescent="0.2">
      <c r="A64" s="33" t="s">
        <v>237</v>
      </c>
      <c r="B64" s="1482">
        <v>6552.4620227451578</v>
      </c>
      <c r="C64" s="1483"/>
      <c r="D64" s="1483">
        <v>6940.9770240388425</v>
      </c>
      <c r="E64" s="1483"/>
      <c r="F64" s="1410">
        <v>-5.5974108536612631E-2</v>
      </c>
      <c r="G64" s="1410"/>
      <c r="H64" s="1488">
        <v>471.91253043332136</v>
      </c>
      <c r="I64" s="1410"/>
      <c r="J64" s="1492">
        <v>442.3098814315872</v>
      </c>
      <c r="K64" s="1485"/>
      <c r="L64" s="1410">
        <v>6.6927396932489405E-2</v>
      </c>
      <c r="M64" s="1486"/>
      <c r="N64" s="1492">
        <v>6080.5494923118404</v>
      </c>
      <c r="O64" s="1410"/>
      <c r="P64" s="1483">
        <v>6498.6671426072553</v>
      </c>
      <c r="Q64" s="1485"/>
      <c r="R64" s="1410">
        <v>-6.4338985382726768E-2</v>
      </c>
      <c r="S64" s="57"/>
      <c r="T64" s="4"/>
    </row>
    <row r="65" spans="1:20" s="25" customFormat="1" ht="12" x14ac:dyDescent="0.2">
      <c r="A65" s="33" t="s">
        <v>260</v>
      </c>
      <c r="B65" s="1482">
        <v>23091.365348810032</v>
      </c>
      <c r="C65" s="1483"/>
      <c r="D65" s="1483">
        <v>22688.682659139442</v>
      </c>
      <c r="E65" s="1483"/>
      <c r="F65" s="1410">
        <v>1.7748174088387692E-2</v>
      </c>
      <c r="G65" s="1410"/>
      <c r="H65" s="1488">
        <v>965.20373266929118</v>
      </c>
      <c r="I65" s="1410"/>
      <c r="J65" s="1492">
        <v>1051.1295759637485</v>
      </c>
      <c r="K65" s="1485"/>
      <c r="L65" s="1410">
        <v>-8.1746195007094666E-2</v>
      </c>
      <c r="M65" s="1486"/>
      <c r="N65" s="1492">
        <v>22126.161616140784</v>
      </c>
      <c r="O65" s="1410"/>
      <c r="P65" s="1483">
        <v>21637.553083175695</v>
      </c>
      <c r="Q65" s="1485"/>
      <c r="R65" s="1410">
        <v>2.2581505916443336E-2</v>
      </c>
      <c r="S65" s="57"/>
      <c r="T65" s="4"/>
    </row>
    <row r="66" spans="1:20" s="25" customFormat="1" ht="12" x14ac:dyDescent="0.2">
      <c r="A66" s="33" t="s">
        <v>316</v>
      </c>
      <c r="B66" s="1482">
        <v>770.81861107708505</v>
      </c>
      <c r="C66" s="1483"/>
      <c r="D66" s="1483">
        <v>1100.3289917550076</v>
      </c>
      <c r="E66" s="1483"/>
      <c r="F66" s="1410">
        <v>-0.29946532641329265</v>
      </c>
      <c r="G66" s="1410"/>
      <c r="H66" s="1488">
        <v>102.91026500742974</v>
      </c>
      <c r="I66" s="1410"/>
      <c r="J66" s="1492">
        <v>109.20530544947239</v>
      </c>
      <c r="K66" s="1485"/>
      <c r="L66" s="1410">
        <v>-5.7644089873960074E-2</v>
      </c>
      <c r="M66" s="1486"/>
      <c r="N66" s="1506">
        <v>667.90834606965586</v>
      </c>
      <c r="O66" s="1410"/>
      <c r="P66" s="1483">
        <v>991.1236863055351</v>
      </c>
      <c r="Q66" s="1485"/>
      <c r="R66" s="1410">
        <v>-0.32610999484905984</v>
      </c>
      <c r="S66" s="57"/>
      <c r="T66" s="4"/>
    </row>
    <row r="67" spans="1:20" s="25" customFormat="1" ht="12" x14ac:dyDescent="0.2">
      <c r="A67" s="33" t="s">
        <v>317</v>
      </c>
      <c r="B67" s="1482">
        <v>7011.2666815391785</v>
      </c>
      <c r="C67" s="1483"/>
      <c r="D67" s="1483">
        <v>2669.1073871247154</v>
      </c>
      <c r="E67" s="1483"/>
      <c r="F67" s="1410">
        <v>1.626820754893656</v>
      </c>
      <c r="G67" s="1410"/>
      <c r="H67" s="1488">
        <v>92.521874948311321</v>
      </c>
      <c r="I67" s="1410"/>
      <c r="J67" s="1492">
        <v>65.108756384901881</v>
      </c>
      <c r="K67" s="1485"/>
      <c r="L67" s="1410">
        <v>0.42103581892045305</v>
      </c>
      <c r="M67" s="1486"/>
      <c r="N67" s="1506">
        <v>6918.7448065908648</v>
      </c>
      <c r="O67" s="1410"/>
      <c r="P67" s="1483">
        <v>2603.9986307398135</v>
      </c>
      <c r="Q67" s="1485"/>
      <c r="R67" s="1410">
        <v>1.6569694487992885</v>
      </c>
      <c r="S67" s="57"/>
      <c r="T67" s="4"/>
    </row>
    <row r="68" spans="1:20" s="25" customFormat="1" ht="12" x14ac:dyDescent="0.2">
      <c r="A68" s="33" t="s">
        <v>622</v>
      </c>
      <c r="B68" s="1482">
        <v>24056.286345077977</v>
      </c>
      <c r="C68" s="1483"/>
      <c r="D68" s="1483">
        <v>26080.967222026164</v>
      </c>
      <c r="E68" s="1483"/>
      <c r="F68" s="1410">
        <v>-7.763059014307884E-2</v>
      </c>
      <c r="G68" s="1417"/>
      <c r="H68" s="1488">
        <v>100.04994436125533</v>
      </c>
      <c r="I68" s="1410"/>
      <c r="J68" s="1492">
        <v>135.02027021486765</v>
      </c>
      <c r="K68" s="1485"/>
      <c r="L68" s="1410">
        <v>-0.25900056190053156</v>
      </c>
      <c r="M68" s="1486"/>
      <c r="N68" s="1507">
        <v>23956.23640071672</v>
      </c>
      <c r="O68" s="1410"/>
      <c r="P68" s="1483">
        <v>25945.946951811296</v>
      </c>
      <c r="Q68" s="1485"/>
      <c r="R68" s="1410">
        <v>-7.6686757850465512E-2</v>
      </c>
      <c r="S68" s="57"/>
      <c r="T68" s="4"/>
    </row>
    <row r="69" spans="1:20" s="25" customFormat="1" ht="12" x14ac:dyDescent="0.2">
      <c r="A69" s="33" t="s">
        <v>893</v>
      </c>
      <c r="B69" s="1482">
        <v>42.789370547007927</v>
      </c>
      <c r="C69" s="1483"/>
      <c r="D69" s="1483">
        <v>41.607792621127572</v>
      </c>
      <c r="E69" s="1485"/>
      <c r="F69" s="1410">
        <v>2.8397995938875494E-2</v>
      </c>
      <c r="G69" s="1410"/>
      <c r="H69" s="1488">
        <v>41.431605746214117</v>
      </c>
      <c r="I69" s="1410"/>
      <c r="J69" s="1492">
        <v>42.866542842955752</v>
      </c>
      <c r="K69" s="1485"/>
      <c r="L69" s="1417">
        <v>-3.3474523522893276E-2</v>
      </c>
      <c r="M69" s="1410"/>
      <c r="N69" s="1492">
        <v>42.796708330868057</v>
      </c>
      <c r="O69" s="1410"/>
      <c r="P69" s="1483">
        <v>41.601133852339117</v>
      </c>
      <c r="Q69" s="1485"/>
      <c r="R69" s="1410">
        <v>2.8738987806740172E-2</v>
      </c>
      <c r="S69" s="57"/>
      <c r="T69" s="4"/>
    </row>
    <row r="70" spans="1:20" s="10" customFormat="1" ht="12" x14ac:dyDescent="0.2">
      <c r="A70" s="546" t="s">
        <v>456</v>
      </c>
      <c r="B70" s="551"/>
      <c r="C70" s="547"/>
      <c r="D70" s="547"/>
      <c r="E70" s="547"/>
      <c r="F70" s="407"/>
      <c r="G70" s="407"/>
      <c r="H70" s="552"/>
      <c r="I70" s="407"/>
      <c r="J70" s="548"/>
      <c r="K70" s="407"/>
      <c r="L70" s="408"/>
      <c r="M70" s="394"/>
      <c r="N70" s="407"/>
      <c r="O70" s="550"/>
      <c r="P70" s="548"/>
      <c r="Q70" s="407"/>
      <c r="R70" s="407"/>
      <c r="S70" s="408"/>
      <c r="T70" s="4"/>
    </row>
    <row r="71" spans="1:20" s="10" customFormat="1" ht="12" x14ac:dyDescent="0.2">
      <c r="A71" s="33" t="s">
        <v>592</v>
      </c>
      <c r="B71" s="1730">
        <v>2052.6813206182733</v>
      </c>
      <c r="C71" s="1730"/>
      <c r="D71" s="1730">
        <v>2396.6521896512281</v>
      </c>
      <c r="E71" s="1730"/>
      <c r="F71" s="1720">
        <v>-0.14352139643717393</v>
      </c>
      <c r="G71" s="55"/>
      <c r="H71" s="570"/>
      <c r="I71" s="572"/>
      <c r="J71" s="571"/>
      <c r="K71" s="572"/>
      <c r="L71" s="57"/>
      <c r="M71" s="573"/>
      <c r="N71" s="107"/>
      <c r="O71" s="314"/>
      <c r="P71" s="107"/>
      <c r="Q71" s="105"/>
      <c r="R71" s="55"/>
      <c r="S71" s="57"/>
      <c r="T71" s="98"/>
    </row>
    <row r="72" spans="1:20" s="10" customFormat="1" ht="12" x14ac:dyDescent="0.2">
      <c r="A72" s="33" t="s">
        <v>590</v>
      </c>
      <c r="B72" s="1730">
        <v>236.33110888469719</v>
      </c>
      <c r="C72" s="1730"/>
      <c r="D72" s="1730">
        <v>273.38676127237176</v>
      </c>
      <c r="E72" s="1730"/>
      <c r="F72" s="1724">
        <v>-0.13554296563305965</v>
      </c>
      <c r="G72" s="55"/>
      <c r="H72" s="570"/>
      <c r="I72" s="571"/>
      <c r="J72" s="571"/>
      <c r="K72" s="571"/>
      <c r="L72" s="57"/>
      <c r="M72" s="573"/>
      <c r="N72" s="107"/>
      <c r="O72" s="314"/>
      <c r="P72" s="107"/>
      <c r="Q72" s="105"/>
      <c r="R72" s="55"/>
      <c r="S72" s="57"/>
      <c r="T72" s="98"/>
    </row>
    <row r="73" spans="1:20" ht="12" x14ac:dyDescent="0.2">
      <c r="A73" s="194" t="s">
        <v>591</v>
      </c>
      <c r="B73" s="1731">
        <v>1384.7912521397413</v>
      </c>
      <c r="C73" s="1731"/>
      <c r="D73" s="1731">
        <v>1585.3608351727269</v>
      </c>
      <c r="E73" s="1731"/>
      <c r="F73" s="1728">
        <v>-0.12651352208478975</v>
      </c>
      <c r="G73" s="22"/>
      <c r="H73" s="575"/>
      <c r="I73" s="574"/>
      <c r="J73" s="574"/>
      <c r="K73" s="574"/>
      <c r="L73" s="91"/>
      <c r="M73" s="576"/>
      <c r="N73" s="108"/>
      <c r="O73" s="315"/>
      <c r="P73" s="108"/>
      <c r="Q73" s="153"/>
      <c r="R73" s="22"/>
      <c r="S73" s="91"/>
      <c r="T73" s="98"/>
    </row>
    <row r="74" spans="1:20" ht="12" x14ac:dyDescent="0.2">
      <c r="A74" s="123"/>
      <c r="B74" s="553"/>
      <c r="C74" s="25"/>
      <c r="D74" s="553"/>
      <c r="E74" s="56"/>
      <c r="F74" s="55"/>
      <c r="G74" s="55"/>
      <c r="H74" s="554"/>
      <c r="I74" s="100"/>
      <c r="J74" s="555"/>
      <c r="K74" s="149"/>
      <c r="L74" s="100"/>
      <c r="M74" s="100"/>
      <c r="N74" s="556"/>
      <c r="O74" s="100"/>
      <c r="P74" s="557"/>
      <c r="Q74" s="149"/>
      <c r="R74" s="100"/>
      <c r="S74" s="55"/>
      <c r="T74" s="98"/>
    </row>
    <row r="75" spans="1:20" ht="12" x14ac:dyDescent="0.2">
      <c r="A75" s="123" t="s">
        <v>677</v>
      </c>
      <c r="B75" s="553"/>
      <c r="C75" s="25"/>
      <c r="D75" s="553"/>
      <c r="E75" s="56"/>
      <c r="F75" s="55"/>
      <c r="G75" s="55"/>
      <c r="H75" s="553"/>
      <c r="I75" s="55"/>
      <c r="J75" s="559"/>
      <c r="K75" s="56"/>
      <c r="L75" s="55"/>
      <c r="M75" s="55"/>
      <c r="N75" s="414"/>
      <c r="O75" s="55"/>
      <c r="P75" s="560"/>
      <c r="Q75" s="56"/>
      <c r="R75" s="55"/>
      <c r="S75" s="55"/>
      <c r="T75" s="98"/>
    </row>
    <row r="76" spans="1:20" ht="12" x14ac:dyDescent="0.2">
      <c r="A76" s="123"/>
      <c r="B76" s="558"/>
      <c r="C76" s="25"/>
      <c r="D76" s="553"/>
      <c r="E76" s="56"/>
      <c r="F76" s="55"/>
      <c r="G76" s="55"/>
      <c r="H76" s="553"/>
      <c r="I76" s="55"/>
      <c r="J76" s="559"/>
      <c r="K76" s="56"/>
      <c r="L76" s="55"/>
      <c r="M76" s="55"/>
      <c r="N76" s="414"/>
      <c r="O76" s="55"/>
      <c r="P76" s="560"/>
      <c r="Q76" s="56"/>
      <c r="R76" s="55"/>
      <c r="S76" s="55"/>
      <c r="T76" s="98"/>
    </row>
    <row r="77" spans="1:20" ht="12" x14ac:dyDescent="0.2">
      <c r="A77" s="29"/>
      <c r="B77" s="109"/>
      <c r="C77" s="10"/>
      <c r="D77" s="109"/>
      <c r="E77" s="6"/>
      <c r="F77" s="21"/>
      <c r="G77" s="21"/>
      <c r="I77" s="21"/>
      <c r="J77" s="110"/>
      <c r="K77" s="6"/>
      <c r="L77" s="21"/>
      <c r="M77" s="21"/>
      <c r="O77" s="21"/>
      <c r="P77" s="316"/>
      <c r="Q77" s="6"/>
      <c r="R77" s="21"/>
      <c r="S77" s="21"/>
      <c r="T77" s="98"/>
    </row>
    <row r="78" spans="1:20" ht="12" x14ac:dyDescent="0.2">
      <c r="A78" s="29"/>
      <c r="B78" s="109"/>
      <c r="C78" s="10"/>
      <c r="D78" s="109"/>
      <c r="E78" s="6"/>
      <c r="F78" s="21"/>
      <c r="G78" s="21"/>
      <c r="I78" s="21"/>
      <c r="J78" s="110"/>
      <c r="K78" s="6"/>
      <c r="L78" s="21"/>
      <c r="M78" s="21"/>
      <c r="O78" s="21"/>
      <c r="P78" s="316"/>
      <c r="Q78" s="6"/>
      <c r="R78" s="21"/>
      <c r="S78" s="21"/>
      <c r="T78" s="4"/>
    </row>
    <row r="79" spans="1:20" ht="12" x14ac:dyDescent="0.2">
      <c r="A79" s="29"/>
      <c r="B79" s="127"/>
      <c r="C79" s="128"/>
      <c r="D79" s="127"/>
      <c r="E79" s="129"/>
      <c r="F79" s="129"/>
      <c r="G79" s="129"/>
      <c r="H79" s="141"/>
      <c r="I79" s="129"/>
      <c r="J79" s="130"/>
      <c r="K79" s="129"/>
      <c r="L79" s="129"/>
      <c r="M79" s="129"/>
      <c r="N79" s="142"/>
      <c r="O79" s="21"/>
      <c r="P79" s="316"/>
      <c r="Q79" s="6"/>
      <c r="R79" s="21"/>
      <c r="S79" s="21"/>
      <c r="T79" s="4"/>
    </row>
    <row r="80" spans="1:20" ht="12" x14ac:dyDescent="0.2">
      <c r="A80" s="29"/>
      <c r="B80" s="127"/>
      <c r="C80" s="128"/>
      <c r="D80" s="127"/>
      <c r="E80" s="129"/>
      <c r="F80" s="129"/>
      <c r="G80" s="129"/>
      <c r="H80" s="141"/>
      <c r="I80" s="129"/>
      <c r="J80" s="130"/>
      <c r="K80" s="129"/>
      <c r="L80" s="129"/>
      <c r="M80" s="129"/>
      <c r="N80" s="142"/>
      <c r="O80" s="21"/>
      <c r="P80" s="316"/>
      <c r="Q80" s="6"/>
      <c r="R80" s="21"/>
      <c r="S80" s="21"/>
      <c r="T80" s="4"/>
    </row>
    <row r="81" spans="1:20" ht="12" x14ac:dyDescent="0.2">
      <c r="A81" s="24"/>
      <c r="B81" s="127"/>
      <c r="C81" s="128"/>
      <c r="D81" s="127"/>
      <c r="E81" s="129"/>
      <c r="F81" s="129"/>
      <c r="G81" s="129"/>
      <c r="H81" s="565"/>
      <c r="I81" s="129"/>
      <c r="J81" s="130"/>
      <c r="K81" s="129"/>
      <c r="L81" s="129"/>
      <c r="M81" s="129"/>
      <c r="N81" s="127"/>
      <c r="O81" s="21"/>
      <c r="P81" s="316"/>
      <c r="Q81" s="6"/>
      <c r="R81" s="21"/>
      <c r="S81" s="21"/>
      <c r="T81" s="4"/>
    </row>
    <row r="82" spans="1:20" ht="12" x14ac:dyDescent="0.2">
      <c r="A82" s="24"/>
      <c r="B82" s="109"/>
      <c r="C82" s="10"/>
      <c r="D82" s="109"/>
      <c r="E82" s="6"/>
      <c r="F82" s="21"/>
      <c r="G82" s="21"/>
      <c r="H82" s="553"/>
      <c r="I82" s="21"/>
      <c r="J82" s="110"/>
      <c r="K82" s="6"/>
      <c r="L82" s="21"/>
      <c r="M82" s="21"/>
      <c r="N82" s="109"/>
      <c r="O82" s="21"/>
      <c r="P82" s="316"/>
      <c r="Q82" s="6"/>
      <c r="R82" s="21"/>
      <c r="S82" s="21"/>
      <c r="T82" s="4"/>
    </row>
    <row r="83" spans="1:20" ht="12" x14ac:dyDescent="0.2">
      <c r="A83" s="31"/>
      <c r="B83" s="109"/>
      <c r="C83" s="10"/>
      <c r="D83" s="109"/>
      <c r="E83" s="6"/>
      <c r="F83" s="21"/>
      <c r="G83" s="21"/>
      <c r="H83" s="109"/>
      <c r="I83" s="21"/>
      <c r="J83" s="110"/>
      <c r="K83" s="6"/>
      <c r="L83" s="21"/>
      <c r="M83" s="21"/>
      <c r="N83" s="39"/>
      <c r="O83" s="21"/>
      <c r="P83" s="316"/>
      <c r="Q83" s="6"/>
      <c r="R83" s="21"/>
      <c r="S83" s="21"/>
      <c r="T83" s="4"/>
    </row>
    <row r="84" spans="1:20" ht="12" x14ac:dyDescent="0.2">
      <c r="A84" s="24"/>
      <c r="C84" s="10"/>
      <c r="D84" s="34"/>
      <c r="E84" s="4"/>
      <c r="F84" s="4"/>
      <c r="G84" s="10"/>
      <c r="I84" s="10"/>
      <c r="J84" s="34"/>
      <c r="K84" s="4"/>
      <c r="L84" s="4"/>
      <c r="M84" s="10"/>
      <c r="N84" s="35"/>
      <c r="O84" s="10"/>
      <c r="P84" s="34"/>
      <c r="Q84" s="4"/>
      <c r="R84" s="10"/>
      <c r="S84" s="10"/>
      <c r="T84" s="4"/>
    </row>
    <row r="85" spans="1:20" ht="12" x14ac:dyDescent="0.2">
      <c r="A85" s="24"/>
      <c r="C85" s="10"/>
      <c r="D85" s="4"/>
      <c r="E85" s="4"/>
      <c r="F85" s="35"/>
      <c r="G85" s="35"/>
      <c r="I85" s="10"/>
      <c r="K85" s="4"/>
      <c r="L85" s="35"/>
      <c r="M85" s="35"/>
      <c r="O85" s="10"/>
      <c r="Q85" s="4"/>
      <c r="R85" s="35"/>
      <c r="S85" s="35"/>
      <c r="T85" s="4"/>
    </row>
    <row r="86" spans="1:20" ht="12" x14ac:dyDescent="0.2">
      <c r="A86" s="24"/>
      <c r="B86" s="93"/>
      <c r="C86" s="10"/>
      <c r="D86" s="93"/>
      <c r="E86" s="4"/>
      <c r="F86" s="35"/>
      <c r="G86" s="35"/>
      <c r="I86" s="10"/>
      <c r="K86" s="4"/>
      <c r="L86" s="35"/>
      <c r="M86" s="35"/>
      <c r="O86" s="10"/>
      <c r="Q86" s="4"/>
      <c r="R86" s="35"/>
      <c r="S86" s="35"/>
      <c r="T86" s="4"/>
    </row>
    <row r="87" spans="1:20" ht="12" x14ac:dyDescent="0.2">
      <c r="A87" s="24"/>
      <c r="B87" s="93"/>
      <c r="C87" s="10"/>
      <c r="D87" s="93"/>
      <c r="E87" s="4"/>
      <c r="F87" s="35"/>
      <c r="G87" s="35"/>
      <c r="I87" s="10"/>
      <c r="K87" s="4"/>
      <c r="L87" s="35"/>
      <c r="M87" s="35"/>
      <c r="O87" s="10"/>
      <c r="Q87" s="4"/>
      <c r="R87" s="35"/>
      <c r="S87" s="35"/>
      <c r="T87" s="4"/>
    </row>
    <row r="88" spans="1:20" ht="12" x14ac:dyDescent="0.2">
      <c r="A88" s="24"/>
      <c r="B88" s="317"/>
      <c r="C88" s="10"/>
      <c r="D88" s="4"/>
      <c r="E88" s="4"/>
      <c r="F88" s="10"/>
      <c r="G88" s="10"/>
      <c r="H88" s="77"/>
      <c r="I88" s="10"/>
      <c r="K88" s="4"/>
      <c r="L88" s="10"/>
      <c r="M88" s="10"/>
      <c r="N88" s="77"/>
      <c r="O88" s="10"/>
      <c r="Q88" s="4"/>
      <c r="R88" s="10"/>
      <c r="S88" s="10"/>
      <c r="T88" s="4"/>
    </row>
    <row r="89" spans="1:20" x14ac:dyDescent="0.2">
      <c r="B89" s="318"/>
    </row>
    <row r="90" spans="1:20" x14ac:dyDescent="0.2">
      <c r="B90" s="568"/>
    </row>
    <row r="91" spans="1:20" x14ac:dyDescent="0.2">
      <c r="B91" s="319"/>
    </row>
    <row r="92" spans="1:20" x14ac:dyDescent="0.2">
      <c r="B92" s="319"/>
    </row>
  </sheetData>
  <mergeCells count="6">
    <mergeCell ref="A4:A5"/>
    <mergeCell ref="A1:S1"/>
    <mergeCell ref="A2:S2"/>
    <mergeCell ref="B4:G4"/>
    <mergeCell ref="H4:L4"/>
    <mergeCell ref="M4:S4"/>
  </mergeCells>
  <phoneticPr fontId="51" type="noConversion"/>
  <printOptions horizontalCentered="1"/>
  <pageMargins left="0.25" right="0.25" top="0.25" bottom="0.5" header="0.3" footer="0.3"/>
  <pageSetup scale="83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CD141"/>
  <sheetViews>
    <sheetView showGridLines="0" zoomScaleNormal="100" workbookViewId="0">
      <selection activeCell="C102" sqref="C102"/>
    </sheetView>
  </sheetViews>
  <sheetFormatPr defaultRowHeight="12.75" x14ac:dyDescent="0.2"/>
  <cols>
    <col min="1" max="1" width="24.7109375" style="671" customWidth="1"/>
    <col min="2" max="3" width="11.28515625" style="689" customWidth="1"/>
    <col min="4" max="4" width="10.28515625" style="689" customWidth="1"/>
    <col min="5" max="5" width="11.28515625" style="689" customWidth="1"/>
    <col min="6" max="9" width="10.28515625" style="689" customWidth="1"/>
    <col min="10" max="10" width="9.28515625" style="689" customWidth="1"/>
    <col min="11" max="11" width="9.140625" style="671"/>
    <col min="12" max="12" width="6.85546875" style="61" customWidth="1"/>
    <col min="13" max="13" width="11.5703125" style="94" customWidth="1"/>
    <col min="14" max="14" width="23.140625" style="94" customWidth="1"/>
    <col min="15" max="16" width="13.5703125" customWidth="1"/>
    <col min="17" max="17" width="14.85546875" bestFit="1" customWidth="1"/>
    <col min="18" max="18" width="13.42578125" bestFit="1" customWidth="1"/>
    <col min="19" max="19" width="13" customWidth="1"/>
    <col min="20" max="21" width="11.42578125" bestFit="1" customWidth="1"/>
    <col min="22" max="22" width="10.42578125" bestFit="1" customWidth="1"/>
    <col min="23" max="23" width="9.5703125" customWidth="1"/>
    <col min="24" max="24" width="11.42578125" style="202" bestFit="1" customWidth="1"/>
    <col min="25" max="25" width="13.85546875" style="88" bestFit="1" customWidth="1"/>
    <col min="26" max="27" width="10.42578125" style="88" bestFit="1" customWidth="1"/>
    <col min="28" max="28" width="9.42578125" style="88" bestFit="1" customWidth="1"/>
    <col min="29" max="30" width="11.42578125" bestFit="1" customWidth="1"/>
    <col min="31" max="31" width="10.42578125" bestFit="1" customWidth="1"/>
    <col min="32" max="32" width="9.42578125" bestFit="1" customWidth="1"/>
    <col min="33" max="33" width="10.42578125" bestFit="1" customWidth="1"/>
    <col min="34" max="36" width="9.42578125" bestFit="1" customWidth="1"/>
    <col min="37" max="37" width="10.42578125" bestFit="1" customWidth="1"/>
    <col min="38" max="39" width="9.42578125" bestFit="1" customWidth="1"/>
    <col min="40" max="40" width="11.42578125" bestFit="1" customWidth="1"/>
    <col min="41" max="42" width="10.42578125" bestFit="1" customWidth="1"/>
    <col min="43" max="44" width="9.42578125" bestFit="1" customWidth="1"/>
    <col min="45" max="45" width="10.42578125" bestFit="1" customWidth="1"/>
    <col min="46" max="47" width="9.42578125" bestFit="1" customWidth="1"/>
    <col min="48" max="48" width="10.42578125" bestFit="1" customWidth="1"/>
    <col min="49" max="52" width="9.42578125" bestFit="1" customWidth="1"/>
    <col min="53" max="53" width="10.42578125" bestFit="1" customWidth="1"/>
    <col min="54" max="54" width="9.42578125" bestFit="1" customWidth="1"/>
    <col min="55" max="55" width="11.42578125" bestFit="1" customWidth="1"/>
    <col min="56" max="56" width="10.42578125" bestFit="1" customWidth="1"/>
    <col min="57" max="57" width="9.42578125" bestFit="1" customWidth="1"/>
    <col min="58" max="58" width="10.42578125" bestFit="1" customWidth="1"/>
    <col min="59" max="59" width="11.42578125" bestFit="1" customWidth="1"/>
    <col min="60" max="61" width="10.42578125" bestFit="1" customWidth="1"/>
    <col min="62" max="62" width="11.42578125" bestFit="1" customWidth="1"/>
    <col min="63" max="64" width="10.42578125" bestFit="1" customWidth="1"/>
    <col min="65" max="68" width="9.42578125" bestFit="1" customWidth="1"/>
    <col min="69" max="69" width="10.42578125" bestFit="1" customWidth="1"/>
    <col min="70" max="73" width="9.42578125" bestFit="1" customWidth="1"/>
    <col min="74" max="75" width="10.42578125" bestFit="1" customWidth="1"/>
    <col min="76" max="81" width="9.42578125" bestFit="1" customWidth="1"/>
    <col min="82" max="82" width="10.42578125" bestFit="1" customWidth="1"/>
    <col min="83" max="83" width="9.42578125" bestFit="1" customWidth="1"/>
  </cols>
  <sheetData>
    <row r="1" spans="1:82" ht="15.75" x14ac:dyDescent="0.25">
      <c r="A1" s="1893" t="str">
        <f>CONCATENATE('List of Tables'!A26,":  ",'List of Tables'!C26)</f>
        <v>TABLE 21:  2015 International Japan MMA Visitor Characteristics by Region</v>
      </c>
      <c r="B1" s="1893"/>
      <c r="C1" s="1893"/>
      <c r="D1" s="1893"/>
      <c r="E1" s="1893"/>
      <c r="F1" s="1893"/>
      <c r="G1" s="1893"/>
      <c r="H1" s="1893"/>
      <c r="I1" s="1893"/>
      <c r="J1" s="1893"/>
      <c r="K1" s="669"/>
      <c r="L1" s="60"/>
      <c r="Y1" s="321"/>
      <c r="Z1" s="321"/>
      <c r="AA1" s="321"/>
      <c r="AB1" s="321"/>
      <c r="AC1" s="320"/>
      <c r="AD1" s="320"/>
      <c r="AE1" s="320"/>
      <c r="AF1" s="320"/>
      <c r="AG1" s="320"/>
      <c r="AH1" s="320"/>
      <c r="AI1" s="320"/>
      <c r="AJ1" s="320"/>
      <c r="AK1" s="320"/>
      <c r="AL1" s="320"/>
      <c r="AM1" s="320"/>
      <c r="AN1" s="320"/>
      <c r="AO1" s="320"/>
      <c r="AP1" s="320"/>
      <c r="AQ1" s="320"/>
      <c r="AR1" s="320"/>
      <c r="AS1" s="320"/>
      <c r="AT1" s="320"/>
      <c r="AU1" s="320"/>
      <c r="AV1" s="320"/>
      <c r="AW1" s="320"/>
      <c r="AX1" s="320"/>
      <c r="AY1" s="320"/>
      <c r="AZ1" s="320"/>
      <c r="BA1" s="320"/>
      <c r="BB1" s="320"/>
      <c r="BC1" s="320"/>
      <c r="BD1" s="320"/>
      <c r="BE1" s="320"/>
      <c r="BF1" s="320"/>
      <c r="BG1" s="320"/>
      <c r="BH1" s="320"/>
      <c r="BI1" s="320"/>
      <c r="BJ1" s="320"/>
      <c r="BK1" s="320"/>
      <c r="BL1" s="320"/>
      <c r="BM1" s="320"/>
      <c r="BN1" s="320"/>
      <c r="BO1" s="320"/>
      <c r="BP1" s="320"/>
      <c r="BQ1" s="320"/>
      <c r="BR1" s="320"/>
      <c r="BS1" s="320"/>
      <c r="BT1" s="320"/>
      <c r="BU1" s="320"/>
      <c r="BV1" s="320"/>
      <c r="BW1" s="320"/>
      <c r="BX1" s="320"/>
      <c r="BY1" s="320"/>
      <c r="BZ1" s="320"/>
      <c r="CA1" s="320"/>
      <c r="CB1" s="320"/>
      <c r="CC1" s="320"/>
      <c r="CD1" s="320"/>
    </row>
    <row r="2" spans="1:82" ht="15.75" x14ac:dyDescent="0.25">
      <c r="A2" s="1893" t="s">
        <v>650</v>
      </c>
      <c r="B2" s="1893"/>
      <c r="C2" s="1893"/>
      <c r="D2" s="1893"/>
      <c r="E2" s="1893"/>
      <c r="F2" s="1893"/>
      <c r="G2" s="1893"/>
      <c r="H2" s="1893"/>
      <c r="I2" s="1893"/>
      <c r="J2" s="1893"/>
      <c r="K2" s="670"/>
      <c r="L2" s="60"/>
      <c r="Y2" s="321"/>
      <c r="Z2" s="321"/>
      <c r="AA2" s="321"/>
      <c r="AB2" s="321"/>
      <c r="AC2" s="320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R2" s="320"/>
      <c r="AS2" s="320"/>
      <c r="AT2" s="320"/>
      <c r="AU2" s="320"/>
      <c r="AV2" s="320"/>
      <c r="AW2" s="320"/>
      <c r="AX2" s="320"/>
      <c r="AY2" s="320"/>
      <c r="AZ2" s="320"/>
      <c r="BA2" s="320"/>
      <c r="BB2" s="320"/>
      <c r="BC2" s="320"/>
      <c r="BD2" s="320"/>
      <c r="BE2" s="320"/>
      <c r="BF2" s="320"/>
      <c r="BG2" s="320"/>
      <c r="BH2" s="320"/>
      <c r="BI2" s="320"/>
      <c r="BJ2" s="320"/>
      <c r="BK2" s="320"/>
      <c r="BL2" s="320"/>
      <c r="BM2" s="320"/>
      <c r="BN2" s="320"/>
      <c r="BO2" s="320"/>
      <c r="BP2" s="320"/>
      <c r="BQ2" s="320"/>
      <c r="BR2" s="320"/>
      <c r="BS2" s="320"/>
      <c r="BT2" s="320"/>
      <c r="BU2" s="320"/>
      <c r="BV2" s="320"/>
      <c r="BW2" s="320"/>
      <c r="BX2" s="320"/>
      <c r="BY2" s="320"/>
      <c r="BZ2" s="320"/>
      <c r="CA2" s="320"/>
      <c r="CB2" s="320"/>
      <c r="CC2" s="320"/>
      <c r="CD2" s="320"/>
    </row>
    <row r="3" spans="1:82" s="654" customFormat="1" ht="15.75" x14ac:dyDescent="0.25">
      <c r="A3" s="1947"/>
      <c r="B3" s="1947"/>
      <c r="C3" s="1947"/>
      <c r="D3" s="1947"/>
      <c r="E3" s="1947"/>
      <c r="F3" s="1947"/>
      <c r="G3" s="1947"/>
      <c r="H3" s="1947"/>
      <c r="I3" s="1947"/>
      <c r="J3" s="1947"/>
      <c r="K3" s="671"/>
      <c r="L3" s="60"/>
      <c r="M3" s="94"/>
      <c r="N3" s="94"/>
      <c r="X3" s="202"/>
      <c r="Y3" s="321"/>
      <c r="Z3" s="321"/>
      <c r="AA3" s="321"/>
      <c r="AB3" s="321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</row>
    <row r="4" spans="1:82" x14ac:dyDescent="0.2">
      <c r="A4" s="1948" t="s">
        <v>856</v>
      </c>
      <c r="B4" s="672"/>
      <c r="C4" s="672"/>
      <c r="D4" s="672"/>
      <c r="E4" s="672"/>
      <c r="F4" s="672"/>
      <c r="G4" s="672"/>
      <c r="H4" s="672"/>
      <c r="I4" s="672"/>
      <c r="J4" s="673"/>
      <c r="Y4" s="321"/>
      <c r="Z4" s="321"/>
      <c r="AA4" s="321"/>
      <c r="AB4" s="321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20"/>
      <c r="AW4" s="320"/>
      <c r="AX4" s="320"/>
      <c r="AY4" s="320"/>
      <c r="AZ4" s="320"/>
      <c r="BA4" s="320"/>
      <c r="BB4" s="320"/>
      <c r="BC4" s="320"/>
      <c r="BD4" s="320"/>
      <c r="BE4" s="320"/>
      <c r="BF4" s="320"/>
      <c r="BG4" s="320"/>
      <c r="BH4" s="320"/>
      <c r="BI4" s="320"/>
      <c r="BJ4" s="320"/>
      <c r="BK4" s="320"/>
      <c r="BL4" s="320"/>
      <c r="BM4" s="320"/>
      <c r="BN4" s="320"/>
      <c r="BO4" s="320"/>
      <c r="BP4" s="320"/>
      <c r="BQ4" s="320"/>
      <c r="BR4" s="320"/>
      <c r="BS4" s="320"/>
      <c r="BT4" s="320"/>
      <c r="BU4" s="320"/>
      <c r="BV4" s="320"/>
      <c r="BW4" s="320"/>
      <c r="BX4" s="320"/>
      <c r="BY4" s="320"/>
      <c r="BZ4" s="320"/>
      <c r="CA4" s="320"/>
      <c r="CB4" s="320"/>
      <c r="CC4" s="320"/>
      <c r="CD4" s="320"/>
    </row>
    <row r="5" spans="1:82" x14ac:dyDescent="0.2">
      <c r="A5" s="1949"/>
      <c r="B5" s="1951" t="s">
        <v>464</v>
      </c>
      <c r="C5" s="1953" t="s">
        <v>465</v>
      </c>
      <c r="D5" s="1955" t="s">
        <v>466</v>
      </c>
      <c r="E5" s="1957" t="s">
        <v>467</v>
      </c>
      <c r="F5" s="1955" t="s">
        <v>468</v>
      </c>
      <c r="G5" s="1957" t="s">
        <v>469</v>
      </c>
      <c r="H5" s="1955" t="s">
        <v>470</v>
      </c>
      <c r="I5" s="1957" t="s">
        <v>471</v>
      </c>
      <c r="J5" s="1955" t="s">
        <v>472</v>
      </c>
    </row>
    <row r="6" spans="1:82" s="654" customFormat="1" x14ac:dyDescent="0.2">
      <c r="A6" s="1950"/>
      <c r="B6" s="1952"/>
      <c r="C6" s="1954"/>
      <c r="D6" s="1956"/>
      <c r="E6" s="1958"/>
      <c r="F6" s="1956"/>
      <c r="G6" s="1958"/>
      <c r="H6" s="1956"/>
      <c r="I6" s="1958"/>
      <c r="J6" s="1956"/>
      <c r="K6" s="671"/>
      <c r="L6" s="61"/>
      <c r="M6" s="94"/>
      <c r="N6" s="94"/>
      <c r="X6" s="202"/>
      <c r="Y6" s="88"/>
      <c r="Z6" s="88"/>
      <c r="AA6" s="88"/>
      <c r="AB6" s="88"/>
    </row>
    <row r="7" spans="1:82" x14ac:dyDescent="0.2">
      <c r="A7" s="674" t="s">
        <v>473</v>
      </c>
      <c r="B7" s="675">
        <v>246585.12474609094</v>
      </c>
      <c r="C7" s="676">
        <v>327809.94001392822</v>
      </c>
      <c r="D7" s="675">
        <v>61519.815133817283</v>
      </c>
      <c r="E7" s="676">
        <v>600388.22457285097</v>
      </c>
      <c r="F7" s="675">
        <v>56309.838311798965</v>
      </c>
      <c r="G7" s="676">
        <v>36129.083198269946</v>
      </c>
      <c r="H7" s="675">
        <v>83555.853298365342</v>
      </c>
      <c r="I7" s="676">
        <v>53547.686929403317</v>
      </c>
      <c r="J7" s="675">
        <v>6840.4337957440312</v>
      </c>
    </row>
    <row r="8" spans="1:82" x14ac:dyDescent="0.2">
      <c r="A8" s="677" t="s">
        <v>266</v>
      </c>
      <c r="B8" s="678"/>
      <c r="C8" s="679"/>
      <c r="D8" s="678"/>
      <c r="E8" s="679"/>
      <c r="F8" s="678"/>
      <c r="G8" s="679"/>
      <c r="H8" s="678"/>
      <c r="I8" s="679"/>
      <c r="J8" s="678"/>
    </row>
    <row r="9" spans="1:82" x14ac:dyDescent="0.2">
      <c r="A9" s="674" t="s">
        <v>267</v>
      </c>
      <c r="B9" s="675">
        <v>10785.883889582794</v>
      </c>
      <c r="C9" s="676">
        <v>12729.013669409052</v>
      </c>
      <c r="D9" s="675">
        <v>2840.8720088905911</v>
      </c>
      <c r="E9" s="676">
        <v>30159.11866564002</v>
      </c>
      <c r="F9" s="675">
        <v>2116.2761539193634</v>
      </c>
      <c r="G9" s="676">
        <v>1277.539406493114</v>
      </c>
      <c r="H9" s="675">
        <v>3718.5671420560057</v>
      </c>
      <c r="I9" s="676">
        <v>1833.8135856085601</v>
      </c>
      <c r="J9" s="675">
        <v>738.66600758391439</v>
      </c>
    </row>
    <row r="10" spans="1:82" x14ac:dyDescent="0.2">
      <c r="A10" s="674" t="s">
        <v>268</v>
      </c>
      <c r="B10" s="675">
        <v>106574.92644991276</v>
      </c>
      <c r="C10" s="676">
        <v>136940.11155867783</v>
      </c>
      <c r="D10" s="675">
        <v>25346.92261824961</v>
      </c>
      <c r="E10" s="676">
        <v>234533.8715804021</v>
      </c>
      <c r="F10" s="675">
        <v>25712.083362616871</v>
      </c>
      <c r="G10" s="676">
        <v>16210.596999369325</v>
      </c>
      <c r="H10" s="675">
        <v>33086.59916722808</v>
      </c>
      <c r="I10" s="676">
        <v>20947.858106017826</v>
      </c>
      <c r="J10" s="675">
        <v>1637.2280480034749</v>
      </c>
    </row>
    <row r="11" spans="1:82" x14ac:dyDescent="0.2">
      <c r="A11" s="674" t="s">
        <v>269</v>
      </c>
      <c r="B11" s="675">
        <v>129224.31440659608</v>
      </c>
      <c r="C11" s="676">
        <v>178140.8147858372</v>
      </c>
      <c r="D11" s="675">
        <v>33332.020506676738</v>
      </c>
      <c r="E11" s="676">
        <v>335695.23432684265</v>
      </c>
      <c r="F11" s="675">
        <v>28481.478795262628</v>
      </c>
      <c r="G11" s="676">
        <v>18640.946792407387</v>
      </c>
      <c r="H11" s="675">
        <v>46750.686989080728</v>
      </c>
      <c r="I11" s="676">
        <v>30766.015237776832</v>
      </c>
      <c r="J11" s="675">
        <v>4464.539740156637</v>
      </c>
    </row>
    <row r="12" spans="1:82" x14ac:dyDescent="0.2">
      <c r="A12" s="674" t="s">
        <v>270</v>
      </c>
      <c r="B12" s="1177">
        <v>2.6612694909677077</v>
      </c>
      <c r="C12" s="1178">
        <v>2.7016468326179908</v>
      </c>
      <c r="D12" s="1177">
        <v>2.7342626014053888</v>
      </c>
      <c r="E12" s="1178">
        <v>2.6564883538332849</v>
      </c>
      <c r="F12" s="1177">
        <v>2.6547549350694202</v>
      </c>
      <c r="G12" s="1178">
        <v>2.7324409112638133</v>
      </c>
      <c r="H12" s="1177">
        <v>2.7740136808674549</v>
      </c>
      <c r="I12" s="1178">
        <v>2.8766692101478331</v>
      </c>
      <c r="J12" s="1177">
        <v>2.6790534329796256</v>
      </c>
    </row>
    <row r="13" spans="1:82" x14ac:dyDescent="0.2">
      <c r="A13" s="677" t="s">
        <v>271</v>
      </c>
      <c r="B13" s="678"/>
      <c r="C13" s="679"/>
      <c r="D13" s="678"/>
      <c r="E13" s="679"/>
      <c r="F13" s="678"/>
      <c r="G13" s="679"/>
      <c r="H13" s="678"/>
      <c r="I13" s="679"/>
      <c r="J13" s="678"/>
    </row>
    <row r="14" spans="1:82" x14ac:dyDescent="0.2">
      <c r="A14" s="674" t="s">
        <v>272</v>
      </c>
      <c r="B14" s="675">
        <v>104793.37989787568</v>
      </c>
      <c r="C14" s="676">
        <v>117200.47603848651</v>
      </c>
      <c r="D14" s="675">
        <v>29769.971211891901</v>
      </c>
      <c r="E14" s="676">
        <v>163919.06278677442</v>
      </c>
      <c r="F14" s="675">
        <v>27320.121680156601</v>
      </c>
      <c r="G14" s="676">
        <v>19569.713404195485</v>
      </c>
      <c r="H14" s="675">
        <v>41258.537447372233</v>
      </c>
      <c r="I14" s="676">
        <v>22136.732189540871</v>
      </c>
      <c r="J14" s="675">
        <v>3193.133385498712</v>
      </c>
    </row>
    <row r="15" spans="1:82" x14ac:dyDescent="0.2">
      <c r="A15" s="674" t="s">
        <v>273</v>
      </c>
      <c r="B15" s="675">
        <v>141791.74484821525</v>
      </c>
      <c r="C15" s="676">
        <v>210609.4639754417</v>
      </c>
      <c r="D15" s="675">
        <v>31749.843921925381</v>
      </c>
      <c r="E15" s="676">
        <v>436469.16178607655</v>
      </c>
      <c r="F15" s="675">
        <v>28989.716631642365</v>
      </c>
      <c r="G15" s="676">
        <v>16559.369794074461</v>
      </c>
      <c r="H15" s="675">
        <v>42297.315850993109</v>
      </c>
      <c r="I15" s="676">
        <v>31410.954739862445</v>
      </c>
      <c r="J15" s="675">
        <v>3647.3004102453192</v>
      </c>
    </row>
    <row r="16" spans="1:82" x14ac:dyDescent="0.2">
      <c r="A16" s="674" t="s">
        <v>619</v>
      </c>
      <c r="B16" s="680">
        <v>3.4821087926250462</v>
      </c>
      <c r="C16" s="681">
        <v>4.2249402331467829</v>
      </c>
      <c r="D16" s="680">
        <v>3.2308513655298228</v>
      </c>
      <c r="E16" s="681">
        <v>5.3586067250899676</v>
      </c>
      <c r="F16" s="680">
        <v>3.3499302042108616</v>
      </c>
      <c r="G16" s="681">
        <v>2.6525799925094842</v>
      </c>
      <c r="H16" s="680">
        <v>3.2984211326606814</v>
      </c>
      <c r="I16" s="681">
        <v>3.7960779841589534</v>
      </c>
      <c r="J16" s="680">
        <v>2.9636123124462079</v>
      </c>
    </row>
    <row r="17" spans="1:10" x14ac:dyDescent="0.2">
      <c r="A17" s="677" t="s">
        <v>274</v>
      </c>
      <c r="B17" s="682"/>
      <c r="C17" s="683"/>
      <c r="D17" s="682"/>
      <c r="E17" s="683"/>
      <c r="F17" s="682"/>
      <c r="G17" s="683"/>
      <c r="H17" s="682"/>
      <c r="I17" s="683"/>
      <c r="J17" s="682"/>
    </row>
    <row r="18" spans="1:10" x14ac:dyDescent="0.2">
      <c r="A18" s="674" t="s">
        <v>275</v>
      </c>
      <c r="B18" s="675">
        <v>57470.581822373308</v>
      </c>
      <c r="C18" s="676">
        <v>65973.389365231895</v>
      </c>
      <c r="D18" s="675">
        <v>17721.865886174361</v>
      </c>
      <c r="E18" s="676">
        <v>122340.00394890978</v>
      </c>
      <c r="F18" s="675">
        <v>14272.148920075317</v>
      </c>
      <c r="G18" s="676">
        <v>10605.641378898905</v>
      </c>
      <c r="H18" s="675">
        <v>21722.214049509497</v>
      </c>
      <c r="I18" s="676">
        <v>12259.508402935779</v>
      </c>
      <c r="J18" s="675">
        <v>2102.4412024050503</v>
      </c>
    </row>
    <row r="19" spans="1:10" x14ac:dyDescent="0.2">
      <c r="A19" s="674" t="s">
        <v>276</v>
      </c>
      <c r="B19" s="675">
        <v>181181.2277248672</v>
      </c>
      <c r="C19" s="676">
        <v>216341.09884337385</v>
      </c>
      <c r="D19" s="675">
        <v>47813.814145461038</v>
      </c>
      <c r="E19" s="676">
        <v>380288.47962733736</v>
      </c>
      <c r="F19" s="675">
        <v>41918.658198997531</v>
      </c>
      <c r="G19" s="676">
        <v>27998.348659278701</v>
      </c>
      <c r="H19" s="675">
        <v>60703.846070381325</v>
      </c>
      <c r="I19" s="676">
        <v>37330.735240280213</v>
      </c>
      <c r="J19" s="675">
        <v>3693.7629289317347</v>
      </c>
    </row>
    <row r="20" spans="1:10" x14ac:dyDescent="0.2">
      <c r="A20" s="674" t="s">
        <v>277</v>
      </c>
      <c r="B20" s="675">
        <v>50117.778542639826</v>
      </c>
      <c r="C20" s="676">
        <v>58189.046725712775</v>
      </c>
      <c r="D20" s="675">
        <v>15984.025119985023</v>
      </c>
      <c r="E20" s="676">
        <v>104824.03198475562</v>
      </c>
      <c r="F20" s="675">
        <v>12398.737820653858</v>
      </c>
      <c r="G20" s="676">
        <v>9178.5998298818558</v>
      </c>
      <c r="H20" s="675">
        <v>18205.777182288399</v>
      </c>
      <c r="I20" s="676">
        <v>10073.127885852358</v>
      </c>
      <c r="J20" s="675">
        <v>1763.5817684732026</v>
      </c>
    </row>
    <row r="21" spans="1:10" x14ac:dyDescent="0.2">
      <c r="A21" s="674" t="s">
        <v>278</v>
      </c>
      <c r="B21" s="675">
        <v>58051.093741489072</v>
      </c>
      <c r="C21" s="676">
        <v>103684.49853103096</v>
      </c>
      <c r="D21" s="675">
        <v>11968.16022216668</v>
      </c>
      <c r="E21" s="676">
        <v>202583.77298140473</v>
      </c>
      <c r="F21" s="675">
        <v>12517.769013379953</v>
      </c>
      <c r="G21" s="676">
        <v>6703.6929899741308</v>
      </c>
      <c r="H21" s="675">
        <v>19335.570360762707</v>
      </c>
      <c r="I21" s="676">
        <v>14030.571172039643</v>
      </c>
      <c r="J21" s="675">
        <v>2807.8114328804472</v>
      </c>
    </row>
    <row r="22" spans="1:10" x14ac:dyDescent="0.2">
      <c r="A22" s="677" t="s">
        <v>279</v>
      </c>
      <c r="B22" s="678"/>
      <c r="C22" s="679"/>
      <c r="D22" s="678"/>
      <c r="E22" s="679"/>
      <c r="F22" s="678"/>
      <c r="G22" s="679"/>
      <c r="H22" s="678"/>
      <c r="I22" s="679"/>
      <c r="J22" s="678"/>
    </row>
    <row r="23" spans="1:10" x14ac:dyDescent="0.2">
      <c r="A23" s="674" t="s">
        <v>541</v>
      </c>
      <c r="B23" s="675">
        <v>238889.39789660709</v>
      </c>
      <c r="C23" s="676">
        <v>317023.54753023689</v>
      </c>
      <c r="D23" s="675">
        <v>60591.939746387136</v>
      </c>
      <c r="E23" s="676">
        <v>579687.16004690784</v>
      </c>
      <c r="F23" s="675">
        <v>55360.158793720795</v>
      </c>
      <c r="G23" s="676">
        <v>35360.905187594901</v>
      </c>
      <c r="H23" s="675">
        <v>81905.628596995186</v>
      </c>
      <c r="I23" s="676">
        <v>52280.248675569368</v>
      </c>
      <c r="J23" s="675">
        <v>6445.7275136934422</v>
      </c>
    </row>
    <row r="24" spans="1:10" x14ac:dyDescent="0.2">
      <c r="A24" s="674" t="s">
        <v>280</v>
      </c>
      <c r="B24" s="675">
        <v>10940.3587078419</v>
      </c>
      <c r="C24" s="676">
        <v>12893.712463363136</v>
      </c>
      <c r="D24" s="675">
        <v>2770.2004917583149</v>
      </c>
      <c r="E24" s="676">
        <v>23969.995827866314</v>
      </c>
      <c r="F24" s="675">
        <v>1867.5833911595103</v>
      </c>
      <c r="G24" s="676">
        <v>736.51892438113759</v>
      </c>
      <c r="H24" s="675">
        <v>3218.6371618101398</v>
      </c>
      <c r="I24" s="676">
        <v>2932.2064057525895</v>
      </c>
      <c r="J24" s="675">
        <v>341.3352467572609</v>
      </c>
    </row>
    <row r="25" spans="1:10" x14ac:dyDescent="0.2">
      <c r="A25" s="674" t="s">
        <v>281</v>
      </c>
      <c r="B25" s="675">
        <v>10734.619234259832</v>
      </c>
      <c r="C25" s="676">
        <v>12612.255371102396</v>
      </c>
      <c r="D25" s="675">
        <v>2590.0390880094697</v>
      </c>
      <c r="E25" s="676">
        <v>22787.569060581922</v>
      </c>
      <c r="F25" s="675">
        <v>1867.5833911595103</v>
      </c>
      <c r="G25" s="676">
        <v>736.51892438113759</v>
      </c>
      <c r="H25" s="675">
        <v>3116.7118191958157</v>
      </c>
      <c r="I25" s="676">
        <v>2932.2064057525895</v>
      </c>
      <c r="J25" s="675">
        <v>341.3352467572609</v>
      </c>
    </row>
    <row r="26" spans="1:10" x14ac:dyDescent="0.2">
      <c r="A26" s="674" t="s">
        <v>542</v>
      </c>
      <c r="B26" s="684">
        <v>94.546416923516034</v>
      </c>
      <c r="C26" s="676">
        <v>201.01773274305413</v>
      </c>
      <c r="D26" s="1248">
        <v>180.1614037488448</v>
      </c>
      <c r="E26" s="676">
        <v>1155.1357210019819</v>
      </c>
      <c r="F26" s="1248">
        <v>0</v>
      </c>
      <c r="G26" s="1248">
        <v>0</v>
      </c>
      <c r="H26" s="1248">
        <v>72.059662850295027</v>
      </c>
      <c r="I26" s="1248">
        <v>153.93478468605363</v>
      </c>
      <c r="J26" s="1248">
        <v>0</v>
      </c>
    </row>
    <row r="27" spans="1:10" x14ac:dyDescent="0.2">
      <c r="A27" s="674" t="s">
        <v>543</v>
      </c>
      <c r="B27" s="675">
        <v>205.73947358207155</v>
      </c>
      <c r="C27" s="676">
        <v>417.48336873633991</v>
      </c>
      <c r="D27" s="1248">
        <v>0</v>
      </c>
      <c r="E27" s="676">
        <v>494.18750639349992</v>
      </c>
      <c r="F27" s="1248">
        <v>90.080701874422402</v>
      </c>
      <c r="G27" s="1248">
        <v>0</v>
      </c>
      <c r="H27" s="1248">
        <v>74.906030701240226</v>
      </c>
      <c r="I27" s="1248">
        <v>0</v>
      </c>
      <c r="J27" s="1248">
        <v>0</v>
      </c>
    </row>
    <row r="28" spans="1:10" x14ac:dyDescent="0.2">
      <c r="A28" s="674" t="s">
        <v>246</v>
      </c>
      <c r="B28" s="675">
        <v>4169.323830305455</v>
      </c>
      <c r="C28" s="676">
        <v>5618.1861004894317</v>
      </c>
      <c r="D28" s="675">
        <v>1043.266262573547</v>
      </c>
      <c r="E28" s="676">
        <v>12423.326763826992</v>
      </c>
      <c r="F28" s="675">
        <v>969.41160026107741</v>
      </c>
      <c r="G28" s="676">
        <v>767.01891600953138</v>
      </c>
      <c r="H28" s="675">
        <v>1559.7534205127711</v>
      </c>
      <c r="I28" s="676">
        <v>766.2907460133323</v>
      </c>
      <c r="J28" s="675">
        <v>167.58819006465839</v>
      </c>
    </row>
    <row r="29" spans="1:10" x14ac:dyDescent="0.2">
      <c r="A29" s="674" t="s">
        <v>0</v>
      </c>
      <c r="B29" s="675">
        <v>24542.048185420255</v>
      </c>
      <c r="C29" s="676">
        <v>37110.81613580681</v>
      </c>
      <c r="D29" s="675">
        <v>5242.0095368745287</v>
      </c>
      <c r="E29" s="676">
        <v>61427.83944663468</v>
      </c>
      <c r="F29" s="675">
        <v>4944.6617562944903</v>
      </c>
      <c r="G29" s="676">
        <v>4600.1268978485887</v>
      </c>
      <c r="H29" s="675">
        <v>8732.6471721645048</v>
      </c>
      <c r="I29" s="676">
        <v>3684.6926855955212</v>
      </c>
      <c r="J29" s="675">
        <v>610.05849520600748</v>
      </c>
    </row>
    <row r="30" spans="1:10" x14ac:dyDescent="0.2">
      <c r="A30" s="674" t="s">
        <v>474</v>
      </c>
      <c r="B30" s="675">
        <v>9109.5373147893843</v>
      </c>
      <c r="C30" s="676">
        <v>10246.948518858695</v>
      </c>
      <c r="D30" s="675">
        <v>1979.5607595847596</v>
      </c>
      <c r="E30" s="676">
        <v>19645.658413171033</v>
      </c>
      <c r="F30" s="675">
        <v>1840.831691657369</v>
      </c>
      <c r="G30" s="676">
        <v>1770.6382171921291</v>
      </c>
      <c r="H30" s="675">
        <v>3194.2088303052469</v>
      </c>
      <c r="I30" s="676">
        <v>1929.0588557690839</v>
      </c>
      <c r="J30" s="675">
        <v>266.07280868035281</v>
      </c>
    </row>
    <row r="31" spans="1:10" x14ac:dyDescent="0.2">
      <c r="A31" s="674" t="s">
        <v>282</v>
      </c>
      <c r="B31" s="675">
        <v>17500.538192267206</v>
      </c>
      <c r="C31" s="676">
        <v>29057.967997845895</v>
      </c>
      <c r="D31" s="675">
        <v>3610.4197280947519</v>
      </c>
      <c r="E31" s="676">
        <v>48215.003266608459</v>
      </c>
      <c r="F31" s="675">
        <v>3396.4628664623046</v>
      </c>
      <c r="G31" s="676">
        <v>2953.4203053208093</v>
      </c>
      <c r="H31" s="675">
        <v>6047.1314458186271</v>
      </c>
      <c r="I31" s="676">
        <v>2140.0724059112576</v>
      </c>
      <c r="J31" s="675">
        <v>487.17251916843747</v>
      </c>
    </row>
    <row r="32" spans="1:10" x14ac:dyDescent="0.2">
      <c r="A32" s="677" t="s">
        <v>141</v>
      </c>
      <c r="B32" s="682"/>
      <c r="C32" s="683"/>
      <c r="D32" s="682"/>
      <c r="E32" s="683"/>
      <c r="F32" s="682"/>
      <c r="G32" s="683"/>
      <c r="H32" s="682"/>
      <c r="I32" s="683"/>
      <c r="J32" s="682"/>
    </row>
    <row r="33" spans="1:10" x14ac:dyDescent="0.2">
      <c r="A33" s="674" t="s">
        <v>544</v>
      </c>
      <c r="B33" s="680">
        <v>5.2785482564672748</v>
      </c>
      <c r="C33" s="681">
        <v>5.6012456228621499</v>
      </c>
      <c r="D33" s="680">
        <v>5.2470158784158238</v>
      </c>
      <c r="E33" s="681">
        <v>5.739096728797664</v>
      </c>
      <c r="F33" s="680">
        <v>5.5793281054558266</v>
      </c>
      <c r="G33" s="681">
        <v>5.2115864578005358</v>
      </c>
      <c r="H33" s="680">
        <v>5.4081508571097503</v>
      </c>
      <c r="I33" s="681">
        <v>5.6743370193683385</v>
      </c>
      <c r="J33" s="680">
        <v>5.6767885410538614</v>
      </c>
    </row>
    <row r="34" spans="1:10" x14ac:dyDescent="0.2">
      <c r="A34" s="674" t="s">
        <v>285</v>
      </c>
      <c r="B34" s="680">
        <v>3.1023590811477697</v>
      </c>
      <c r="C34" s="681">
        <v>3.3383459952546684</v>
      </c>
      <c r="D34" s="680">
        <v>3.710719697849743</v>
      </c>
      <c r="E34" s="681">
        <v>3.4134703567641433</v>
      </c>
      <c r="F34" s="680">
        <v>3.1249461748975533</v>
      </c>
      <c r="G34" s="681">
        <v>2.0736762388779892</v>
      </c>
      <c r="H34" s="680">
        <v>2.9765942483826779</v>
      </c>
      <c r="I34" s="681">
        <v>4.3611374604603199</v>
      </c>
      <c r="J34" s="680">
        <v>2.4236110849577086</v>
      </c>
    </row>
    <row r="35" spans="1:10" x14ac:dyDescent="0.2">
      <c r="A35" s="674" t="s">
        <v>545</v>
      </c>
      <c r="B35" s="684">
        <v>1</v>
      </c>
      <c r="C35" s="685">
        <v>2.3821677674940069</v>
      </c>
      <c r="D35" s="1248">
        <v>1</v>
      </c>
      <c r="E35" s="685">
        <v>1.8243153993872134</v>
      </c>
      <c r="F35" s="684" t="s">
        <v>983</v>
      </c>
      <c r="G35" s="684" t="s">
        <v>983</v>
      </c>
      <c r="H35" s="684">
        <v>1.3125212438946818</v>
      </c>
      <c r="I35" s="684">
        <v>1</v>
      </c>
      <c r="J35" s="684" t="s">
        <v>983</v>
      </c>
    </row>
    <row r="36" spans="1:10" x14ac:dyDescent="0.2">
      <c r="A36" s="674" t="s">
        <v>546</v>
      </c>
      <c r="B36" s="684">
        <v>1</v>
      </c>
      <c r="C36" s="685">
        <v>2.2453559268030352</v>
      </c>
      <c r="D36" s="684" t="s">
        <v>983</v>
      </c>
      <c r="E36" s="685">
        <v>2.7406385655934598</v>
      </c>
      <c r="F36" s="1248">
        <v>1</v>
      </c>
      <c r="G36" s="684" t="s">
        <v>983</v>
      </c>
      <c r="H36" s="684">
        <v>1.6012913848933323</v>
      </c>
      <c r="I36" s="684" t="s">
        <v>983</v>
      </c>
      <c r="J36" s="684" t="s">
        <v>983</v>
      </c>
    </row>
    <row r="37" spans="1:10" x14ac:dyDescent="0.2">
      <c r="A37" s="674" t="s">
        <v>547</v>
      </c>
      <c r="B37" s="684">
        <v>2.4842819425409353</v>
      </c>
      <c r="C37" s="685">
        <v>2.2151752397136391</v>
      </c>
      <c r="D37" s="684">
        <v>1.4045481169581515</v>
      </c>
      <c r="E37" s="685">
        <v>2.5508060249418034</v>
      </c>
      <c r="F37" s="684">
        <v>2.0983221511462067</v>
      </c>
      <c r="G37" s="684">
        <v>2.3160900832562787</v>
      </c>
      <c r="H37" s="684">
        <v>2.1242637931100976</v>
      </c>
      <c r="I37" s="684">
        <v>2.0181190106360916</v>
      </c>
      <c r="J37" s="684">
        <v>3.6997846505202761</v>
      </c>
    </row>
    <row r="38" spans="1:10" x14ac:dyDescent="0.2">
      <c r="A38" s="674" t="s">
        <v>1</v>
      </c>
      <c r="B38" s="680">
        <v>3.225842185477255</v>
      </c>
      <c r="C38" s="681">
        <v>3.5760840786581665</v>
      </c>
      <c r="D38" s="680">
        <v>2.6464709316093336</v>
      </c>
      <c r="E38" s="681">
        <v>3.9431079326594807</v>
      </c>
      <c r="F38" s="680">
        <v>2.9207855014223134</v>
      </c>
      <c r="G38" s="684">
        <v>2.9090501849461874</v>
      </c>
      <c r="H38" s="684">
        <v>2.9250357924866686</v>
      </c>
      <c r="I38" s="684">
        <v>3.2796032540712075</v>
      </c>
      <c r="J38" s="684">
        <v>4.1349717231670633</v>
      </c>
    </row>
    <row r="39" spans="1:10" x14ac:dyDescent="0.2">
      <c r="A39" s="674" t="s">
        <v>142</v>
      </c>
      <c r="B39" s="680">
        <v>1.9376184817347106</v>
      </c>
      <c r="C39" s="681">
        <v>1.9803868107381615</v>
      </c>
      <c r="D39" s="680">
        <v>1.0797729637010378</v>
      </c>
      <c r="E39" s="681">
        <v>1.7924361229945913</v>
      </c>
      <c r="F39" s="680">
        <v>1.5867263907352909</v>
      </c>
      <c r="G39" s="681">
        <v>1.1888216188523946</v>
      </c>
      <c r="H39" s="680">
        <v>1.727048760507063</v>
      </c>
      <c r="I39" s="681">
        <v>1.8535433100074159</v>
      </c>
      <c r="J39" s="680">
        <v>1</v>
      </c>
    </row>
    <row r="40" spans="1:10" x14ac:dyDescent="0.2">
      <c r="A40" s="674" t="s">
        <v>143</v>
      </c>
      <c r="B40" s="680">
        <v>3.5152042650058939</v>
      </c>
      <c r="C40" s="681">
        <v>3.8687659453869001</v>
      </c>
      <c r="D40" s="680">
        <v>3.2504114640840047</v>
      </c>
      <c r="E40" s="681">
        <v>4.293331933708231</v>
      </c>
      <c r="F40" s="680">
        <v>3.392176094410885</v>
      </c>
      <c r="G40" s="681">
        <v>3.8182939931988957</v>
      </c>
      <c r="H40" s="680">
        <v>3.3117770499940167</v>
      </c>
      <c r="I40" s="681">
        <v>3.9759103298128924</v>
      </c>
      <c r="J40" s="680">
        <v>4.63183313854812</v>
      </c>
    </row>
    <row r="41" spans="1:10" x14ac:dyDescent="0.2">
      <c r="A41" s="674" t="s">
        <v>301</v>
      </c>
      <c r="B41" s="680">
        <v>5.6131475724427089</v>
      </c>
      <c r="C41" s="681">
        <v>5.9925081962581661</v>
      </c>
      <c r="D41" s="680">
        <v>5.5763510212126528</v>
      </c>
      <c r="E41" s="681">
        <v>6.132753847815394</v>
      </c>
      <c r="F41" s="680">
        <v>5.8830767817867953</v>
      </c>
      <c r="G41" s="681">
        <v>5.5626155861557338</v>
      </c>
      <c r="H41" s="680">
        <v>5.7602947304509797</v>
      </c>
      <c r="I41" s="681">
        <v>6.036268884862519</v>
      </c>
      <c r="J41" s="680">
        <v>5.9295816651012281</v>
      </c>
    </row>
    <row r="42" spans="1:10" x14ac:dyDescent="0.2">
      <c r="A42" s="677" t="s">
        <v>302</v>
      </c>
      <c r="B42" s="682"/>
      <c r="C42" s="683"/>
      <c r="D42" s="682"/>
      <c r="E42" s="683"/>
      <c r="F42" s="682"/>
      <c r="G42" s="683"/>
      <c r="H42" s="682"/>
      <c r="I42" s="683"/>
      <c r="J42" s="682"/>
    </row>
    <row r="43" spans="1:10" x14ac:dyDescent="0.2">
      <c r="A43" s="674" t="s">
        <v>303</v>
      </c>
      <c r="B43" s="675">
        <v>212491.12427059078</v>
      </c>
      <c r="C43" s="676">
        <v>266575.87064498459</v>
      </c>
      <c r="D43" s="675">
        <v>55730.877508201505</v>
      </c>
      <c r="E43" s="676">
        <v>477068.95122819056</v>
      </c>
      <c r="F43" s="675">
        <v>49222.097480932578</v>
      </c>
      <c r="G43" s="676">
        <v>32319.352566549725</v>
      </c>
      <c r="H43" s="675">
        <v>72148.524170568053</v>
      </c>
      <c r="I43" s="676">
        <v>44437.95751397049</v>
      </c>
      <c r="J43" s="675">
        <v>5287.6718262243212</v>
      </c>
    </row>
    <row r="44" spans="1:10" x14ac:dyDescent="0.2">
      <c r="A44" s="674" t="s">
        <v>319</v>
      </c>
      <c r="B44" s="675">
        <v>207858.026588295</v>
      </c>
      <c r="C44" s="676">
        <v>258040.90657910533</v>
      </c>
      <c r="D44" s="675">
        <v>54290.26187969523</v>
      </c>
      <c r="E44" s="676">
        <v>459603.6272278757</v>
      </c>
      <c r="F44" s="675">
        <v>47595.481712243403</v>
      </c>
      <c r="G44" s="676">
        <v>31452.36905545367</v>
      </c>
      <c r="H44" s="675">
        <v>70409.908302007287</v>
      </c>
      <c r="I44" s="676">
        <v>43439.427576660462</v>
      </c>
      <c r="J44" s="675">
        <v>4973.1516906605821</v>
      </c>
    </row>
    <row r="45" spans="1:10" x14ac:dyDescent="0.2">
      <c r="A45" s="674" t="s">
        <v>305</v>
      </c>
      <c r="B45" s="675">
        <v>22771.851558973551</v>
      </c>
      <c r="C45" s="676">
        <v>41486.457819611627</v>
      </c>
      <c r="D45" s="675">
        <v>4609.7003468320372</v>
      </c>
      <c r="E45" s="676">
        <v>86562.672229138669</v>
      </c>
      <c r="F45" s="675">
        <v>5066.522089653261</v>
      </c>
      <c r="G45" s="676">
        <v>3155.189915277374</v>
      </c>
      <c r="H45" s="675">
        <v>7919.1012783657734</v>
      </c>
      <c r="I45" s="676">
        <v>7715.7757310685029</v>
      </c>
      <c r="J45" s="675">
        <v>1058.9374002365626</v>
      </c>
    </row>
    <row r="46" spans="1:10" x14ac:dyDescent="0.2">
      <c r="A46" s="674" t="s">
        <v>306</v>
      </c>
      <c r="B46" s="675">
        <v>19525.565035477892</v>
      </c>
      <c r="C46" s="676">
        <v>33209.925773600073</v>
      </c>
      <c r="D46" s="675">
        <v>3455.8775183936314</v>
      </c>
      <c r="E46" s="676">
        <v>70930.565627515898</v>
      </c>
      <c r="F46" s="675">
        <v>4055.2147833923746</v>
      </c>
      <c r="G46" s="676">
        <v>2186.2368818819355</v>
      </c>
      <c r="H46" s="675">
        <v>5922.1986989797651</v>
      </c>
      <c r="I46" s="676">
        <v>6994.0731967737465</v>
      </c>
      <c r="J46" s="675">
        <v>828.387197490792</v>
      </c>
    </row>
    <row r="47" spans="1:10" x14ac:dyDescent="0.2">
      <c r="A47" s="674" t="s">
        <v>601</v>
      </c>
      <c r="B47" s="675">
        <v>13970.797862790692</v>
      </c>
      <c r="C47" s="676">
        <v>27336.474535250924</v>
      </c>
      <c r="D47" s="675">
        <v>2286.5226811407856</v>
      </c>
      <c r="E47" s="676">
        <v>46634.58174329871</v>
      </c>
      <c r="F47" s="675">
        <v>2479.2795238258086</v>
      </c>
      <c r="G47" s="676">
        <v>1182.7904299690649</v>
      </c>
      <c r="H47" s="675">
        <v>4655.773251639439</v>
      </c>
      <c r="I47" s="676">
        <v>2058.9160978706891</v>
      </c>
      <c r="J47" s="1248">
        <v>411.98582565066738</v>
      </c>
    </row>
    <row r="48" spans="1:10" x14ac:dyDescent="0.2">
      <c r="A48" s="674" t="s">
        <v>196</v>
      </c>
      <c r="B48" s="675">
        <v>11705.629901406837</v>
      </c>
      <c r="C48" s="676">
        <v>22283.594209673771</v>
      </c>
      <c r="D48" s="675">
        <v>1975.508279304056</v>
      </c>
      <c r="E48" s="676">
        <v>37243.841908341368</v>
      </c>
      <c r="F48" s="1248">
        <v>1530.5456060109668</v>
      </c>
      <c r="G48" s="676">
        <v>994.95579020923594</v>
      </c>
      <c r="H48" s="675">
        <v>3941.5101304498226</v>
      </c>
      <c r="I48" s="676">
        <v>1651.4644504944315</v>
      </c>
      <c r="J48" s="1248">
        <v>411.98582565066738</v>
      </c>
    </row>
    <row r="49" spans="1:10" x14ac:dyDescent="0.2">
      <c r="A49" s="674" t="s">
        <v>666</v>
      </c>
      <c r="B49" s="675">
        <v>376.15863592383255</v>
      </c>
      <c r="C49" s="676">
        <v>1076.8749181789683</v>
      </c>
      <c r="D49" s="1248">
        <v>0</v>
      </c>
      <c r="E49" s="676">
        <v>1983.6890840004296</v>
      </c>
      <c r="F49" s="1248">
        <v>402.84368264153744</v>
      </c>
      <c r="G49" s="1248">
        <v>0</v>
      </c>
      <c r="H49" s="675">
        <v>281.82602326563057</v>
      </c>
      <c r="I49" s="1248">
        <v>99.045553367994273</v>
      </c>
      <c r="J49" s="1248">
        <v>0</v>
      </c>
    </row>
    <row r="50" spans="1:10" x14ac:dyDescent="0.2">
      <c r="A50" s="674" t="s">
        <v>308</v>
      </c>
      <c r="B50" s="675">
        <v>245.52993319632742</v>
      </c>
      <c r="C50" s="676">
        <v>133.67354643010538</v>
      </c>
      <c r="D50" s="1248">
        <v>0</v>
      </c>
      <c r="E50" s="676">
        <v>1240.3842220173792</v>
      </c>
      <c r="F50" s="1248">
        <v>0</v>
      </c>
      <c r="G50" s="1248">
        <v>55.686326524532632</v>
      </c>
      <c r="H50" s="684">
        <v>85.536137927874236</v>
      </c>
      <c r="I50" s="1248">
        <v>57.241736264800863</v>
      </c>
      <c r="J50" s="1248">
        <v>0</v>
      </c>
    </row>
    <row r="51" spans="1:10" x14ac:dyDescent="0.2">
      <c r="A51" s="674" t="s">
        <v>309</v>
      </c>
      <c r="B51" s="675">
        <v>232.85255175209073</v>
      </c>
      <c r="C51" s="676">
        <v>550.76869187822126</v>
      </c>
      <c r="D51" s="675">
        <v>250.66274015133743</v>
      </c>
      <c r="E51" s="676">
        <v>1765.0317011398049</v>
      </c>
      <c r="F51" s="1248">
        <v>0</v>
      </c>
      <c r="G51" s="1248">
        <v>0</v>
      </c>
      <c r="H51" s="675">
        <v>119.12361213103004</v>
      </c>
      <c r="I51" s="1248">
        <v>91.70229703354893</v>
      </c>
      <c r="J51" s="1248">
        <v>59.216899824815187</v>
      </c>
    </row>
    <row r="52" spans="1:10" x14ac:dyDescent="0.2">
      <c r="A52" s="674" t="s">
        <v>310</v>
      </c>
      <c r="B52" s="675">
        <v>1515.0308583105186</v>
      </c>
      <c r="C52" s="676">
        <v>2510.1412903263326</v>
      </c>
      <c r="D52" s="675">
        <v>148.77443727183078</v>
      </c>
      <c r="E52" s="676">
        <v>8769.73990528791</v>
      </c>
      <c r="F52" s="1248">
        <v>785.52334747486123</v>
      </c>
      <c r="G52" s="676">
        <v>470.88211080509154</v>
      </c>
      <c r="H52" s="675">
        <v>617.09202443505785</v>
      </c>
      <c r="I52" s="676">
        <v>191.76236115508493</v>
      </c>
      <c r="J52" s="675">
        <v>287.98758895637485</v>
      </c>
    </row>
    <row r="53" spans="1:10" x14ac:dyDescent="0.2">
      <c r="A53" s="677" t="s">
        <v>311</v>
      </c>
      <c r="B53" s="678"/>
      <c r="C53" s="679"/>
      <c r="D53" s="678"/>
      <c r="E53" s="679"/>
      <c r="F53" s="678"/>
      <c r="G53" s="679"/>
      <c r="H53" s="678"/>
      <c r="I53" s="679"/>
      <c r="J53" s="678"/>
    </row>
    <row r="54" spans="1:10" x14ac:dyDescent="0.2">
      <c r="A54" s="674" t="s">
        <v>312</v>
      </c>
      <c r="B54" s="1248">
        <v>197546.8063153832</v>
      </c>
      <c r="C54" s="1248">
        <v>273178.10268810223</v>
      </c>
      <c r="D54" s="1248">
        <v>44884.399071522297</v>
      </c>
      <c r="E54" s="1248">
        <v>510578.3795245848</v>
      </c>
      <c r="F54" s="1248">
        <v>43632.776208796779</v>
      </c>
      <c r="G54" s="1248">
        <v>27957.001593972804</v>
      </c>
      <c r="H54" s="1248">
        <v>65124.199321769156</v>
      </c>
      <c r="I54" s="1248">
        <v>40543.449707674808</v>
      </c>
      <c r="J54" s="1248">
        <v>4720.1903506740573</v>
      </c>
    </row>
    <row r="55" spans="1:10" x14ac:dyDescent="0.2">
      <c r="A55" s="674" t="s">
        <v>194</v>
      </c>
      <c r="B55" s="1248">
        <v>150026.14493728476</v>
      </c>
      <c r="C55" s="1248">
        <v>225283.41742268979</v>
      </c>
      <c r="D55" s="1248">
        <v>32610.050610647606</v>
      </c>
      <c r="E55" s="1248">
        <v>454729.3387070545</v>
      </c>
      <c r="F55" s="1248">
        <v>29650.653804749167</v>
      </c>
      <c r="G55" s="1248">
        <v>18789.070540094446</v>
      </c>
      <c r="H55" s="1248">
        <v>50569.039771278323</v>
      </c>
      <c r="I55" s="1248">
        <v>31285.876596517512</v>
      </c>
      <c r="J55" s="1248">
        <v>4345.4157788542352</v>
      </c>
    </row>
    <row r="56" spans="1:10" x14ac:dyDescent="0.2">
      <c r="A56" s="674" t="s">
        <v>195</v>
      </c>
      <c r="B56" s="1248">
        <v>46937.966954979667</v>
      </c>
      <c r="C56" s="1248">
        <v>47320.226667638635</v>
      </c>
      <c r="D56" s="1248">
        <v>12549.397870327222</v>
      </c>
      <c r="E56" s="1248">
        <v>54026.889257803457</v>
      </c>
      <c r="F56" s="1248">
        <v>13519.723589835494</v>
      </c>
      <c r="G56" s="1248">
        <v>9053.5134959136794</v>
      </c>
      <c r="H56" s="1248">
        <v>14747.281436355857</v>
      </c>
      <c r="I56" s="1248">
        <v>9231.0095415431169</v>
      </c>
      <c r="J56" s="1248">
        <v>325.23508443813353</v>
      </c>
    </row>
    <row r="57" spans="1:10" x14ac:dyDescent="0.2">
      <c r="A57" s="674" t="s">
        <v>667</v>
      </c>
      <c r="B57" s="1248">
        <v>7074.3254213409391</v>
      </c>
      <c r="C57" s="1248">
        <v>10483.504572173753</v>
      </c>
      <c r="D57" s="1248">
        <v>2253.2624349089301</v>
      </c>
      <c r="E57" s="1248">
        <v>12332.998075670306</v>
      </c>
      <c r="F57" s="1248">
        <v>2310.8918879666812</v>
      </c>
      <c r="G57" s="1248">
        <v>1934.5702594052916</v>
      </c>
      <c r="H57" s="1248">
        <v>1857.5462591648313</v>
      </c>
      <c r="I57" s="1248">
        <v>1707.7147082891238</v>
      </c>
      <c r="J57" s="1248">
        <v>49.539487381689426</v>
      </c>
    </row>
    <row r="58" spans="1:10" x14ac:dyDescent="0.2">
      <c r="A58" s="674" t="s">
        <v>243</v>
      </c>
      <c r="B58" s="1248">
        <v>17492.804175717261</v>
      </c>
      <c r="C58" s="1248">
        <v>19076.302107715321</v>
      </c>
      <c r="D58" s="1248">
        <v>6332.7042524296703</v>
      </c>
      <c r="E58" s="1248">
        <v>30095.493881694063</v>
      </c>
      <c r="F58" s="1248">
        <v>4457.0826361251566</v>
      </c>
      <c r="G58" s="1248">
        <v>2985.6342531166865</v>
      </c>
      <c r="H58" s="1248">
        <v>6808.4045615374826</v>
      </c>
      <c r="I58" s="1248">
        <v>4277.5059988400672</v>
      </c>
      <c r="J58" s="1248">
        <v>612.44483415136017</v>
      </c>
    </row>
    <row r="59" spans="1:10" x14ac:dyDescent="0.2">
      <c r="A59" s="674" t="s">
        <v>313</v>
      </c>
      <c r="B59" s="1248">
        <v>2861.8786616893758</v>
      </c>
      <c r="C59" s="1248">
        <v>5079.0664484750159</v>
      </c>
      <c r="D59" s="1248">
        <v>873.73789504214665</v>
      </c>
      <c r="E59" s="1248">
        <v>8346.8088574128815</v>
      </c>
      <c r="F59" s="1248">
        <v>1428.578286664613</v>
      </c>
      <c r="G59" s="1248">
        <v>759.26143730368108</v>
      </c>
      <c r="H59" s="1248">
        <v>1512.9607738987768</v>
      </c>
      <c r="I59" s="1248">
        <v>1190.9187170320458</v>
      </c>
      <c r="J59" s="1248">
        <v>104.89802095201098</v>
      </c>
    </row>
    <row r="60" spans="1:10" x14ac:dyDescent="0.2">
      <c r="A60" s="674" t="s">
        <v>314</v>
      </c>
      <c r="B60" s="1248">
        <v>49.539487381689426</v>
      </c>
      <c r="C60" s="1248">
        <v>1163.4649351717649</v>
      </c>
      <c r="D60" s="1248">
        <v>0</v>
      </c>
      <c r="E60" s="1248">
        <v>999.66752235847616</v>
      </c>
      <c r="F60" s="1248">
        <v>0</v>
      </c>
      <c r="G60" s="1248">
        <v>0</v>
      </c>
      <c r="H60" s="1248">
        <v>207.25914938685321</v>
      </c>
      <c r="I60" s="1248">
        <v>0</v>
      </c>
      <c r="J60" s="1248">
        <v>81.737075293420801</v>
      </c>
    </row>
    <row r="61" spans="1:10" x14ac:dyDescent="0.2">
      <c r="A61" s="674" t="s">
        <v>315</v>
      </c>
      <c r="B61" s="1248">
        <v>14742.085149291072</v>
      </c>
      <c r="C61" s="1248">
        <v>13176.787236353679</v>
      </c>
      <c r="D61" s="1248">
        <v>5458.9663573875259</v>
      </c>
      <c r="E61" s="1248">
        <v>21175.648775068265</v>
      </c>
      <c r="F61" s="1248">
        <v>3028.504349460542</v>
      </c>
      <c r="G61" s="1248">
        <v>2373.8711666640916</v>
      </c>
      <c r="H61" s="1248">
        <v>5118.363429187757</v>
      </c>
      <c r="I61" s="1248">
        <v>3086.5872818080202</v>
      </c>
      <c r="J61" s="1248">
        <v>425.80973790592844</v>
      </c>
    </row>
    <row r="62" spans="1:10" x14ac:dyDescent="0.2">
      <c r="A62" s="674" t="s">
        <v>237</v>
      </c>
      <c r="B62" s="1248">
        <v>714.87643149924463</v>
      </c>
      <c r="C62" s="1248">
        <v>1169.7153706441563</v>
      </c>
      <c r="D62" s="1248">
        <v>351.62492119538274</v>
      </c>
      <c r="E62" s="1248">
        <v>2635.0306194670611</v>
      </c>
      <c r="F62" s="1248">
        <v>174.91130344612199</v>
      </c>
      <c r="G62" s="1248">
        <v>59.216899824815187</v>
      </c>
      <c r="H62" s="1248">
        <v>430.36982739507283</v>
      </c>
      <c r="I62" s="1248">
        <v>376.34677991646771</v>
      </c>
      <c r="J62" s="1248">
        <v>145.70979787438762</v>
      </c>
    </row>
    <row r="63" spans="1:10" x14ac:dyDescent="0.2">
      <c r="A63" s="674" t="s">
        <v>260</v>
      </c>
      <c r="B63" s="1248">
        <v>3076.9726011100388</v>
      </c>
      <c r="C63" s="1248">
        <v>3786.1265559717931</v>
      </c>
      <c r="D63" s="1248">
        <v>519.63034349937766</v>
      </c>
      <c r="E63" s="1248">
        <v>12987.352792539685</v>
      </c>
      <c r="F63" s="1248">
        <v>711.79646988443017</v>
      </c>
      <c r="G63" s="1248">
        <v>156.25386823741053</v>
      </c>
      <c r="H63" s="1248">
        <v>1331.6144325778193</v>
      </c>
      <c r="I63" s="1248">
        <v>441.25655301780478</v>
      </c>
      <c r="J63" s="1248">
        <v>306.46170901460005</v>
      </c>
    </row>
    <row r="64" spans="1:10" x14ac:dyDescent="0.2">
      <c r="A64" s="674" t="s">
        <v>316</v>
      </c>
      <c r="B64" s="1248">
        <v>24.753032993152416</v>
      </c>
      <c r="C64" s="1248">
        <v>24.75303299315242</v>
      </c>
      <c r="D64" s="1248">
        <v>0</v>
      </c>
      <c r="E64" s="1248">
        <v>346.16090613387553</v>
      </c>
      <c r="F64" s="1248">
        <v>0</v>
      </c>
      <c r="G64" s="1248">
        <v>26.192927616317313</v>
      </c>
      <c r="H64" s="1248">
        <v>0</v>
      </c>
      <c r="I64" s="1248">
        <v>24.769743690844717</v>
      </c>
      <c r="J64" s="1248">
        <v>88.825349737222794</v>
      </c>
    </row>
    <row r="65" spans="1:28" x14ac:dyDescent="0.2">
      <c r="A65" s="674" t="s">
        <v>317</v>
      </c>
      <c r="B65" s="1248">
        <v>1283.5180154729649</v>
      </c>
      <c r="C65" s="1248">
        <v>1123.5527551369796</v>
      </c>
      <c r="D65" s="1248">
        <v>523.86305182592628</v>
      </c>
      <c r="E65" s="1248">
        <v>1081.8784798804124</v>
      </c>
      <c r="F65" s="1248">
        <v>334.80213798942464</v>
      </c>
      <c r="G65" s="1248">
        <v>384.90147822755335</v>
      </c>
      <c r="H65" s="1248">
        <v>381.29187815710765</v>
      </c>
      <c r="I65" s="1248">
        <v>22.520175468605601</v>
      </c>
      <c r="J65" s="1248">
        <v>193.13283536219876</v>
      </c>
    </row>
    <row r="66" spans="1:28" x14ac:dyDescent="0.2">
      <c r="A66" s="674" t="s">
        <v>622</v>
      </c>
      <c r="B66" s="1248">
        <v>4026.5591381418881</v>
      </c>
      <c r="C66" s="1248">
        <v>5782.6929054890506</v>
      </c>
      <c r="D66" s="1248">
        <v>1904.0163777782659</v>
      </c>
      <c r="E66" s="1248">
        <v>11774.197414501999</v>
      </c>
      <c r="F66" s="1248">
        <v>448.12289698027655</v>
      </c>
      <c r="G66" s="1248">
        <v>709.06519323378654</v>
      </c>
      <c r="H66" s="1248">
        <v>1704.4090760492877</v>
      </c>
      <c r="I66" s="1248">
        <v>741.96600014655723</v>
      </c>
      <c r="J66" s="1248">
        <v>197.13889298532405</v>
      </c>
    </row>
    <row r="67" spans="1:28" x14ac:dyDescent="0.2">
      <c r="A67" s="686" t="s">
        <v>893</v>
      </c>
      <c r="B67" s="1510">
        <v>44.036067540267688</v>
      </c>
      <c r="C67" s="1510">
        <v>44.99692127788996</v>
      </c>
      <c r="D67" s="1510">
        <v>45.085285081636499</v>
      </c>
      <c r="E67" s="1510">
        <v>45.435733952999854</v>
      </c>
      <c r="F67" s="1510">
        <v>43.95037364321368</v>
      </c>
      <c r="G67" s="1510">
        <v>43.277353968895419</v>
      </c>
      <c r="H67" s="1510">
        <v>44.845245270679726</v>
      </c>
      <c r="I67" s="1510">
        <v>45.540208209439307</v>
      </c>
      <c r="J67" s="1510">
        <v>45.494976309866516</v>
      </c>
    </row>
    <row r="68" spans="1:28" s="654" customFormat="1" x14ac:dyDescent="0.2">
      <c r="A68" s="671"/>
      <c r="B68" s="689"/>
      <c r="C68" s="689"/>
      <c r="D68" s="689"/>
      <c r="E68" s="689"/>
      <c r="F68" s="689"/>
      <c r="G68" s="689"/>
      <c r="H68" s="689"/>
      <c r="I68" s="689"/>
      <c r="J68" s="689"/>
      <c r="K68" s="671"/>
      <c r="L68" s="61"/>
      <c r="M68" s="94"/>
      <c r="N68" s="94"/>
      <c r="X68" s="202"/>
      <c r="Y68" s="88"/>
      <c r="Z68" s="88"/>
      <c r="AA68" s="88"/>
      <c r="AB68" s="88"/>
    </row>
    <row r="69" spans="1:28" x14ac:dyDescent="0.2">
      <c r="A69" s="671" t="s">
        <v>677</v>
      </c>
    </row>
    <row r="73" spans="1:28" ht="15.75" x14ac:dyDescent="0.25">
      <c r="A73" s="1893" t="s">
        <v>1079</v>
      </c>
      <c r="B73" s="1893"/>
      <c r="C73" s="1893"/>
      <c r="D73" s="1893"/>
      <c r="E73" s="1893"/>
      <c r="F73" s="1893"/>
      <c r="G73" s="1893"/>
      <c r="H73" s="1893"/>
      <c r="I73" s="1893"/>
      <c r="J73" s="1893"/>
      <c r="L73" s="1358"/>
    </row>
    <row r="74" spans="1:28" ht="15.75" x14ac:dyDescent="0.25">
      <c r="A74" s="1893" t="s">
        <v>650</v>
      </c>
      <c r="B74" s="1893"/>
      <c r="C74" s="1893"/>
      <c r="D74" s="1893"/>
      <c r="E74" s="1893"/>
      <c r="F74" s="1893"/>
      <c r="G74" s="1893"/>
      <c r="H74" s="1893"/>
      <c r="I74" s="1893"/>
      <c r="J74" s="1893"/>
    </row>
    <row r="75" spans="1:28" ht="15.75" x14ac:dyDescent="0.25">
      <c r="A75" s="1947"/>
      <c r="B75" s="1947"/>
      <c r="C75" s="1947"/>
      <c r="D75" s="1947"/>
      <c r="E75" s="1947"/>
      <c r="F75" s="1947"/>
      <c r="G75" s="1947"/>
      <c r="H75" s="1947"/>
      <c r="I75" s="1947"/>
      <c r="J75" s="1947"/>
    </row>
    <row r="76" spans="1:28" x14ac:dyDescent="0.2">
      <c r="A76" s="1948" t="s">
        <v>856</v>
      </c>
      <c r="B76" s="672"/>
      <c r="C76" s="672"/>
      <c r="D76" s="672"/>
      <c r="E76" s="672"/>
      <c r="F76" s="672"/>
      <c r="G76" s="672"/>
      <c r="H76" s="672"/>
      <c r="I76" s="672"/>
      <c r="J76" s="673"/>
    </row>
    <row r="77" spans="1:28" x14ac:dyDescent="0.2">
      <c r="A77" s="1949"/>
      <c r="B77" s="1951" t="s">
        <v>464</v>
      </c>
      <c r="C77" s="1953" t="s">
        <v>465</v>
      </c>
      <c r="D77" s="1955" t="s">
        <v>466</v>
      </c>
      <c r="E77" s="1957" t="s">
        <v>467</v>
      </c>
      <c r="F77" s="1955" t="s">
        <v>468</v>
      </c>
      <c r="G77" s="1957" t="s">
        <v>469</v>
      </c>
      <c r="H77" s="1955" t="s">
        <v>470</v>
      </c>
      <c r="I77" s="1957" t="s">
        <v>471</v>
      </c>
      <c r="J77" s="1955" t="s">
        <v>472</v>
      </c>
    </row>
    <row r="78" spans="1:28" x14ac:dyDescent="0.2">
      <c r="A78" s="1950"/>
      <c r="B78" s="1952"/>
      <c r="C78" s="1954"/>
      <c r="D78" s="1956"/>
      <c r="E78" s="1958"/>
      <c r="F78" s="1956"/>
      <c r="G78" s="1958"/>
      <c r="H78" s="1956"/>
      <c r="I78" s="1958"/>
      <c r="J78" s="1956"/>
    </row>
    <row r="79" spans="1:28" x14ac:dyDescent="0.2">
      <c r="A79" s="674" t="s">
        <v>473</v>
      </c>
      <c r="B79" s="675">
        <v>251278.37911807222</v>
      </c>
      <c r="C79" s="676">
        <v>312459.13034659281</v>
      </c>
      <c r="D79" s="675">
        <v>55592.4874727387</v>
      </c>
      <c r="E79" s="676">
        <v>656277.28928409354</v>
      </c>
      <c r="F79" s="675">
        <v>56259.268441150103</v>
      </c>
      <c r="G79" s="676">
        <v>32482.406300637696</v>
      </c>
      <c r="H79" s="675">
        <v>88881.85747721362</v>
      </c>
      <c r="I79" s="676">
        <v>43865.90978357516</v>
      </c>
      <c r="J79" s="675">
        <v>4598.2717759745301</v>
      </c>
    </row>
    <row r="80" spans="1:28" x14ac:dyDescent="0.2">
      <c r="A80" s="677" t="s">
        <v>266</v>
      </c>
      <c r="B80" s="678"/>
      <c r="C80" s="679"/>
      <c r="D80" s="678"/>
      <c r="E80" s="679"/>
      <c r="F80" s="678"/>
      <c r="G80" s="679"/>
      <c r="H80" s="678"/>
      <c r="I80" s="679"/>
      <c r="J80" s="678"/>
    </row>
    <row r="81" spans="1:10" x14ac:dyDescent="0.2">
      <c r="A81" s="674" t="s">
        <v>267</v>
      </c>
      <c r="B81" s="675">
        <v>10031.512246363183</v>
      </c>
      <c r="C81" s="676">
        <v>13188.206735106498</v>
      </c>
      <c r="D81" s="675">
        <v>2595.4206268699554</v>
      </c>
      <c r="E81" s="676">
        <v>33074.996989079067</v>
      </c>
      <c r="F81" s="675">
        <v>1983.5049228325856</v>
      </c>
      <c r="G81" s="676">
        <v>1218.8982175292563</v>
      </c>
      <c r="H81" s="675">
        <v>3822.8902966269661</v>
      </c>
      <c r="I81" s="676">
        <v>1794.3384719773633</v>
      </c>
      <c r="J81" s="675">
        <v>565.82640338663157</v>
      </c>
    </row>
    <row r="82" spans="1:10" x14ac:dyDescent="0.2">
      <c r="A82" s="674" t="s">
        <v>268</v>
      </c>
      <c r="B82" s="675">
        <v>113194.66617637014</v>
      </c>
      <c r="C82" s="676">
        <v>139878.72645698275</v>
      </c>
      <c r="D82" s="675">
        <v>22979.1285995334</v>
      </c>
      <c r="E82" s="676">
        <v>279333.62561774219</v>
      </c>
      <c r="F82" s="675">
        <v>25867.560076877424</v>
      </c>
      <c r="G82" s="676">
        <v>13690.937239678009</v>
      </c>
      <c r="H82" s="675">
        <v>41281.802053483996</v>
      </c>
      <c r="I82" s="676">
        <v>18073.832463129194</v>
      </c>
      <c r="J82" s="675">
        <v>1508.3762971303624</v>
      </c>
    </row>
    <row r="83" spans="1:10" x14ac:dyDescent="0.2">
      <c r="A83" s="674" t="s">
        <v>269</v>
      </c>
      <c r="B83" s="675">
        <v>128052.20069534642</v>
      </c>
      <c r="C83" s="676">
        <v>159392.19715451429</v>
      </c>
      <c r="D83" s="675">
        <v>30017.938246335307</v>
      </c>
      <c r="E83" s="676">
        <v>343868.66667729482</v>
      </c>
      <c r="F83" s="675">
        <v>28408.203441440055</v>
      </c>
      <c r="G83" s="676">
        <v>17572.570843430374</v>
      </c>
      <c r="H83" s="675">
        <v>43777.165127102708</v>
      </c>
      <c r="I83" s="676">
        <v>23997.738848468533</v>
      </c>
      <c r="J83" s="675">
        <v>2524.0690754575403</v>
      </c>
    </row>
    <row r="84" spans="1:10" x14ac:dyDescent="0.2">
      <c r="A84" s="674" t="s">
        <v>270</v>
      </c>
      <c r="B84" s="1177">
        <v>2.6593506377715967</v>
      </c>
      <c r="C84" s="1178">
        <v>2.6034195875368522</v>
      </c>
      <c r="D84" s="1177">
        <v>2.7473239044524802</v>
      </c>
      <c r="E84" s="1178">
        <v>2.5879211581217008</v>
      </c>
      <c r="F84" s="1177">
        <v>2.6683631720341929</v>
      </c>
      <c r="G84" s="1178">
        <v>2.7796437044041862</v>
      </c>
      <c r="H84" s="1177">
        <v>2.6269083504031392</v>
      </c>
      <c r="I84" s="1178">
        <v>2.7264420946742662</v>
      </c>
      <c r="J84" s="1177">
        <v>2.5802764697038691</v>
      </c>
    </row>
    <row r="85" spans="1:10" x14ac:dyDescent="0.2">
      <c r="A85" s="677" t="s">
        <v>271</v>
      </c>
      <c r="B85" s="678"/>
      <c r="C85" s="679"/>
      <c r="D85" s="678"/>
      <c r="E85" s="679"/>
      <c r="F85" s="678"/>
      <c r="G85" s="679"/>
      <c r="H85" s="678"/>
      <c r="I85" s="679"/>
      <c r="J85" s="678"/>
    </row>
    <row r="86" spans="1:10" x14ac:dyDescent="0.2">
      <c r="A86" s="674" t="s">
        <v>272</v>
      </c>
      <c r="B86" s="675">
        <v>112660.9247695298</v>
      </c>
      <c r="C86" s="676">
        <v>119267.86137941456</v>
      </c>
      <c r="D86" s="675">
        <v>26929.640149927167</v>
      </c>
      <c r="E86" s="676">
        <v>211701.90769698046</v>
      </c>
      <c r="F86" s="675">
        <v>28458.754146954325</v>
      </c>
      <c r="G86" s="676">
        <v>15988.573181042835</v>
      </c>
      <c r="H86" s="675">
        <v>45185.003168105432</v>
      </c>
      <c r="I86" s="676">
        <v>18905.305840510038</v>
      </c>
      <c r="J86" s="675">
        <v>2143.7582743494108</v>
      </c>
    </row>
    <row r="87" spans="1:10" x14ac:dyDescent="0.2">
      <c r="A87" s="674" t="s">
        <v>273</v>
      </c>
      <c r="B87" s="675">
        <v>138617.45434854244</v>
      </c>
      <c r="C87" s="676">
        <v>193191.26896717824</v>
      </c>
      <c r="D87" s="675">
        <v>28662.847322811533</v>
      </c>
      <c r="E87" s="676">
        <v>444575.38158711308</v>
      </c>
      <c r="F87" s="675">
        <v>27800.514294195778</v>
      </c>
      <c r="G87" s="676">
        <v>16493.833119594863</v>
      </c>
      <c r="H87" s="675">
        <v>43696.854309108188</v>
      </c>
      <c r="I87" s="676">
        <v>24960.603943065122</v>
      </c>
      <c r="J87" s="675">
        <v>2454.5135016251193</v>
      </c>
    </row>
    <row r="88" spans="1:10" x14ac:dyDescent="0.2">
      <c r="A88" s="674" t="s">
        <v>619</v>
      </c>
      <c r="B88" s="680">
        <v>3.2684839254367515</v>
      </c>
      <c r="C88" s="681">
        <v>4.1283789179147217</v>
      </c>
      <c r="D88" s="680">
        <v>2.8911730629925905</v>
      </c>
      <c r="E88" s="681">
        <v>5.11075106972089</v>
      </c>
      <c r="F88" s="680">
        <v>3.1339991758677326</v>
      </c>
      <c r="G88" s="681">
        <v>2.9932631769350269</v>
      </c>
      <c r="H88" s="680">
        <v>3.0457244956541034</v>
      </c>
      <c r="I88" s="681">
        <v>3.5268204356716457</v>
      </c>
      <c r="J88" s="680">
        <v>2.5677799248894204</v>
      </c>
    </row>
    <row r="89" spans="1:10" x14ac:dyDescent="0.2">
      <c r="A89" s="677" t="s">
        <v>274</v>
      </c>
      <c r="B89" s="682"/>
      <c r="C89" s="683"/>
      <c r="D89" s="682"/>
      <c r="E89" s="683"/>
      <c r="F89" s="682"/>
      <c r="G89" s="683"/>
      <c r="H89" s="682"/>
      <c r="I89" s="683"/>
      <c r="J89" s="682"/>
    </row>
    <row r="90" spans="1:10" x14ac:dyDescent="0.2">
      <c r="A90" s="674" t="s">
        <v>275</v>
      </c>
      <c r="B90" s="675">
        <v>63360.58616141104</v>
      </c>
      <c r="C90" s="676">
        <v>71005.342655991786</v>
      </c>
      <c r="D90" s="675">
        <v>15893.415426151643</v>
      </c>
      <c r="E90" s="676">
        <v>144080.15937074271</v>
      </c>
      <c r="F90" s="675">
        <v>16268.04475088103</v>
      </c>
      <c r="G90" s="676">
        <v>8448.2914014675789</v>
      </c>
      <c r="H90" s="675">
        <v>25097.092023519293</v>
      </c>
      <c r="I90" s="676">
        <v>10592.566938672371</v>
      </c>
      <c r="J90" s="675">
        <v>1810.5872319342122</v>
      </c>
    </row>
    <row r="91" spans="1:10" x14ac:dyDescent="0.2">
      <c r="A91" s="674" t="s">
        <v>276</v>
      </c>
      <c r="B91" s="675">
        <v>194227.42785697745</v>
      </c>
      <c r="C91" s="676">
        <v>222953.76847368205</v>
      </c>
      <c r="D91" s="675">
        <v>43478.36475345635</v>
      </c>
      <c r="E91" s="676">
        <v>460125.63164325862</v>
      </c>
      <c r="F91" s="675">
        <v>42806.028361349214</v>
      </c>
      <c r="G91" s="676">
        <v>25731.075159404252</v>
      </c>
      <c r="H91" s="675">
        <v>69586.346576771641</v>
      </c>
      <c r="I91" s="676">
        <v>32982.375686251791</v>
      </c>
      <c r="J91" s="675">
        <v>2492.2265668047216</v>
      </c>
    </row>
    <row r="92" spans="1:10" x14ac:dyDescent="0.2">
      <c r="A92" s="674" t="s">
        <v>277</v>
      </c>
      <c r="B92" s="675">
        <v>55989.339046159781</v>
      </c>
      <c r="C92" s="676">
        <v>61637.308619565199</v>
      </c>
      <c r="D92" s="675">
        <v>13169.574318030054</v>
      </c>
      <c r="E92" s="676">
        <v>130757.07775001491</v>
      </c>
      <c r="F92" s="675">
        <v>13695.805754937914</v>
      </c>
      <c r="G92" s="676">
        <v>7606.3466691286449</v>
      </c>
      <c r="H92" s="675">
        <v>22936.89521722771</v>
      </c>
      <c r="I92" s="676">
        <v>9552.838484418915</v>
      </c>
      <c r="J92" s="675">
        <v>1367.684830996209</v>
      </c>
    </row>
    <row r="93" spans="1:10" x14ac:dyDescent="0.2">
      <c r="A93" s="674" t="s">
        <v>278</v>
      </c>
      <c r="B93" s="675">
        <v>49679.704145850519</v>
      </c>
      <c r="C93" s="676">
        <v>80137.32783649418</v>
      </c>
      <c r="D93" s="675">
        <v>9390.2816111607044</v>
      </c>
      <c r="E93" s="676">
        <v>182828.57602011549</v>
      </c>
      <c r="F93" s="675">
        <v>10881.001083857649</v>
      </c>
      <c r="G93" s="676">
        <v>5909.3864088945402</v>
      </c>
      <c r="H93" s="675">
        <v>17135.314094150839</v>
      </c>
      <c r="I93" s="676">
        <v>9843.8056430698907</v>
      </c>
      <c r="J93" s="675">
        <v>1663.1428082318098</v>
      </c>
    </row>
    <row r="94" spans="1:10" x14ac:dyDescent="0.2">
      <c r="A94" s="677" t="s">
        <v>279</v>
      </c>
      <c r="B94" s="678"/>
      <c r="C94" s="679"/>
      <c r="D94" s="678"/>
      <c r="E94" s="679"/>
      <c r="F94" s="678"/>
      <c r="G94" s="679"/>
      <c r="H94" s="678"/>
      <c r="I94" s="679"/>
      <c r="J94" s="678"/>
    </row>
    <row r="95" spans="1:10" x14ac:dyDescent="0.2">
      <c r="A95" s="674" t="s">
        <v>541</v>
      </c>
      <c r="B95" s="675">
        <v>245398.26649365862</v>
      </c>
      <c r="C95" s="676">
        <v>303162.53406942851</v>
      </c>
      <c r="D95" s="675">
        <v>53953.621732020227</v>
      </c>
      <c r="E95" s="676">
        <v>633238.12132479483</v>
      </c>
      <c r="F95" s="675">
        <v>55468.116962924563</v>
      </c>
      <c r="G95" s="676">
        <v>32220.74587127718</v>
      </c>
      <c r="H95" s="675">
        <v>87599.268463116256</v>
      </c>
      <c r="I95" s="676">
        <v>42805.971345346756</v>
      </c>
      <c r="J95" s="675">
        <v>4429.2802063588797</v>
      </c>
    </row>
    <row r="96" spans="1:10" x14ac:dyDescent="0.2">
      <c r="A96" s="674" t="s">
        <v>280</v>
      </c>
      <c r="B96" s="675">
        <v>10617.467911356745</v>
      </c>
      <c r="C96" s="676">
        <v>13838.868512255007</v>
      </c>
      <c r="D96" s="675">
        <v>2298.1806291445673</v>
      </c>
      <c r="E96" s="676">
        <v>28030.601010900824</v>
      </c>
      <c r="F96" s="675">
        <v>1866.4316201559761</v>
      </c>
      <c r="G96" s="676">
        <v>1228.2148184500843</v>
      </c>
      <c r="H96" s="675">
        <v>3077.1118191771116</v>
      </c>
      <c r="I96" s="676">
        <v>1306.3896182250555</v>
      </c>
      <c r="J96" s="675">
        <v>118.19934779229624</v>
      </c>
    </row>
    <row r="97" spans="1:10" x14ac:dyDescent="0.2">
      <c r="A97" s="674" t="s">
        <v>281</v>
      </c>
      <c r="B97" s="675">
        <v>10375.574589995187</v>
      </c>
      <c r="C97" s="676">
        <v>12815.253695667629</v>
      </c>
      <c r="D97" s="675">
        <v>2298.1806291445673</v>
      </c>
      <c r="E97" s="676">
        <v>27257.749626980923</v>
      </c>
      <c r="F97" s="675">
        <v>1789.8248239375166</v>
      </c>
      <c r="G97" s="676">
        <v>1228.2148184500843</v>
      </c>
      <c r="H97" s="675">
        <v>3077.1118191771116</v>
      </c>
      <c r="I97" s="676">
        <v>1306.3896182250555</v>
      </c>
      <c r="J97" s="675">
        <v>118.19934779229624</v>
      </c>
    </row>
    <row r="98" spans="1:10" x14ac:dyDescent="0.2">
      <c r="A98" s="674" t="s">
        <v>542</v>
      </c>
      <c r="B98" s="684">
        <v>241.89332136155676</v>
      </c>
      <c r="C98" s="676">
        <v>883.72276548604793</v>
      </c>
      <c r="D98" s="1248">
        <v>0</v>
      </c>
      <c r="E98" s="676">
        <v>921.33638912672097</v>
      </c>
      <c r="F98" s="684">
        <v>76.606796218459536</v>
      </c>
      <c r="G98" s="1248">
        <v>0</v>
      </c>
      <c r="H98" s="1248">
        <v>0</v>
      </c>
      <c r="I98" s="1248">
        <v>0</v>
      </c>
      <c r="J98" s="1248">
        <v>0</v>
      </c>
    </row>
    <row r="99" spans="1:10" x14ac:dyDescent="0.2">
      <c r="A99" s="674" t="s">
        <v>543</v>
      </c>
      <c r="B99" s="675">
        <v>30.510218640010045</v>
      </c>
      <c r="C99" s="676">
        <v>259.86605504273467</v>
      </c>
      <c r="D99" s="1248">
        <v>0</v>
      </c>
      <c r="E99" s="676">
        <v>685.10658232834965</v>
      </c>
      <c r="F99" s="1248">
        <v>0</v>
      </c>
      <c r="G99" s="1248">
        <v>0</v>
      </c>
      <c r="H99" s="1248">
        <v>0</v>
      </c>
      <c r="I99" s="1248">
        <v>0</v>
      </c>
      <c r="J99" s="1248">
        <v>0</v>
      </c>
    </row>
    <row r="100" spans="1:10" x14ac:dyDescent="0.2">
      <c r="A100" s="674" t="s">
        <v>246</v>
      </c>
      <c r="B100" s="675">
        <v>4494.5146884241085</v>
      </c>
      <c r="C100" s="676">
        <v>5930.651184762617</v>
      </c>
      <c r="D100" s="675">
        <v>1190.6420633325674</v>
      </c>
      <c r="E100" s="676">
        <v>11602.538327350858</v>
      </c>
      <c r="F100" s="675">
        <v>810.33801221794374</v>
      </c>
      <c r="G100" s="676">
        <v>263.63389637609009</v>
      </c>
      <c r="H100" s="675">
        <v>1291.8239646614497</v>
      </c>
      <c r="I100" s="676">
        <v>479.95146186286109</v>
      </c>
      <c r="J100" s="675">
        <v>40.837088272290643</v>
      </c>
    </row>
    <row r="101" spans="1:10" x14ac:dyDescent="0.2">
      <c r="A101" s="674" t="s">
        <v>0</v>
      </c>
      <c r="B101" s="675">
        <v>32117.813707857891</v>
      </c>
      <c r="C101" s="676">
        <v>42347.680542562142</v>
      </c>
      <c r="D101" s="675">
        <v>5779.4691398236118</v>
      </c>
      <c r="E101" s="676">
        <v>75671.658094981278</v>
      </c>
      <c r="F101" s="675">
        <v>7042.6311959011855</v>
      </c>
      <c r="G101" s="676">
        <v>2430.9185064891567</v>
      </c>
      <c r="H101" s="675">
        <v>9104.6695947753324</v>
      </c>
      <c r="I101" s="676">
        <v>4574.3788882779008</v>
      </c>
      <c r="J101" s="675">
        <v>946.12717758254553</v>
      </c>
    </row>
    <row r="102" spans="1:10" x14ac:dyDescent="0.2">
      <c r="A102" s="674" t="s">
        <v>474</v>
      </c>
      <c r="B102" s="675">
        <v>13039.562194689486</v>
      </c>
      <c r="C102" s="676">
        <v>16760.985306365968</v>
      </c>
      <c r="D102" s="675">
        <v>2876.546162870321</v>
      </c>
      <c r="E102" s="676">
        <v>25447.879981150956</v>
      </c>
      <c r="F102" s="675">
        <v>3298.3164662975487</v>
      </c>
      <c r="G102" s="676">
        <v>579.9380157379901</v>
      </c>
      <c r="H102" s="675">
        <v>4228.5725438320505</v>
      </c>
      <c r="I102" s="676">
        <v>1537.8365920385863</v>
      </c>
      <c r="J102" s="675">
        <v>724.42789934859888</v>
      </c>
    </row>
    <row r="103" spans="1:10" x14ac:dyDescent="0.2">
      <c r="A103" s="674" t="s">
        <v>282</v>
      </c>
      <c r="B103" s="675">
        <v>22576.488711714897</v>
      </c>
      <c r="C103" s="676">
        <v>28909.881319665226</v>
      </c>
      <c r="D103" s="675">
        <v>3599.9600216222771</v>
      </c>
      <c r="E103" s="676">
        <v>57305.614981094048</v>
      </c>
      <c r="F103" s="675">
        <v>4108.2773903907255</v>
      </c>
      <c r="G103" s="676">
        <v>1948.5856304521635</v>
      </c>
      <c r="H103" s="675">
        <v>5724.796671368751</v>
      </c>
      <c r="I103" s="676">
        <v>3215.8697326523784</v>
      </c>
      <c r="J103" s="675">
        <v>221.69927823394676</v>
      </c>
    </row>
    <row r="104" spans="1:10" x14ac:dyDescent="0.2">
      <c r="A104" s="677" t="s">
        <v>141</v>
      </c>
      <c r="B104" s="682"/>
      <c r="C104" s="683"/>
      <c r="D104" s="682"/>
      <c r="E104" s="683"/>
      <c r="F104" s="682"/>
      <c r="G104" s="683"/>
      <c r="H104" s="682"/>
      <c r="I104" s="683"/>
      <c r="J104" s="682"/>
    </row>
    <row r="105" spans="1:10" x14ac:dyDescent="0.2">
      <c r="A105" s="674" t="s">
        <v>544</v>
      </c>
      <c r="B105" s="680">
        <v>5.2049128044280746</v>
      </c>
      <c r="C105" s="681">
        <v>5.4580250246747601</v>
      </c>
      <c r="D105" s="680">
        <v>5.152876516536474</v>
      </c>
      <c r="E105" s="681">
        <v>5.689438376735958</v>
      </c>
      <c r="F105" s="680">
        <v>5.4873944586892147</v>
      </c>
      <c r="G105" s="681">
        <v>5.3672305504955089</v>
      </c>
      <c r="H105" s="680">
        <v>5.2726997406756055</v>
      </c>
      <c r="I105" s="681">
        <v>5.6494117362699194</v>
      </c>
      <c r="J105" s="680">
        <v>5.9681346821318506</v>
      </c>
    </row>
    <row r="106" spans="1:10" x14ac:dyDescent="0.2">
      <c r="A106" s="674" t="s">
        <v>285</v>
      </c>
      <c r="B106" s="680">
        <v>2.7227818711128018</v>
      </c>
      <c r="C106" s="681">
        <v>2.5759573401657669</v>
      </c>
      <c r="D106" s="680">
        <v>2.8010010563232273</v>
      </c>
      <c r="E106" s="681">
        <v>3.3425512726420097</v>
      </c>
      <c r="F106" s="680">
        <v>2.0469668387386006</v>
      </c>
      <c r="G106" s="681">
        <v>1.5834781473817645</v>
      </c>
      <c r="H106" s="680">
        <v>2.2713246028973688</v>
      </c>
      <c r="I106" s="681">
        <v>2.2894034120899369</v>
      </c>
      <c r="J106" s="680">
        <v>17.808146312121309</v>
      </c>
    </row>
    <row r="107" spans="1:10" x14ac:dyDescent="0.2">
      <c r="A107" s="674" t="s">
        <v>545</v>
      </c>
      <c r="B107" s="684">
        <v>1</v>
      </c>
      <c r="C107" s="685">
        <v>1.1499404468421035</v>
      </c>
      <c r="D107" s="1248">
        <v>0</v>
      </c>
      <c r="E107" s="685">
        <v>1.2167124214741969</v>
      </c>
      <c r="F107" s="684">
        <v>1</v>
      </c>
      <c r="G107" s="1248">
        <v>0</v>
      </c>
      <c r="H107" s="1248">
        <v>0</v>
      </c>
      <c r="I107" s="1248">
        <v>0</v>
      </c>
      <c r="J107" s="1248">
        <v>0</v>
      </c>
    </row>
    <row r="108" spans="1:10" x14ac:dyDescent="0.2">
      <c r="A108" s="674" t="s">
        <v>546</v>
      </c>
      <c r="B108" s="684">
        <v>1</v>
      </c>
      <c r="C108" s="685">
        <v>1.5491083235212673</v>
      </c>
      <c r="D108" s="1248">
        <v>0</v>
      </c>
      <c r="E108" s="685">
        <v>1.9633691400110638</v>
      </c>
      <c r="F108" s="1248">
        <v>0</v>
      </c>
      <c r="G108" s="1248">
        <v>0</v>
      </c>
      <c r="H108" s="1248">
        <v>0</v>
      </c>
      <c r="I108" s="1248">
        <v>0</v>
      </c>
      <c r="J108" s="1248">
        <v>0</v>
      </c>
    </row>
    <row r="109" spans="1:10" x14ac:dyDescent="0.2">
      <c r="A109" s="674" t="s">
        <v>547</v>
      </c>
      <c r="B109" s="684">
        <v>2.8837399997247299</v>
      </c>
      <c r="C109" s="685">
        <v>1.8470950414501031</v>
      </c>
      <c r="D109" s="684">
        <v>2.0329079604068707</v>
      </c>
      <c r="E109" s="685">
        <v>2.269101504289428</v>
      </c>
      <c r="F109" s="684">
        <v>2.1640341294681522</v>
      </c>
      <c r="G109" s="685">
        <v>5.0589786699249961</v>
      </c>
      <c r="H109" s="684">
        <v>2.3716256118934633</v>
      </c>
      <c r="I109" s="685">
        <v>1.3526903124622243</v>
      </c>
      <c r="J109" s="684">
        <v>3.8911673515548095</v>
      </c>
    </row>
    <row r="110" spans="1:10" x14ac:dyDescent="0.2">
      <c r="A110" s="674" t="s">
        <v>1</v>
      </c>
      <c r="B110" s="680">
        <v>3.1163981983017037</v>
      </c>
      <c r="C110" s="681">
        <v>3.1868583321306723</v>
      </c>
      <c r="D110" s="680">
        <v>2.8482253100739112</v>
      </c>
      <c r="E110" s="681">
        <v>3.6581939348842898</v>
      </c>
      <c r="F110" s="680">
        <v>2.7275140172242041</v>
      </c>
      <c r="G110" s="681">
        <v>3.3099923084337406</v>
      </c>
      <c r="H110" s="680">
        <v>3.4619515089709956</v>
      </c>
      <c r="I110" s="681">
        <v>3.3411648511249874</v>
      </c>
      <c r="J110" s="680">
        <v>3.587838103924573</v>
      </c>
    </row>
    <row r="111" spans="1:10" x14ac:dyDescent="0.2">
      <c r="A111" s="674" t="s">
        <v>142</v>
      </c>
      <c r="B111" s="680">
        <v>1.5370546776967802</v>
      </c>
      <c r="C111" s="681">
        <v>1.6568372210271705</v>
      </c>
      <c r="D111" s="680">
        <v>1.1585000239926018</v>
      </c>
      <c r="E111" s="681">
        <v>1.679756244017576</v>
      </c>
      <c r="F111" s="680">
        <v>1.7372546515297229</v>
      </c>
      <c r="G111" s="681">
        <v>2.4886135396678872</v>
      </c>
      <c r="H111" s="680">
        <v>2.5427757128668014</v>
      </c>
      <c r="I111" s="681">
        <v>1.3473389792407986</v>
      </c>
      <c r="J111" s="680">
        <v>4.2053339758124109</v>
      </c>
    </row>
    <row r="112" spans="1:10" x14ac:dyDescent="0.2">
      <c r="A112" s="674" t="s">
        <v>143</v>
      </c>
      <c r="B112" s="680">
        <v>3.5456964866531671</v>
      </c>
      <c r="C112" s="681">
        <v>3.7075847210028097</v>
      </c>
      <c r="D112" s="680">
        <v>3.6469159116437382</v>
      </c>
      <c r="E112" s="681">
        <v>4.0846846415935723</v>
      </c>
      <c r="F112" s="680">
        <v>3.2809030162363295</v>
      </c>
      <c r="G112" s="681">
        <v>3.3886527015199368</v>
      </c>
      <c r="H112" s="680">
        <v>3.6276595082630121</v>
      </c>
      <c r="I112" s="681">
        <v>4.10830284539826</v>
      </c>
      <c r="J112" s="680">
        <v>1.5700992962407063</v>
      </c>
    </row>
    <row r="113" spans="1:10" x14ac:dyDescent="0.2">
      <c r="A113" s="674" t="s">
        <v>301</v>
      </c>
      <c r="B113" s="680">
        <v>5.6465356189102192</v>
      </c>
      <c r="C113" s="681">
        <v>5.8727986808477715</v>
      </c>
      <c r="D113" s="680">
        <v>5.4564072696873636</v>
      </c>
      <c r="E113" s="681">
        <v>6.0942147724685469</v>
      </c>
      <c r="F113" s="680">
        <v>5.849315855898225</v>
      </c>
      <c r="G113" s="681">
        <v>5.6726420154132446</v>
      </c>
      <c r="H113" s="680">
        <v>5.6643439012471406</v>
      </c>
      <c r="I113" s="681">
        <v>5.9443059698743506</v>
      </c>
      <c r="J113" s="680">
        <v>6.9793410966098133</v>
      </c>
    </row>
    <row r="114" spans="1:10" x14ac:dyDescent="0.2">
      <c r="A114" s="677" t="s">
        <v>302</v>
      </c>
      <c r="B114" s="682"/>
      <c r="C114" s="683"/>
      <c r="D114" s="682"/>
      <c r="E114" s="683"/>
      <c r="F114" s="682"/>
      <c r="G114" s="683"/>
      <c r="H114" s="682"/>
      <c r="I114" s="683"/>
      <c r="J114" s="682"/>
    </row>
    <row r="115" spans="1:10" x14ac:dyDescent="0.2">
      <c r="A115" s="674" t="s">
        <v>303</v>
      </c>
      <c r="B115" s="675">
        <v>224146.12761850518</v>
      </c>
      <c r="C115" s="676">
        <v>264239.36431550019</v>
      </c>
      <c r="D115" s="675">
        <v>49745.253662463379</v>
      </c>
      <c r="E115" s="676">
        <v>549240.8798411116</v>
      </c>
      <c r="F115" s="675">
        <v>48771.583254503967</v>
      </c>
      <c r="G115" s="676">
        <v>29568.050297134385</v>
      </c>
      <c r="H115" s="675">
        <v>80374.061057742874</v>
      </c>
      <c r="I115" s="676">
        <v>37699.225692430962</v>
      </c>
      <c r="J115" s="675">
        <v>3633.8129606405605</v>
      </c>
    </row>
    <row r="116" spans="1:10" x14ac:dyDescent="0.2">
      <c r="A116" s="674" t="s">
        <v>319</v>
      </c>
      <c r="B116" s="675">
        <v>218825.95865536504</v>
      </c>
      <c r="C116" s="676">
        <v>256959.89637525403</v>
      </c>
      <c r="D116" s="675">
        <v>49440.640522497495</v>
      </c>
      <c r="E116" s="676">
        <v>531850.51782536553</v>
      </c>
      <c r="F116" s="675">
        <v>47930.160408239331</v>
      </c>
      <c r="G116" s="676">
        <v>28955.583732409425</v>
      </c>
      <c r="H116" s="675">
        <v>78673.556627196114</v>
      </c>
      <c r="I116" s="676">
        <v>37155.678534309365</v>
      </c>
      <c r="J116" s="675">
        <v>3515.7461042951527</v>
      </c>
    </row>
    <row r="117" spans="1:10" x14ac:dyDescent="0.2">
      <c r="A117" s="674" t="s">
        <v>305</v>
      </c>
      <c r="B117" s="675">
        <v>20192.702265250391</v>
      </c>
      <c r="C117" s="676">
        <v>34430.859640272283</v>
      </c>
      <c r="D117" s="675">
        <v>4243.4326898425861</v>
      </c>
      <c r="E117" s="676">
        <v>79558.718616206766</v>
      </c>
      <c r="F117" s="675">
        <v>5738.8911960166815</v>
      </c>
      <c r="G117" s="676">
        <v>2072.4585762094462</v>
      </c>
      <c r="H117" s="675">
        <v>6146.4511445849303</v>
      </c>
      <c r="I117" s="676">
        <v>4599.0516736056707</v>
      </c>
      <c r="J117" s="675">
        <v>824.69925132946446</v>
      </c>
    </row>
    <row r="118" spans="1:10" x14ac:dyDescent="0.2">
      <c r="A118" s="674" t="s">
        <v>306</v>
      </c>
      <c r="B118" s="675">
        <v>16364.588907230353</v>
      </c>
      <c r="C118" s="676">
        <v>28351.902294304979</v>
      </c>
      <c r="D118" s="675">
        <v>4030.2402233624412</v>
      </c>
      <c r="E118" s="676">
        <v>65551.986232507348</v>
      </c>
      <c r="F118" s="675">
        <v>4976.3985082424069</v>
      </c>
      <c r="G118" s="676">
        <v>1616.8102592834009</v>
      </c>
      <c r="H118" s="675">
        <v>4962.1982260416253</v>
      </c>
      <c r="I118" s="676">
        <v>4196.715153573432</v>
      </c>
      <c r="J118" s="675">
        <v>706.63239498405596</v>
      </c>
    </row>
    <row r="119" spans="1:10" x14ac:dyDescent="0.2">
      <c r="A119" s="674" t="s">
        <v>601</v>
      </c>
      <c r="B119" s="675">
        <v>9840.033288786919</v>
      </c>
      <c r="C119" s="676">
        <v>19009.768120156674</v>
      </c>
      <c r="D119" s="675">
        <v>1631.9546866467656</v>
      </c>
      <c r="E119" s="676">
        <v>38759.502648327943</v>
      </c>
      <c r="F119" s="675">
        <v>2220.9835208173513</v>
      </c>
      <c r="G119" s="676">
        <v>1111.9957296684438</v>
      </c>
      <c r="H119" s="675">
        <v>3146.4282904357688</v>
      </c>
      <c r="I119" s="676">
        <v>1878.8721528239198</v>
      </c>
      <c r="J119" s="1248">
        <v>0</v>
      </c>
    </row>
    <row r="120" spans="1:10" x14ac:dyDescent="0.2">
      <c r="A120" s="674" t="s">
        <v>196</v>
      </c>
      <c r="B120" s="675">
        <v>7425.6421425719718</v>
      </c>
      <c r="C120" s="676">
        <v>15517.891884101738</v>
      </c>
      <c r="D120" s="675">
        <v>1433.054963144197</v>
      </c>
      <c r="E120" s="676">
        <v>31051.783941265392</v>
      </c>
      <c r="F120" s="675">
        <v>1849.5824543729914</v>
      </c>
      <c r="G120" s="676">
        <v>1052.7826215704983</v>
      </c>
      <c r="H120" s="675">
        <v>2420.9815096890093</v>
      </c>
      <c r="I120" s="676">
        <v>1825.8698382873129</v>
      </c>
      <c r="J120" s="1248">
        <v>0</v>
      </c>
    </row>
    <row r="121" spans="1:10" x14ac:dyDescent="0.2">
      <c r="A121" s="674" t="s">
        <v>666</v>
      </c>
      <c r="B121" s="675">
        <v>354.58837773974255</v>
      </c>
      <c r="C121" s="676">
        <v>392.08158089276134</v>
      </c>
      <c r="D121" s="1248">
        <v>0</v>
      </c>
      <c r="E121" s="676">
        <v>1800.4868357646578</v>
      </c>
      <c r="F121" s="675">
        <v>53.62649030017478</v>
      </c>
      <c r="G121" s="1248">
        <v>0</v>
      </c>
      <c r="H121" s="675">
        <v>352.3632773923805</v>
      </c>
      <c r="I121" s="1248">
        <v>0</v>
      </c>
      <c r="J121" s="1248">
        <v>0</v>
      </c>
    </row>
    <row r="122" spans="1:10" x14ac:dyDescent="0.2">
      <c r="A122" s="674" t="s">
        <v>308</v>
      </c>
      <c r="B122" s="675">
        <v>161.75385962751176</v>
      </c>
      <c r="C122" s="676">
        <v>324.97881963697296</v>
      </c>
      <c r="D122" s="1248">
        <v>0</v>
      </c>
      <c r="E122" s="676">
        <v>448.10467412744964</v>
      </c>
      <c r="F122" s="675">
        <v>53.62649030017478</v>
      </c>
      <c r="G122" s="1248">
        <v>0</v>
      </c>
      <c r="H122" s="684">
        <v>26.81324515008739</v>
      </c>
      <c r="I122" s="1248">
        <v>0</v>
      </c>
      <c r="J122" s="1248">
        <v>0</v>
      </c>
    </row>
    <row r="123" spans="1:10" x14ac:dyDescent="0.2">
      <c r="A123" s="674" t="s">
        <v>309</v>
      </c>
      <c r="B123" s="675">
        <v>845.38391310424231</v>
      </c>
      <c r="C123" s="676">
        <v>542.83000875826588</v>
      </c>
      <c r="D123" s="675">
        <v>59.213108097945515</v>
      </c>
      <c r="E123" s="676">
        <v>988.82295842036797</v>
      </c>
      <c r="F123" s="675">
        <v>55.286581938218347</v>
      </c>
      <c r="G123" s="676">
        <v>55.286581938218347</v>
      </c>
      <c r="H123" s="675">
        <v>82.608868585579742</v>
      </c>
      <c r="I123" s="1248">
        <v>0</v>
      </c>
      <c r="J123" s="1248">
        <v>0</v>
      </c>
    </row>
    <row r="124" spans="1:10" x14ac:dyDescent="0.2">
      <c r="A124" s="674" t="s">
        <v>310</v>
      </c>
      <c r="B124" s="675">
        <v>2007.8025269881562</v>
      </c>
      <c r="C124" s="676">
        <v>3035.0784627609546</v>
      </c>
      <c r="D124" s="675">
        <v>221.27728242621473</v>
      </c>
      <c r="E124" s="676">
        <v>6580.3963358697147</v>
      </c>
      <c r="F124" s="675">
        <v>428.63514940753868</v>
      </c>
      <c r="G124" s="676">
        <v>287.08168041213162</v>
      </c>
      <c r="H124" s="675">
        <v>627.20870286572779</v>
      </c>
      <c r="I124" s="676">
        <v>172.19065014717143</v>
      </c>
      <c r="J124" s="675">
        <v>257.82642034991716</v>
      </c>
    </row>
    <row r="125" spans="1:10" x14ac:dyDescent="0.2">
      <c r="A125" s="677" t="s">
        <v>311</v>
      </c>
      <c r="B125" s="678"/>
      <c r="C125" s="679"/>
      <c r="D125" s="678"/>
      <c r="E125" s="679"/>
      <c r="F125" s="678"/>
      <c r="G125" s="679"/>
      <c r="H125" s="678"/>
      <c r="I125" s="679"/>
      <c r="J125" s="678"/>
    </row>
    <row r="126" spans="1:10" x14ac:dyDescent="0.2">
      <c r="A126" s="674" t="s">
        <v>312</v>
      </c>
      <c r="B126" s="675">
        <v>209821.55416434736</v>
      </c>
      <c r="C126" s="676">
        <v>263002.06113181706</v>
      </c>
      <c r="D126" s="675">
        <v>43036.02928612753</v>
      </c>
      <c r="E126" s="676">
        <v>563524.1896013004</v>
      </c>
      <c r="F126" s="675">
        <v>42977.738898227362</v>
      </c>
      <c r="G126" s="676">
        <v>24889.928444110526</v>
      </c>
      <c r="H126" s="675">
        <v>71634.677934495019</v>
      </c>
      <c r="I126" s="676">
        <v>35282.8986609438</v>
      </c>
      <c r="J126" s="675">
        <v>3270.8217001537623</v>
      </c>
    </row>
    <row r="127" spans="1:10" x14ac:dyDescent="0.2">
      <c r="A127" s="674" t="s">
        <v>194</v>
      </c>
      <c r="B127" s="675">
        <v>157512.45056574981</v>
      </c>
      <c r="C127" s="676">
        <v>211295.82963141479</v>
      </c>
      <c r="D127" s="675">
        <v>29599.197625518667</v>
      </c>
      <c r="E127" s="676">
        <v>484043.61433576664</v>
      </c>
      <c r="F127" s="675">
        <v>29884.499109023756</v>
      </c>
      <c r="G127" s="676">
        <v>16851.762933624668</v>
      </c>
      <c r="H127" s="675">
        <v>52301.378041258562</v>
      </c>
      <c r="I127" s="676">
        <v>27417.143552209451</v>
      </c>
      <c r="J127" s="675">
        <v>2962.4407334953266</v>
      </c>
    </row>
    <row r="128" spans="1:10" x14ac:dyDescent="0.2">
      <c r="A128" s="674" t="s">
        <v>195</v>
      </c>
      <c r="B128" s="675">
        <v>51822.766810368455</v>
      </c>
      <c r="C128" s="676">
        <v>52141.730376271335</v>
      </c>
      <c r="D128" s="675">
        <v>13755.572613665054</v>
      </c>
      <c r="E128" s="676">
        <v>78978.692099059015</v>
      </c>
      <c r="F128" s="675">
        <v>13114.695460940577</v>
      </c>
      <c r="G128" s="676">
        <v>8159.8977818164358</v>
      </c>
      <c r="H128" s="675">
        <v>20364.399511579977</v>
      </c>
      <c r="I128" s="676">
        <v>7523.3644837073753</v>
      </c>
      <c r="J128" s="675">
        <v>308.38096665843591</v>
      </c>
    </row>
    <row r="129" spans="1:10" x14ac:dyDescent="0.2">
      <c r="A129" s="674" t="s">
        <v>667</v>
      </c>
      <c r="B129" s="675">
        <v>7199.0008021136855</v>
      </c>
      <c r="C129" s="676">
        <v>9361.4102407782102</v>
      </c>
      <c r="D129" s="675">
        <v>2443.5539112055285</v>
      </c>
      <c r="E129" s="676">
        <v>13875.070513146402</v>
      </c>
      <c r="F129" s="675">
        <v>1445.1492836024024</v>
      </c>
      <c r="G129" s="676">
        <v>1590.0080892387004</v>
      </c>
      <c r="H129" s="675">
        <v>1391.7187126802683</v>
      </c>
      <c r="I129" s="676">
        <v>1286.2438171731296</v>
      </c>
      <c r="J129" s="675">
        <v>53.002314536606974</v>
      </c>
    </row>
    <row r="130" spans="1:10" x14ac:dyDescent="0.2">
      <c r="A130" s="674" t="s">
        <v>243</v>
      </c>
      <c r="B130" s="675">
        <v>11983.309043741254</v>
      </c>
      <c r="C130" s="676">
        <v>10751.688849236654</v>
      </c>
      <c r="D130" s="675">
        <v>5468.2244869441738</v>
      </c>
      <c r="E130" s="676">
        <v>23384.381379360057</v>
      </c>
      <c r="F130" s="675">
        <v>3407.4755551736744</v>
      </c>
      <c r="G130" s="676">
        <v>2272.4731970805688</v>
      </c>
      <c r="H130" s="675">
        <v>5214.5138387485567</v>
      </c>
      <c r="I130" s="676">
        <v>1690.8616920164163</v>
      </c>
      <c r="J130" s="675">
        <v>422.91516911135653</v>
      </c>
    </row>
    <row r="131" spans="1:10" x14ac:dyDescent="0.2">
      <c r="A131" s="674" t="s">
        <v>313</v>
      </c>
      <c r="B131" s="675">
        <v>1203.8388025041963</v>
      </c>
      <c r="C131" s="676">
        <v>2131.9638846546086</v>
      </c>
      <c r="D131" s="675">
        <v>572.70617247652262</v>
      </c>
      <c r="E131" s="676">
        <v>3897.3093386705204</v>
      </c>
      <c r="F131" s="675">
        <v>707.24912616702682</v>
      </c>
      <c r="G131" s="676">
        <v>250.16844955553734</v>
      </c>
      <c r="H131" s="675">
        <v>848.82777433007391</v>
      </c>
      <c r="I131" s="676">
        <v>236.28704532980609</v>
      </c>
      <c r="J131" s="675">
        <v>301.9685084305782</v>
      </c>
    </row>
    <row r="132" spans="1:10" x14ac:dyDescent="0.2">
      <c r="A132" s="674" t="s">
        <v>314</v>
      </c>
      <c r="B132" s="675">
        <v>357.39060307859182</v>
      </c>
      <c r="C132" s="684">
        <v>394.21985387870245</v>
      </c>
      <c r="D132" s="675">
        <v>19.67780939090142</v>
      </c>
      <c r="E132" s="676">
        <v>1105.5582934068148</v>
      </c>
      <c r="F132" s="684">
        <v>47.972524031476617</v>
      </c>
      <c r="G132" s="684">
        <v>216.4559032999156</v>
      </c>
      <c r="H132" s="1248">
        <v>0</v>
      </c>
      <c r="I132" s="676">
        <v>53.002314536606974</v>
      </c>
      <c r="J132" s="1248">
        <v>0</v>
      </c>
    </row>
    <row r="133" spans="1:10" x14ac:dyDescent="0.2">
      <c r="A133" s="674" t="s">
        <v>315</v>
      </c>
      <c r="B133" s="675">
        <v>10422.079638158468</v>
      </c>
      <c r="C133" s="676">
        <v>8279.1501086522894</v>
      </c>
      <c r="D133" s="675">
        <v>4924.2191693490613</v>
      </c>
      <c r="E133" s="676">
        <v>18538.491650946064</v>
      </c>
      <c r="F133" s="675">
        <v>2727.8697199757567</v>
      </c>
      <c r="G133" s="676">
        <v>1805.8488442251162</v>
      </c>
      <c r="H133" s="675">
        <v>4365.6860644184826</v>
      </c>
      <c r="I133" s="676">
        <v>1474.1403285584706</v>
      </c>
      <c r="J133" s="675">
        <v>120.94666068077835</v>
      </c>
    </row>
    <row r="134" spans="1:10" x14ac:dyDescent="0.2">
      <c r="A134" s="674" t="s">
        <v>237</v>
      </c>
      <c r="B134" s="675">
        <v>1024.4334523644277</v>
      </c>
      <c r="C134" s="676">
        <v>800.10608622465907</v>
      </c>
      <c r="D134" s="675">
        <v>387.6945934706564</v>
      </c>
      <c r="E134" s="676">
        <v>2206.3358182405095</v>
      </c>
      <c r="F134" s="675">
        <v>375.53675495366554</v>
      </c>
      <c r="G134" s="684">
        <v>400.93262415382901</v>
      </c>
      <c r="H134" s="675">
        <v>219.7444296049454</v>
      </c>
      <c r="I134" s="676">
        <v>71.71456539869142</v>
      </c>
      <c r="J134" s="675">
        <v>221.84674966826202</v>
      </c>
    </row>
    <row r="135" spans="1:10" x14ac:dyDescent="0.2">
      <c r="A135" s="674" t="s">
        <v>260</v>
      </c>
      <c r="B135" s="675">
        <v>3068.0344815954968</v>
      </c>
      <c r="C135" s="676">
        <v>4461.8801199519448</v>
      </c>
      <c r="D135" s="675">
        <v>515.23547827903235</v>
      </c>
      <c r="E135" s="676">
        <v>12457.452693318004</v>
      </c>
      <c r="F135" s="675">
        <v>643.50322241506524</v>
      </c>
      <c r="G135" s="676">
        <v>431.97464374069966</v>
      </c>
      <c r="H135" s="675">
        <v>872.58879134027347</v>
      </c>
      <c r="I135" s="676">
        <v>154.45543345735894</v>
      </c>
      <c r="J135" s="675">
        <v>249.18457592683259</v>
      </c>
    </row>
    <row r="136" spans="1:10" x14ac:dyDescent="0.2">
      <c r="A136" s="674" t="s">
        <v>316</v>
      </c>
      <c r="B136" s="1248">
        <v>0</v>
      </c>
      <c r="C136" s="1248">
        <v>0</v>
      </c>
      <c r="D136" s="684">
        <v>53.644997948946525</v>
      </c>
      <c r="E136" s="676">
        <v>375.43624168186233</v>
      </c>
      <c r="F136" s="684">
        <v>83.506973945377354</v>
      </c>
      <c r="G136" s="1248">
        <v>0</v>
      </c>
      <c r="H136" s="1248">
        <v>0</v>
      </c>
      <c r="I136" s="1248">
        <v>0</v>
      </c>
      <c r="J136" s="1248">
        <v>0</v>
      </c>
    </row>
    <row r="137" spans="1:10" x14ac:dyDescent="0.2">
      <c r="A137" s="674" t="s">
        <v>317</v>
      </c>
      <c r="B137" s="675">
        <v>394.32678881630011</v>
      </c>
      <c r="C137" s="676">
        <v>216.55184447864559</v>
      </c>
      <c r="D137" s="675">
        <v>24.189332136155674</v>
      </c>
      <c r="E137" s="676">
        <v>1162.5863752367454</v>
      </c>
      <c r="F137" s="675">
        <v>136.25386653452625</v>
      </c>
      <c r="G137" s="684">
        <v>24.189332136155674</v>
      </c>
      <c r="H137" s="675">
        <v>56.045817379496548</v>
      </c>
      <c r="I137" s="676">
        <v>110.21568538418856</v>
      </c>
      <c r="J137" s="675">
        <v>27.643290969109174</v>
      </c>
    </row>
    <row r="138" spans="1:10" x14ac:dyDescent="0.2">
      <c r="A138" s="674" t="s">
        <v>622</v>
      </c>
      <c r="B138" s="675">
        <v>2983.3479061259668</v>
      </c>
      <c r="C138" s="676">
        <v>6890.5401411219273</v>
      </c>
      <c r="D138" s="675">
        <v>741.7005831019444</v>
      </c>
      <c r="E138" s="676">
        <v>12295.082760662413</v>
      </c>
      <c r="F138" s="675">
        <v>763.23688058606967</v>
      </c>
      <c r="G138" s="676">
        <v>576.95712662407914</v>
      </c>
      <c r="H138" s="675">
        <v>2136.2278660131951</v>
      </c>
      <c r="I138" s="676">
        <v>1625.7540424131007</v>
      </c>
      <c r="J138" s="675">
        <v>365.21895908908317</v>
      </c>
    </row>
    <row r="139" spans="1:10" x14ac:dyDescent="0.2">
      <c r="A139" s="686" t="s">
        <v>893</v>
      </c>
      <c r="B139" s="687">
        <v>43.016945168139273</v>
      </c>
      <c r="C139" s="688">
        <v>44.05600546611219</v>
      </c>
      <c r="D139" s="687">
        <v>42.079635776950397</v>
      </c>
      <c r="E139" s="688">
        <v>43.892421772125267</v>
      </c>
      <c r="F139" s="687">
        <v>43.147935647427794</v>
      </c>
      <c r="G139" s="688">
        <v>42.351991895636161</v>
      </c>
      <c r="H139" s="687">
        <v>42.276306416533238</v>
      </c>
      <c r="I139" s="688">
        <v>43.915996691735046</v>
      </c>
      <c r="J139" s="687">
        <v>43.709748140781763</v>
      </c>
    </row>
    <row r="141" spans="1:10" x14ac:dyDescent="0.2">
      <c r="A141" s="671" t="s">
        <v>677</v>
      </c>
    </row>
  </sheetData>
  <sheetProtection formatCells="0" formatColumns="0" formatRows="0" insertColumns="0" insertRows="0" insertHyperlinks="0" deleteColumns="0" deleteRows="0" sort="0" autoFilter="0" pivotTables="0"/>
  <mergeCells count="26">
    <mergeCell ref="A1:J1"/>
    <mergeCell ref="A2:J2"/>
    <mergeCell ref="A3:J3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A73:J73"/>
    <mergeCell ref="A74:J74"/>
    <mergeCell ref="A75:J75"/>
    <mergeCell ref="A76:A78"/>
    <mergeCell ref="B77:B78"/>
    <mergeCell ref="C77:C78"/>
    <mergeCell ref="D77:D78"/>
    <mergeCell ref="E77:E78"/>
    <mergeCell ref="F77:F78"/>
    <mergeCell ref="G77:G78"/>
    <mergeCell ref="H77:H78"/>
    <mergeCell ref="I77:I78"/>
    <mergeCell ref="J77:J78"/>
  </mergeCells>
  <printOptions horizontalCentered="1"/>
  <pageMargins left="0.25" right="0.25" top="0.25" bottom="0.5" header="0.3" footer="0.3"/>
  <pageSetup scale="83" fitToHeight="2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pageSetUpPr fitToPage="1"/>
  </sheetPr>
  <dimension ref="A1:U92"/>
  <sheetViews>
    <sheetView showGridLines="0" zoomScaleNormal="100" workbookViewId="0">
      <selection activeCell="H14" sqref="H14"/>
    </sheetView>
  </sheetViews>
  <sheetFormatPr defaultColWidth="9.140625" defaultRowHeight="12.75" x14ac:dyDescent="0.2"/>
  <cols>
    <col min="1" max="1" width="24.7109375" style="440" customWidth="1"/>
    <col min="2" max="2" width="10.28515625" style="34" customWidth="1"/>
    <col min="3" max="3" width="0.5703125" style="393" customWidth="1"/>
    <col min="4" max="4" width="12.7109375" style="374" customWidth="1"/>
    <col min="5" max="5" width="0.7109375" style="374" customWidth="1"/>
    <col min="6" max="6" width="8.5703125" style="393" customWidth="1"/>
    <col min="7" max="7" width="0.5703125" style="393" customWidth="1"/>
    <col min="8" max="8" width="10.28515625" style="35" customWidth="1"/>
    <col min="9" max="9" width="0.5703125" style="393" customWidth="1"/>
    <col min="10" max="10" width="10.28515625" style="567" customWidth="1"/>
    <col min="11" max="11" width="0.5703125" style="374" customWidth="1"/>
    <col min="12" max="12" width="8.42578125" style="393" customWidth="1"/>
    <col min="13" max="13" width="1.5703125" style="393" customWidth="1"/>
    <col min="14" max="14" width="10.28515625" style="71" customWidth="1"/>
    <col min="15" max="15" width="0.5703125" style="393" customWidth="1"/>
    <col min="16" max="16" width="10.28515625" style="567" customWidth="1"/>
    <col min="17" max="17" width="0.5703125" style="374" customWidth="1"/>
    <col min="18" max="18" width="8.28515625" style="393" customWidth="1"/>
    <col min="19" max="19" width="0.5703125" style="393" customWidth="1"/>
    <col min="20" max="20" width="9.140625" style="374"/>
    <col min="21" max="16384" width="9.140625" style="4"/>
  </cols>
  <sheetData>
    <row r="1" spans="1:21" ht="15.75" customHeight="1" x14ac:dyDescent="0.25">
      <c r="A1" s="1893" t="str">
        <f>CONCATENATE('List of Tables'!A27,":  ",'List of Tables'!C27)</f>
        <v>TABLE 22:  Canada MMA Visitor Characteristics: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96"/>
      <c r="U1" s="1353"/>
    </row>
    <row r="2" spans="1:21" ht="15.75" x14ac:dyDescent="0.25">
      <c r="A2" s="1893" t="s">
        <v>889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  <c r="T2" s="439"/>
    </row>
    <row r="3" spans="1:21" x14ac:dyDescent="0.2">
      <c r="A3" s="368"/>
      <c r="B3" s="35"/>
      <c r="D3" s="543"/>
      <c r="E3" s="393"/>
      <c r="H3" s="544"/>
      <c r="J3" s="543"/>
      <c r="K3" s="393"/>
      <c r="N3" s="544"/>
      <c r="P3" s="543"/>
      <c r="Q3" s="393"/>
      <c r="R3" s="544"/>
    </row>
    <row r="4" spans="1:21" ht="12" x14ac:dyDescent="0.2">
      <c r="A4" s="1899" t="s">
        <v>334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  <c r="T4" s="98"/>
    </row>
    <row r="5" spans="1:21" s="14" customFormat="1" ht="24" x14ac:dyDescent="0.2">
      <c r="A5" s="1900"/>
      <c r="B5" s="66">
        <v>2015</v>
      </c>
      <c r="C5" s="67"/>
      <c r="D5" s="68" t="s">
        <v>984</v>
      </c>
      <c r="E5" s="65"/>
      <c r="F5" s="44" t="s">
        <v>595</v>
      </c>
      <c r="G5" s="65"/>
      <c r="H5" s="66">
        <v>2015</v>
      </c>
      <c r="I5" s="67"/>
      <c r="J5" s="68" t="s">
        <v>984</v>
      </c>
      <c r="K5" s="65"/>
      <c r="L5" s="44" t="s">
        <v>595</v>
      </c>
      <c r="M5" s="66"/>
      <c r="N5" s="68">
        <v>2015</v>
      </c>
      <c r="O5" s="67"/>
      <c r="P5" s="68" t="s">
        <v>984</v>
      </c>
      <c r="Q5" s="65"/>
      <c r="R5" s="44" t="s">
        <v>595</v>
      </c>
      <c r="S5" s="5"/>
      <c r="T5" s="4"/>
    </row>
    <row r="6" spans="1:21" s="14" customFormat="1" ht="12" x14ac:dyDescent="0.2">
      <c r="A6" s="30" t="s">
        <v>475</v>
      </c>
      <c r="B6" s="1482">
        <v>6520761.1490028044</v>
      </c>
      <c r="C6" s="1508"/>
      <c r="D6" s="1483">
        <v>6753350.432511406</v>
      </c>
      <c r="E6" s="1483"/>
      <c r="F6" s="1410">
        <v>-3.4440576693442415E-2</v>
      </c>
      <c r="G6" s="1410"/>
      <c r="H6" s="1484">
        <v>2066414.1219735374</v>
      </c>
      <c r="I6" s="1410"/>
      <c r="J6" s="1483">
        <v>2564554.0201789644</v>
      </c>
      <c r="K6" s="1485"/>
      <c r="L6" s="1410">
        <v>-0.19424036081355966</v>
      </c>
      <c r="M6" s="1486"/>
      <c r="N6" s="1487">
        <v>4454347.0270310044</v>
      </c>
      <c r="O6" s="1410"/>
      <c r="P6" s="1483">
        <v>4188796.4123324417</v>
      </c>
      <c r="Q6" s="1485"/>
      <c r="R6" s="1410">
        <v>6.3395445507149054E-2</v>
      </c>
      <c r="S6" s="7"/>
      <c r="T6" s="4"/>
    </row>
    <row r="7" spans="1:21" s="14" customFormat="1" ht="12" x14ac:dyDescent="0.2">
      <c r="A7" s="30" t="s">
        <v>265</v>
      </c>
      <c r="B7" s="1482">
        <v>512323.39010255731</v>
      </c>
      <c r="C7" s="1483"/>
      <c r="D7" s="1483">
        <v>522761.30328840727</v>
      </c>
      <c r="E7" s="1483"/>
      <c r="F7" s="1410">
        <v>-1.9966881864037604E-2</v>
      </c>
      <c r="G7" s="1410"/>
      <c r="H7" s="1488">
        <v>163277.39010263857</v>
      </c>
      <c r="I7" s="1410"/>
      <c r="J7" s="1483">
        <v>201729.30328840623</v>
      </c>
      <c r="K7" s="1485"/>
      <c r="L7" s="1410">
        <v>-0.19061144097044805</v>
      </c>
      <c r="M7" s="1486"/>
      <c r="N7" s="1483">
        <v>349046.00000005204</v>
      </c>
      <c r="O7" s="1410"/>
      <c r="P7" s="1483">
        <v>321032.00000000105</v>
      </c>
      <c r="Q7" s="1485"/>
      <c r="R7" s="1410">
        <v>8.7262328989168983E-2</v>
      </c>
      <c r="S7" s="7"/>
      <c r="T7" s="4"/>
    </row>
    <row r="8" spans="1:21" s="23" customFormat="1" ht="12" x14ac:dyDescent="0.2">
      <c r="A8" s="429" t="s">
        <v>266</v>
      </c>
      <c r="B8" s="1489"/>
      <c r="C8" s="1490"/>
      <c r="D8" s="1490"/>
      <c r="E8" s="1490"/>
      <c r="F8" s="1490"/>
      <c r="G8" s="1490"/>
      <c r="H8" s="1489"/>
      <c r="I8" s="1490"/>
      <c r="J8" s="1490"/>
      <c r="K8" s="1490"/>
      <c r="L8" s="1491"/>
      <c r="M8" s="1489"/>
      <c r="N8" s="1490"/>
      <c r="O8" s="1490"/>
      <c r="P8" s="1490"/>
      <c r="Q8" s="1490"/>
      <c r="R8" s="1491"/>
      <c r="S8" s="408"/>
      <c r="T8" s="4"/>
    </row>
    <row r="9" spans="1:21" s="185" customFormat="1" ht="12" x14ac:dyDescent="0.2">
      <c r="A9" s="184" t="s">
        <v>267</v>
      </c>
      <c r="B9" s="1482">
        <v>63007.985572509227</v>
      </c>
      <c r="C9" s="1483"/>
      <c r="D9" s="1483">
        <v>68264.390466849727</v>
      </c>
      <c r="E9" s="1483"/>
      <c r="F9" s="1410">
        <v>-7.7000685985661788E-2</v>
      </c>
      <c r="G9" s="1410"/>
      <c r="H9" s="1488">
        <v>27066.05177302803</v>
      </c>
      <c r="I9" s="1410"/>
      <c r="J9" s="1492">
        <v>33352.242774030223</v>
      </c>
      <c r="K9" s="1485"/>
      <c r="L9" s="1410">
        <v>-0.18847880916413051</v>
      </c>
      <c r="M9" s="1486"/>
      <c r="N9" s="1483">
        <v>35941.933799484003</v>
      </c>
      <c r="O9" s="1410"/>
      <c r="P9" s="1483">
        <v>34912.147692819497</v>
      </c>
      <c r="Q9" s="1485"/>
      <c r="R9" s="1410">
        <v>2.9496498345654775E-2</v>
      </c>
      <c r="S9" s="57"/>
      <c r="T9" s="4"/>
    </row>
    <row r="10" spans="1:21" s="185" customFormat="1" ht="12" x14ac:dyDescent="0.2">
      <c r="A10" s="184" t="s">
        <v>268</v>
      </c>
      <c r="B10" s="1482">
        <v>231327.27645829591</v>
      </c>
      <c r="C10" s="1483"/>
      <c r="D10" s="1483">
        <v>238107.95614552125</v>
      </c>
      <c r="E10" s="1483"/>
      <c r="F10" s="1410">
        <v>-2.8477333546474567E-2</v>
      </c>
      <c r="G10" s="1410"/>
      <c r="H10" s="1488">
        <v>72493.219466365364</v>
      </c>
      <c r="I10" s="1410"/>
      <c r="J10" s="1492">
        <v>89340.957959253283</v>
      </c>
      <c r="K10" s="1485"/>
      <c r="L10" s="1410">
        <v>-0.18857799242058557</v>
      </c>
      <c r="M10" s="1486"/>
      <c r="N10" s="1483">
        <v>158834.0569918812</v>
      </c>
      <c r="O10" s="1410"/>
      <c r="P10" s="1483">
        <v>148766.99818626797</v>
      </c>
      <c r="Q10" s="1485"/>
      <c r="R10" s="1410">
        <v>6.7669973370091646E-2</v>
      </c>
      <c r="S10" s="57"/>
      <c r="T10" s="4"/>
    </row>
    <row r="11" spans="1:21" s="185" customFormat="1" ht="12" x14ac:dyDescent="0.2">
      <c r="A11" s="184" t="s">
        <v>269</v>
      </c>
      <c r="B11" s="1482">
        <v>217988.12807190945</v>
      </c>
      <c r="C11" s="1483"/>
      <c r="D11" s="1483">
        <v>216388.95667598589</v>
      </c>
      <c r="E11" s="1483"/>
      <c r="F11" s="1410">
        <v>7.3902634426862811E-3</v>
      </c>
      <c r="G11" s="1410"/>
      <c r="H11" s="1488">
        <v>63718.118863221331</v>
      </c>
      <c r="I11" s="1410"/>
      <c r="J11" s="1483">
        <v>79036.102555083868</v>
      </c>
      <c r="K11" s="1485"/>
      <c r="L11" s="1410">
        <v>-0.1938099576859415</v>
      </c>
      <c r="M11" s="1486"/>
      <c r="N11" s="1483">
        <v>154270.00920867402</v>
      </c>
      <c r="O11" s="1410"/>
      <c r="P11" s="1483">
        <v>137352.85412090202</v>
      </c>
      <c r="Q11" s="1485"/>
      <c r="R11" s="1410">
        <v>0.12316566114367761</v>
      </c>
      <c r="S11" s="57"/>
      <c r="T11" s="4"/>
    </row>
    <row r="12" spans="1:21" s="185" customFormat="1" ht="12" x14ac:dyDescent="0.2">
      <c r="A12" s="184" t="s">
        <v>270</v>
      </c>
      <c r="B12" s="1493">
        <v>2.194807868839916</v>
      </c>
      <c r="C12" s="1497"/>
      <c r="D12" s="1494">
        <v>2.156078155739023</v>
      </c>
      <c r="E12" s="1494"/>
      <c r="F12" s="1410">
        <v>1.796303765603428E-2</v>
      </c>
      <c r="G12" s="1410"/>
      <c r="H12" s="1495">
        <v>2.0482313099521212</v>
      </c>
      <c r="I12" s="1410"/>
      <c r="J12" s="1496">
        <v>2.0496153268325124</v>
      </c>
      <c r="K12" s="1485"/>
      <c r="L12" s="1410">
        <v>-6.7525689443882363E-4</v>
      </c>
      <c r="M12" s="1486"/>
      <c r="N12" s="1497">
        <v>2.2708251986173469</v>
      </c>
      <c r="O12" s="1410"/>
      <c r="P12" s="1494">
        <v>2.228826405724583</v>
      </c>
      <c r="Q12" s="1485"/>
      <c r="R12" s="1410">
        <v>1.8843456262404707E-2</v>
      </c>
      <c r="S12" s="57"/>
      <c r="T12" s="4"/>
    </row>
    <row r="13" spans="1:21" s="23" customFormat="1" ht="12" x14ac:dyDescent="0.2">
      <c r="A13" s="429" t="s">
        <v>271</v>
      </c>
      <c r="B13" s="1489"/>
      <c r="C13" s="1490"/>
      <c r="D13" s="1490"/>
      <c r="E13" s="1490"/>
      <c r="F13" s="1490"/>
      <c r="G13" s="1490"/>
      <c r="H13" s="1489"/>
      <c r="I13" s="1490"/>
      <c r="J13" s="1490"/>
      <c r="K13" s="1490"/>
      <c r="L13" s="1491"/>
      <c r="M13" s="1489"/>
      <c r="N13" s="1490"/>
      <c r="O13" s="1490"/>
      <c r="P13" s="1490"/>
      <c r="Q13" s="1490"/>
      <c r="R13" s="1491"/>
      <c r="S13" s="408"/>
      <c r="T13" s="4"/>
    </row>
    <row r="14" spans="1:21" s="25" customFormat="1" ht="12" x14ac:dyDescent="0.2">
      <c r="A14" s="9" t="s">
        <v>272</v>
      </c>
      <c r="B14" s="1482">
        <v>173218.19426574768</v>
      </c>
      <c r="C14" s="1483"/>
      <c r="D14" s="1483">
        <v>180395.61048508564</v>
      </c>
      <c r="E14" s="1483"/>
      <c r="F14" s="1410">
        <v>-3.9787089054095136E-2</v>
      </c>
      <c r="G14" s="1410"/>
      <c r="H14" s="1488">
        <v>60520.110443885082</v>
      </c>
      <c r="I14" s="1410"/>
      <c r="J14" s="1492">
        <v>77327.930465212281</v>
      </c>
      <c r="K14" s="1485"/>
      <c r="L14" s="1410">
        <v>-0.21735768589964499</v>
      </c>
      <c r="M14" s="1486"/>
      <c r="N14" s="1483">
        <v>112698.08382186212</v>
      </c>
      <c r="O14" s="1410"/>
      <c r="P14" s="1483">
        <v>103067.68001987335</v>
      </c>
      <c r="Q14" s="1485"/>
      <c r="R14" s="1410">
        <v>9.3437669307505966E-2</v>
      </c>
      <c r="S14" s="57"/>
      <c r="T14" s="4"/>
    </row>
    <row r="15" spans="1:21" s="25" customFormat="1" ht="12" x14ac:dyDescent="0.2">
      <c r="A15" s="9" t="s">
        <v>273</v>
      </c>
      <c r="B15" s="1482">
        <v>339105.19583686587</v>
      </c>
      <c r="C15" s="1483"/>
      <c r="D15" s="1483">
        <v>342365.69280332164</v>
      </c>
      <c r="E15" s="1483"/>
      <c r="F15" s="1410">
        <v>-9.5234336704665828E-3</v>
      </c>
      <c r="G15" s="1410"/>
      <c r="H15" s="1482">
        <v>102757.27965874264</v>
      </c>
      <c r="I15" s="1410"/>
      <c r="J15" s="1492">
        <v>124401.37282319395</v>
      </c>
      <c r="K15" s="1485"/>
      <c r="L15" s="1410">
        <v>-0.17398596714212372</v>
      </c>
      <c r="M15" s="1486"/>
      <c r="N15" s="1483">
        <v>236347.91617815851</v>
      </c>
      <c r="O15" s="1410"/>
      <c r="P15" s="1483">
        <v>217964.31998012768</v>
      </c>
      <c r="Q15" s="1485"/>
      <c r="R15" s="1410">
        <v>8.4342227203548323E-2</v>
      </c>
      <c r="S15" s="57"/>
      <c r="T15" s="4"/>
    </row>
    <row r="16" spans="1:21" s="25" customFormat="1" ht="12" x14ac:dyDescent="0.2">
      <c r="A16" s="33" t="s">
        <v>619</v>
      </c>
      <c r="B16" s="1493">
        <v>4.0674978969016689</v>
      </c>
      <c r="C16" s="1497"/>
      <c r="D16" s="1494">
        <v>4.0089996906375474</v>
      </c>
      <c r="E16" s="1494"/>
      <c r="F16" s="1410">
        <v>1.4591721321589472E-2</v>
      </c>
      <c r="G16" s="1410"/>
      <c r="H16" s="1495">
        <v>4.3736197599424598</v>
      </c>
      <c r="I16" s="1410"/>
      <c r="J16" s="1496">
        <v>4.213240251422687</v>
      </c>
      <c r="K16" s="1485"/>
      <c r="L16" s="1410">
        <v>3.806559772270697E-2</v>
      </c>
      <c r="M16" s="1486"/>
      <c r="N16" s="1497">
        <v>3.9242996397934071</v>
      </c>
      <c r="O16" s="1410"/>
      <c r="P16" s="1494">
        <v>3.8806595063866962</v>
      </c>
      <c r="Q16" s="1485"/>
      <c r="R16" s="1410">
        <v>1.1245545592157475E-2</v>
      </c>
      <c r="S16" s="57"/>
      <c r="T16" s="4"/>
    </row>
    <row r="17" spans="1:20" s="10" customFormat="1" ht="12" x14ac:dyDescent="0.2">
      <c r="A17" s="545" t="s">
        <v>274</v>
      </c>
      <c r="B17" s="1489"/>
      <c r="C17" s="1490"/>
      <c r="D17" s="1490"/>
      <c r="E17" s="1490"/>
      <c r="F17" s="1490"/>
      <c r="G17" s="1490"/>
      <c r="H17" s="1489"/>
      <c r="I17" s="1490"/>
      <c r="J17" s="1490"/>
      <c r="K17" s="1490"/>
      <c r="L17" s="1491"/>
      <c r="M17" s="1489"/>
      <c r="N17" s="1490"/>
      <c r="O17" s="1490"/>
      <c r="P17" s="1490"/>
      <c r="Q17" s="1490"/>
      <c r="R17" s="1491"/>
      <c r="S17" s="408"/>
      <c r="T17" s="4"/>
    </row>
    <row r="18" spans="1:20" s="25" customFormat="1" ht="12" x14ac:dyDescent="0.2">
      <c r="A18" s="9" t="s">
        <v>275</v>
      </c>
      <c r="B18" s="1482">
        <v>11935.153836717922</v>
      </c>
      <c r="C18" s="1483"/>
      <c r="D18" s="1483">
        <v>11535.611502354193</v>
      </c>
      <c r="E18" s="1483"/>
      <c r="F18" s="1410">
        <v>3.4635557402586739E-2</v>
      </c>
      <c r="G18" s="1410"/>
      <c r="H18" s="1488">
        <v>4374.9088218306279</v>
      </c>
      <c r="I18" s="1410"/>
      <c r="J18" s="1492">
        <v>6221.392879994607</v>
      </c>
      <c r="K18" s="1485"/>
      <c r="L18" s="1410">
        <v>-0.29679592557182788</v>
      </c>
      <c r="M18" s="1486"/>
      <c r="N18" s="1483">
        <v>7560.2450148872504</v>
      </c>
      <c r="O18" s="1410"/>
      <c r="P18" s="1483">
        <v>5314.2186223595872</v>
      </c>
      <c r="Q18" s="1485"/>
      <c r="R18" s="1410">
        <v>0.4226447107534308</v>
      </c>
      <c r="S18" s="57"/>
      <c r="T18" s="4"/>
    </row>
    <row r="19" spans="1:20" s="25" customFormat="1" ht="12" x14ac:dyDescent="0.2">
      <c r="A19" s="9" t="s">
        <v>276</v>
      </c>
      <c r="B19" s="1482">
        <v>103317.80495316196</v>
      </c>
      <c r="C19" s="1483"/>
      <c r="D19" s="1483">
        <v>111257.03533964668</v>
      </c>
      <c r="E19" s="1483"/>
      <c r="F19" s="1410">
        <v>-7.1359355947673342E-2</v>
      </c>
      <c r="G19" s="1410"/>
      <c r="H19" s="1488">
        <v>32034.250226185319</v>
      </c>
      <c r="I19" s="1410"/>
      <c r="J19" s="1492">
        <v>43622.163191327498</v>
      </c>
      <c r="K19" s="1485"/>
      <c r="L19" s="1410">
        <v>-0.26564278608370268</v>
      </c>
      <c r="M19" s="1486"/>
      <c r="N19" s="1483">
        <v>71283.554726975824</v>
      </c>
      <c r="O19" s="1410"/>
      <c r="P19" s="1483">
        <v>67634.872148319191</v>
      </c>
      <c r="Q19" s="1485"/>
      <c r="R19" s="1410">
        <v>5.3946765370610779E-2</v>
      </c>
      <c r="S19" s="57"/>
      <c r="T19" s="4"/>
    </row>
    <row r="20" spans="1:20" s="25" customFormat="1" ht="12" x14ac:dyDescent="0.2">
      <c r="A20" s="9" t="s">
        <v>277</v>
      </c>
      <c r="B20" s="1482">
        <v>8182.6049254456566</v>
      </c>
      <c r="C20" s="1483"/>
      <c r="D20" s="1483">
        <v>7836.7435298549153</v>
      </c>
      <c r="E20" s="1483"/>
      <c r="F20" s="1410">
        <v>4.4133305405892789E-2</v>
      </c>
      <c r="G20" s="1410"/>
      <c r="H20" s="1488">
        <v>2959.350895202982</v>
      </c>
      <c r="I20" s="1410"/>
      <c r="J20" s="1492">
        <v>4267.6172223020903</v>
      </c>
      <c r="K20" s="1485"/>
      <c r="L20" s="1410">
        <v>-0.30655662374363257</v>
      </c>
      <c r="M20" s="1486"/>
      <c r="N20" s="1483">
        <v>5223.2540302425959</v>
      </c>
      <c r="O20" s="1410"/>
      <c r="P20" s="1483">
        <v>3569.1263075528254</v>
      </c>
      <c r="Q20" s="1485"/>
      <c r="R20" s="1410">
        <v>0.46345452084152344</v>
      </c>
      <c r="S20" s="57"/>
      <c r="T20" s="4"/>
    </row>
    <row r="21" spans="1:20" s="25" customFormat="1" ht="12" x14ac:dyDescent="0.2">
      <c r="A21" s="9" t="s">
        <v>278</v>
      </c>
      <c r="B21" s="1482">
        <v>405253.03623810969</v>
      </c>
      <c r="C21" s="1483"/>
      <c r="D21" s="1483">
        <v>407805.39997619344</v>
      </c>
      <c r="E21" s="1483"/>
      <c r="F21" s="1410">
        <v>-6.2587786680430085E-3</v>
      </c>
      <c r="G21" s="1410"/>
      <c r="H21" s="1488">
        <v>129827.58194982009</v>
      </c>
      <c r="I21" s="1410"/>
      <c r="J21" s="1492">
        <v>156153.36443932616</v>
      </c>
      <c r="K21" s="1485"/>
      <c r="L21" s="1410">
        <v>-0.16858927493512338</v>
      </c>
      <c r="M21" s="1486"/>
      <c r="N21" s="1483">
        <v>275425.45428838494</v>
      </c>
      <c r="O21" s="1410"/>
      <c r="P21" s="1483">
        <v>251652.0355368673</v>
      </c>
      <c r="Q21" s="1485"/>
      <c r="R21" s="1410">
        <v>9.4469407731195554E-2</v>
      </c>
      <c r="S21" s="57"/>
      <c r="T21" s="4"/>
    </row>
    <row r="22" spans="1:20" s="10" customFormat="1" ht="12" x14ac:dyDescent="0.2">
      <c r="A22" s="545" t="s">
        <v>279</v>
      </c>
      <c r="B22" s="1489"/>
      <c r="C22" s="1490"/>
      <c r="D22" s="1490"/>
      <c r="E22" s="1490"/>
      <c r="F22" s="1490"/>
      <c r="G22" s="1490"/>
      <c r="H22" s="1489"/>
      <c r="I22" s="1490"/>
      <c r="J22" s="1490"/>
      <c r="K22" s="1490"/>
      <c r="L22" s="1491"/>
      <c r="M22" s="1489"/>
      <c r="N22" s="1490"/>
      <c r="O22" s="1490"/>
      <c r="P22" s="1490"/>
      <c r="Q22" s="1490"/>
      <c r="R22" s="1491"/>
      <c r="S22" s="408"/>
      <c r="T22" s="4"/>
    </row>
    <row r="23" spans="1:20" s="25" customFormat="1" ht="12" x14ac:dyDescent="0.2">
      <c r="A23" s="9" t="s">
        <v>541</v>
      </c>
      <c r="B23" s="1482">
        <v>208541.65761951622</v>
      </c>
      <c r="C23" s="1483"/>
      <c r="D23" s="1483">
        <v>209315.12814978309</v>
      </c>
      <c r="E23" s="1483"/>
      <c r="F23" s="1410">
        <v>-3.6952442812131017E-3</v>
      </c>
      <c r="G23" s="1410"/>
      <c r="H23" s="1488">
        <v>68237.449597670697</v>
      </c>
      <c r="I23" s="1410"/>
      <c r="J23" s="1492">
        <v>89470.016259009833</v>
      </c>
      <c r="K23" s="1485"/>
      <c r="L23" s="1410">
        <v>-0.23731488546813548</v>
      </c>
      <c r="M23" s="1486"/>
      <c r="N23" s="1483">
        <v>140304.20802181831</v>
      </c>
      <c r="O23" s="1410"/>
      <c r="P23" s="1483">
        <v>119845.11189077326</v>
      </c>
      <c r="Q23" s="1485"/>
      <c r="R23" s="1410">
        <v>0.17071281263178639</v>
      </c>
      <c r="S23" s="57"/>
      <c r="T23" s="4"/>
    </row>
    <row r="24" spans="1:20" s="25" customFormat="1" ht="12" x14ac:dyDescent="0.2">
      <c r="A24" s="9" t="s">
        <v>280</v>
      </c>
      <c r="B24" s="1482">
        <v>262271.24003218568</v>
      </c>
      <c r="C24" s="1483"/>
      <c r="D24" s="1483">
        <v>274007.71098565636</v>
      </c>
      <c r="E24" s="1483"/>
      <c r="F24" s="1410">
        <v>-4.2832630188590036E-2</v>
      </c>
      <c r="G24" s="1410"/>
      <c r="H24" s="1488">
        <v>70113.650270693295</v>
      </c>
      <c r="I24" s="1410"/>
      <c r="J24" s="1492">
        <v>90242.43382640215</v>
      </c>
      <c r="K24" s="1485"/>
      <c r="L24" s="1410">
        <v>-0.22305231255653252</v>
      </c>
      <c r="M24" s="1486"/>
      <c r="N24" s="1483">
        <v>192157.5897615029</v>
      </c>
      <c r="O24" s="1410"/>
      <c r="P24" s="1483">
        <v>183765.27715925424</v>
      </c>
      <c r="Q24" s="1485"/>
      <c r="R24" s="1410">
        <v>4.5668652598476085E-2</v>
      </c>
      <c r="S24" s="57"/>
      <c r="T24" s="4"/>
    </row>
    <row r="25" spans="1:20" s="25" customFormat="1" ht="12" x14ac:dyDescent="0.2">
      <c r="A25" s="9" t="s">
        <v>281</v>
      </c>
      <c r="B25" s="1482">
        <v>260289.83510176174</v>
      </c>
      <c r="C25" s="1483"/>
      <c r="D25" s="1483">
        <v>272173.61641615082</v>
      </c>
      <c r="E25" s="1483"/>
      <c r="F25" s="1410">
        <v>-4.3662502893810601E-2</v>
      </c>
      <c r="G25" s="1410"/>
      <c r="H25" s="1488">
        <v>69277.363470936471</v>
      </c>
      <c r="I25" s="1410"/>
      <c r="J25" s="1492">
        <v>89248.759393945758</v>
      </c>
      <c r="K25" s="1485"/>
      <c r="L25" s="1410">
        <v>-0.22377225250667249</v>
      </c>
      <c r="M25" s="1486"/>
      <c r="N25" s="1483">
        <v>191012.47163083541</v>
      </c>
      <c r="O25" s="1410"/>
      <c r="P25" s="1483">
        <v>182924.85702220508</v>
      </c>
      <c r="Q25" s="1485"/>
      <c r="R25" s="1410">
        <v>4.4212769878773699E-2</v>
      </c>
      <c r="S25" s="57"/>
      <c r="T25" s="4"/>
    </row>
    <row r="26" spans="1:20" s="25" customFormat="1" ht="12" x14ac:dyDescent="0.2">
      <c r="A26" s="9" t="s">
        <v>542</v>
      </c>
      <c r="B26" s="1482">
        <v>4714.0230606066907</v>
      </c>
      <c r="C26" s="1483"/>
      <c r="D26" s="1483">
        <v>5366.824460341104</v>
      </c>
      <c r="E26" s="1483"/>
      <c r="F26" s="1410">
        <v>-0.12163643595172155</v>
      </c>
      <c r="G26" s="1410"/>
      <c r="H26" s="1488">
        <v>1648.9050270574344</v>
      </c>
      <c r="I26" s="1410"/>
      <c r="J26" s="1492">
        <v>1936.1892543634178</v>
      </c>
      <c r="K26" s="1485"/>
      <c r="L26" s="1410">
        <v>-0.14837610871899867</v>
      </c>
      <c r="M26" s="1486"/>
      <c r="N26" s="1483">
        <v>3065.11803354924</v>
      </c>
      <c r="O26" s="1410"/>
      <c r="P26" s="1483">
        <v>3430.6352059776859</v>
      </c>
      <c r="Q26" s="1485"/>
      <c r="R26" s="1410">
        <v>-0.10654504209353217</v>
      </c>
      <c r="S26" s="57"/>
      <c r="T26" s="4"/>
    </row>
    <row r="27" spans="1:20" s="25" customFormat="1" ht="12" x14ac:dyDescent="0.2">
      <c r="A27" s="9" t="s">
        <v>543</v>
      </c>
      <c r="B27" s="1482">
        <v>4006.0428713229967</v>
      </c>
      <c r="C27" s="1483"/>
      <c r="D27" s="1483">
        <v>5098.1117934206559</v>
      </c>
      <c r="E27" s="1483"/>
      <c r="F27" s="1410">
        <v>-0.21421046974823574</v>
      </c>
      <c r="G27" s="1410"/>
      <c r="H27" s="1488">
        <v>1429.1022816821453</v>
      </c>
      <c r="I27" s="1410"/>
      <c r="J27" s="1492">
        <v>1978.2514333376471</v>
      </c>
      <c r="K27" s="1485"/>
      <c r="L27" s="1410">
        <v>-0.27759320296762968</v>
      </c>
      <c r="M27" s="1486"/>
      <c r="N27" s="1483">
        <v>2576.9405896408525</v>
      </c>
      <c r="O27" s="1410"/>
      <c r="P27" s="1483">
        <v>3119.8603600830083</v>
      </c>
      <c r="Q27" s="1485"/>
      <c r="R27" s="1410">
        <v>-0.17402053546643692</v>
      </c>
      <c r="S27" s="57"/>
      <c r="T27" s="4"/>
    </row>
    <row r="28" spans="1:20" s="25" customFormat="1" ht="12" x14ac:dyDescent="0.2">
      <c r="A28" s="9" t="s">
        <v>246</v>
      </c>
      <c r="B28" s="1482">
        <v>74709.635173574221</v>
      </c>
      <c r="C28" s="1483"/>
      <c r="D28" s="1483">
        <v>77759.589377543205</v>
      </c>
      <c r="E28" s="1483"/>
      <c r="F28" s="1410">
        <v>-3.9222869209875277E-2</v>
      </c>
      <c r="G28" s="1410"/>
      <c r="H28" s="1488">
        <v>30536.397137838896</v>
      </c>
      <c r="I28" s="1410"/>
      <c r="J28" s="1492">
        <v>36058.295814889534</v>
      </c>
      <c r="K28" s="1485"/>
      <c r="L28" s="1410">
        <v>-0.15313809353049024</v>
      </c>
      <c r="M28" s="1486"/>
      <c r="N28" s="1483">
        <v>44173.238035734888</v>
      </c>
      <c r="O28" s="1410"/>
      <c r="P28" s="1483">
        <v>41701.293562653671</v>
      </c>
      <c r="Q28" s="1485"/>
      <c r="R28" s="1410">
        <v>5.9277405132943189E-2</v>
      </c>
      <c r="S28" s="57"/>
      <c r="T28" s="4"/>
    </row>
    <row r="29" spans="1:20" s="25" customFormat="1" ht="12" x14ac:dyDescent="0.2">
      <c r="A29" s="9" t="s">
        <v>0</v>
      </c>
      <c r="B29" s="1482">
        <v>103511.45690610439</v>
      </c>
      <c r="C29" s="1483"/>
      <c r="D29" s="1483">
        <v>105460.43214377832</v>
      </c>
      <c r="E29" s="1483"/>
      <c r="F29" s="1410">
        <v>-1.8480630109848406E-2</v>
      </c>
      <c r="G29" s="1410"/>
      <c r="H29" s="1488">
        <v>44286.728784335894</v>
      </c>
      <c r="I29" s="1410"/>
      <c r="J29" s="1492">
        <v>49584.548331467631</v>
      </c>
      <c r="K29" s="1485"/>
      <c r="L29" s="1410">
        <v>-0.106844162655599</v>
      </c>
      <c r="M29" s="1486"/>
      <c r="N29" s="1483">
        <v>59224.728121770328</v>
      </c>
      <c r="O29" s="1410"/>
      <c r="P29" s="1483">
        <v>55875.883812310691</v>
      </c>
      <c r="Q29" s="1485"/>
      <c r="R29" s="1410">
        <v>5.9933625760776113E-2</v>
      </c>
      <c r="S29" s="57"/>
      <c r="T29" s="4"/>
    </row>
    <row r="30" spans="1:20" s="25" customFormat="1" ht="12" x14ac:dyDescent="0.2">
      <c r="A30" s="9" t="s">
        <v>253</v>
      </c>
      <c r="B30" s="1482">
        <v>35900.312147410732</v>
      </c>
      <c r="C30" s="1483"/>
      <c r="D30" s="1483">
        <v>35223.789338614981</v>
      </c>
      <c r="E30" s="1483"/>
      <c r="F30" s="1410">
        <v>1.9206417637017144E-2</v>
      </c>
      <c r="G30" s="1410"/>
      <c r="H30" s="1488">
        <v>14485.372236411054</v>
      </c>
      <c r="I30" s="1410"/>
      <c r="J30" s="1492">
        <v>17138.568944468363</v>
      </c>
      <c r="K30" s="1485"/>
      <c r="L30" s="1410">
        <v>-0.15480853253583071</v>
      </c>
      <c r="M30" s="1486"/>
      <c r="N30" s="1483">
        <v>21414.939911001282</v>
      </c>
      <c r="O30" s="1410"/>
      <c r="P30" s="1483">
        <v>18085.220394146618</v>
      </c>
      <c r="Q30" s="1485"/>
      <c r="R30" s="1410">
        <v>0.18411274202289216</v>
      </c>
      <c r="S30" s="57"/>
      <c r="T30" s="4"/>
    </row>
    <row r="31" spans="1:20" s="25" customFormat="1" ht="12" x14ac:dyDescent="0.2">
      <c r="A31" s="9" t="s">
        <v>262</v>
      </c>
      <c r="B31" s="1482">
        <v>94915.950997105479</v>
      </c>
      <c r="C31" s="1483"/>
      <c r="D31" s="1483">
        <v>96911.885181309422</v>
      </c>
      <c r="E31" s="1483"/>
      <c r="F31" s="1410">
        <v>-2.0595349894079677E-2</v>
      </c>
      <c r="G31" s="1410"/>
      <c r="H31" s="1488">
        <v>40640.949700888967</v>
      </c>
      <c r="I31" s="1410"/>
      <c r="J31" s="1492">
        <v>45196.077629803687</v>
      </c>
      <c r="K31" s="1485"/>
      <c r="L31" s="1410">
        <v>-0.10078591257908029</v>
      </c>
      <c r="M31" s="1486"/>
      <c r="N31" s="1483">
        <v>54275.001296215349</v>
      </c>
      <c r="O31" s="1410"/>
      <c r="P31" s="1483">
        <v>51715.807551505728</v>
      </c>
      <c r="Q31" s="1485"/>
      <c r="R31" s="1410">
        <v>4.9485715603702463E-2</v>
      </c>
      <c r="S31" s="57"/>
      <c r="T31" s="4"/>
    </row>
    <row r="32" spans="1:20" s="10" customFormat="1" ht="12" x14ac:dyDescent="0.2">
      <c r="A32" s="405" t="s">
        <v>141</v>
      </c>
      <c r="B32" s="1489"/>
      <c r="C32" s="1490"/>
      <c r="D32" s="1490"/>
      <c r="E32" s="1490"/>
      <c r="F32" s="1490"/>
      <c r="G32" s="1490"/>
      <c r="H32" s="1489"/>
      <c r="I32" s="1490"/>
      <c r="J32" s="1490"/>
      <c r="K32" s="1490"/>
      <c r="L32" s="1491"/>
      <c r="M32" s="1489"/>
      <c r="N32" s="1490"/>
      <c r="O32" s="1490"/>
      <c r="P32" s="1490"/>
      <c r="Q32" s="1490"/>
      <c r="R32" s="1491"/>
      <c r="S32" s="408"/>
      <c r="T32" s="4"/>
    </row>
    <row r="33" spans="1:20" s="10" customFormat="1" ht="12" x14ac:dyDescent="0.2">
      <c r="A33" s="32" t="s">
        <v>544</v>
      </c>
      <c r="B33" s="1498">
        <v>9.0191367041024915</v>
      </c>
      <c r="C33" s="1494"/>
      <c r="D33" s="1494">
        <v>8.9874296608213307</v>
      </c>
      <c r="E33" s="1494"/>
      <c r="F33" s="1410">
        <v>3.5279322874014248E-3</v>
      </c>
      <c r="G33" s="1410"/>
      <c r="H33" s="1495">
        <v>8.2192616291348024</v>
      </c>
      <c r="I33" s="1410"/>
      <c r="J33" s="1494">
        <v>8.4439553190387358</v>
      </c>
      <c r="K33" s="1499"/>
      <c r="L33" s="1410">
        <v>-2.6610004602619402E-2</v>
      </c>
      <c r="M33" s="1486"/>
      <c r="N33" s="1494">
        <v>9.4081587860635629</v>
      </c>
      <c r="O33" s="1410"/>
      <c r="P33" s="1494">
        <v>9.3931588343228736</v>
      </c>
      <c r="Q33" s="1499"/>
      <c r="R33" s="1410">
        <v>1.5969017457555491E-3</v>
      </c>
      <c r="S33" s="7"/>
      <c r="T33" s="4"/>
    </row>
    <row r="34" spans="1:20" s="10" customFormat="1" ht="12" x14ac:dyDescent="0.2">
      <c r="A34" s="32" t="s">
        <v>285</v>
      </c>
      <c r="B34" s="1498">
        <v>11.120211151486759</v>
      </c>
      <c r="C34" s="1494"/>
      <c r="D34" s="1494">
        <v>11.118496321492396</v>
      </c>
      <c r="E34" s="1494"/>
      <c r="F34" s="1410">
        <v>1.5423218614984551E-4</v>
      </c>
      <c r="G34" s="1410"/>
      <c r="H34" s="1495">
        <v>10.655452824610872</v>
      </c>
      <c r="I34" s="1410"/>
      <c r="J34" s="1494">
        <v>10.641236420053753</v>
      </c>
      <c r="K34" s="1499"/>
      <c r="L34" s="1410">
        <v>1.3359730012508994E-3</v>
      </c>
      <c r="M34" s="1486"/>
      <c r="N34" s="1494">
        <v>11.288772037916052</v>
      </c>
      <c r="O34" s="1410"/>
      <c r="P34" s="1494">
        <v>11.351350701182879</v>
      </c>
      <c r="Q34" s="1499"/>
      <c r="R34" s="1410">
        <v>-5.5128825559327948E-3</v>
      </c>
      <c r="S34" s="7"/>
      <c r="T34" s="4"/>
    </row>
    <row r="35" spans="1:20" s="10" customFormat="1" ht="12" x14ac:dyDescent="0.2">
      <c r="A35" s="32" t="s">
        <v>545</v>
      </c>
      <c r="B35" s="1498">
        <v>4.9339139508813332</v>
      </c>
      <c r="C35" s="1494"/>
      <c r="D35" s="1494">
        <v>4.5374501753543264</v>
      </c>
      <c r="E35" s="1494"/>
      <c r="F35" s="1410">
        <v>8.7375896198363709E-2</v>
      </c>
      <c r="G35" s="1410"/>
      <c r="H35" s="1495">
        <v>5.5346483721362425</v>
      </c>
      <c r="I35" s="1410"/>
      <c r="J35" s="1494">
        <v>5.9318885127186549</v>
      </c>
      <c r="K35" s="1499"/>
      <c r="L35" s="1410">
        <v>-6.6966892538638176E-2</v>
      </c>
      <c r="M35" s="1486"/>
      <c r="N35" s="1494">
        <v>4.6107440121411267</v>
      </c>
      <c r="O35" s="1410"/>
      <c r="P35" s="1494">
        <v>3.7504540762142056</v>
      </c>
      <c r="Q35" s="1499"/>
      <c r="R35" s="1410">
        <v>0.2293828742986016</v>
      </c>
      <c r="S35" s="7"/>
      <c r="T35" s="4"/>
    </row>
    <row r="36" spans="1:20" s="10" customFormat="1" ht="12" x14ac:dyDescent="0.2">
      <c r="A36" s="32" t="s">
        <v>546</v>
      </c>
      <c r="B36" s="1498">
        <v>2.8042345812421696</v>
      </c>
      <c r="C36" s="1494"/>
      <c r="D36" s="1494">
        <v>2.817039816636393</v>
      </c>
      <c r="E36" s="1494"/>
      <c r="F36" s="1410">
        <v>-4.5456352155906453E-3</v>
      </c>
      <c r="G36" s="1410"/>
      <c r="H36" s="1495">
        <v>2.9017197835645123</v>
      </c>
      <c r="I36" s="1410"/>
      <c r="J36" s="1494">
        <v>3.2862438161612539</v>
      </c>
      <c r="K36" s="1499"/>
      <c r="L36" s="1410">
        <v>-0.117010195867303</v>
      </c>
      <c r="M36" s="1486"/>
      <c r="N36" s="1494">
        <v>2.7501718971317342</v>
      </c>
      <c r="O36" s="1410"/>
      <c r="P36" s="1494">
        <v>2.5195253841112413</v>
      </c>
      <c r="Q36" s="1499"/>
      <c r="R36" s="1410">
        <v>9.1543635350930616E-2</v>
      </c>
      <c r="S36" s="7"/>
      <c r="T36" s="4"/>
    </row>
    <row r="37" spans="1:20" s="10" customFormat="1" ht="12" x14ac:dyDescent="0.2">
      <c r="A37" s="1167" t="s">
        <v>547</v>
      </c>
      <c r="B37" s="1498">
        <v>8.9768140677584256</v>
      </c>
      <c r="C37" s="1494"/>
      <c r="D37" s="1494">
        <v>9.1398786901010993</v>
      </c>
      <c r="E37" s="1494"/>
      <c r="F37" s="1410">
        <v>-1.784100510210054E-2</v>
      </c>
      <c r="G37" s="1410"/>
      <c r="H37" s="1495">
        <v>9.3070605811511111</v>
      </c>
      <c r="I37" s="1410"/>
      <c r="J37" s="1494">
        <v>9.0196312605859514</v>
      </c>
      <c r="K37" s="1499"/>
      <c r="L37" s="1410">
        <v>3.1867081065849151E-2</v>
      </c>
      <c r="M37" s="1486"/>
      <c r="N37" s="1494">
        <v>8.7485188570205281</v>
      </c>
      <c r="O37" s="1410"/>
      <c r="P37" s="1494">
        <v>9.2438542988654397</v>
      </c>
      <c r="Q37" s="1499"/>
      <c r="R37" s="1410">
        <v>-5.3585379629545599E-2</v>
      </c>
      <c r="S37" s="7"/>
      <c r="T37" s="4"/>
    </row>
    <row r="38" spans="1:20" s="10" customFormat="1" ht="12" x14ac:dyDescent="0.2">
      <c r="A38" s="1167" t="s">
        <v>1</v>
      </c>
      <c r="B38" s="1498">
        <v>10.049810547439558</v>
      </c>
      <c r="C38" s="1494"/>
      <c r="D38" s="1494">
        <v>10.397810531353951</v>
      </c>
      <c r="E38" s="1494"/>
      <c r="F38" s="1410">
        <v>-3.3468582916088049E-2</v>
      </c>
      <c r="G38" s="1410"/>
      <c r="H38" s="1495">
        <v>10.610265049290422</v>
      </c>
      <c r="I38" s="1410"/>
      <c r="J38" s="1494">
        <v>10.409235568000827</v>
      </c>
      <c r="K38" s="1499"/>
      <c r="L38" s="1410">
        <v>1.9312607537443231E-2</v>
      </c>
      <c r="M38" s="1486"/>
      <c r="N38" s="1494">
        <v>9.6307170824868678</v>
      </c>
      <c r="O38" s="1410"/>
      <c r="P38" s="1494">
        <v>10.387671894733748</v>
      </c>
      <c r="Q38" s="1499"/>
      <c r="R38" s="1410">
        <v>-7.2870496865677314E-2</v>
      </c>
      <c r="S38" s="7"/>
      <c r="T38" s="4"/>
    </row>
    <row r="39" spans="1:20" s="10" customFormat="1" ht="12" x14ac:dyDescent="0.2">
      <c r="A39" s="32" t="s">
        <v>142</v>
      </c>
      <c r="B39" s="1498">
        <v>3.6770643495819084</v>
      </c>
      <c r="C39" s="1494"/>
      <c r="D39" s="1494">
        <v>4.0061254773923398</v>
      </c>
      <c r="E39" s="1494"/>
      <c r="F39" s="1410">
        <v>-8.2139496046095717E-2</v>
      </c>
      <c r="G39" s="1410"/>
      <c r="H39" s="1495">
        <v>4.4336618668104189</v>
      </c>
      <c r="I39" s="1410"/>
      <c r="J39" s="1494">
        <v>4.4689193750879737</v>
      </c>
      <c r="K39" s="1499"/>
      <c r="L39" s="1410">
        <v>-7.8894930336174916E-3</v>
      </c>
      <c r="M39" s="1486"/>
      <c r="N39" s="1494">
        <v>3.165290946726397</v>
      </c>
      <c r="O39" s="1410"/>
      <c r="P39" s="1494">
        <v>3.5675560295296531</v>
      </c>
      <c r="Q39" s="1499"/>
      <c r="R39" s="1410">
        <v>-0.11275648636590321</v>
      </c>
      <c r="S39" s="7"/>
      <c r="T39" s="4"/>
    </row>
    <row r="40" spans="1:20" s="10" customFormat="1" ht="12" x14ac:dyDescent="0.2">
      <c r="A40" s="32" t="s">
        <v>143</v>
      </c>
      <c r="B40" s="1498">
        <v>9.5691268318790659</v>
      </c>
      <c r="C40" s="1494"/>
      <c r="D40" s="1494">
        <v>9.8589215380393505</v>
      </c>
      <c r="E40" s="1494"/>
      <c r="F40" s="1410">
        <v>-2.9394158888692831E-2</v>
      </c>
      <c r="G40" s="1410"/>
      <c r="H40" s="1495">
        <v>9.9818210706789667</v>
      </c>
      <c r="I40" s="1410"/>
      <c r="J40" s="1494">
        <v>9.7253209647581862</v>
      </c>
      <c r="K40" s="1499"/>
      <c r="L40" s="1410">
        <v>2.6374461763294436E-2</v>
      </c>
      <c r="M40" s="1486"/>
      <c r="N40" s="1494">
        <v>9.2601026881599875</v>
      </c>
      <c r="O40" s="1410"/>
      <c r="P40" s="1494">
        <v>9.975679298718001</v>
      </c>
      <c r="Q40" s="1499"/>
      <c r="R40" s="1410">
        <v>-7.1732118598677688E-2</v>
      </c>
      <c r="S40" s="7"/>
      <c r="T40" s="4"/>
    </row>
    <row r="41" spans="1:20" s="10" customFormat="1" ht="12" x14ac:dyDescent="0.2">
      <c r="A41" s="32" t="s">
        <v>301</v>
      </c>
      <c r="B41" s="1498">
        <v>12.727822455456256</v>
      </c>
      <c r="C41" s="1494"/>
      <c r="D41" s="1494">
        <v>12.918611974585243</v>
      </c>
      <c r="E41" s="1494"/>
      <c r="F41" s="1410">
        <v>-1.4768577266994879E-2</v>
      </c>
      <c r="G41" s="1410"/>
      <c r="H41" s="1495">
        <v>12.655849782229854</v>
      </c>
      <c r="I41" s="1410"/>
      <c r="J41" s="1494">
        <v>12.71284824948064</v>
      </c>
      <c r="K41" s="1499"/>
      <c r="L41" s="1410">
        <v>-4.4835324179311499E-3</v>
      </c>
      <c r="M41" s="1486"/>
      <c r="N41" s="1494">
        <v>12.761489967025378</v>
      </c>
      <c r="O41" s="1410"/>
      <c r="P41" s="1494">
        <v>13.047909281107266</v>
      </c>
      <c r="Q41" s="1499"/>
      <c r="R41" s="1410">
        <v>-2.1951356950083122E-2</v>
      </c>
      <c r="S41" s="7"/>
      <c r="T41" s="4"/>
    </row>
    <row r="42" spans="1:20" s="10" customFormat="1" ht="12" x14ac:dyDescent="0.2">
      <c r="A42" s="546" t="s">
        <v>302</v>
      </c>
      <c r="B42" s="1489"/>
      <c r="C42" s="1490"/>
      <c r="D42" s="1501"/>
      <c r="E42" s="1501"/>
      <c r="F42" s="1500"/>
      <c r="G42" s="1500"/>
      <c r="H42" s="1489"/>
      <c r="I42" s="1500"/>
      <c r="J42" s="1502"/>
      <c r="K42" s="1502"/>
      <c r="L42" s="1503"/>
      <c r="M42" s="1504"/>
      <c r="N42" s="1490"/>
      <c r="O42" s="1500"/>
      <c r="P42" s="1502"/>
      <c r="Q42" s="1502"/>
      <c r="R42" s="1503"/>
      <c r="S42" s="549"/>
      <c r="T42" s="4"/>
    </row>
    <row r="43" spans="1:20" s="25" customFormat="1" ht="12" x14ac:dyDescent="0.2">
      <c r="A43" s="12" t="s">
        <v>303</v>
      </c>
      <c r="B43" s="1482">
        <v>223837.44620973253</v>
      </c>
      <c r="C43" s="1483"/>
      <c r="D43" s="1483">
        <v>234642.84276637371</v>
      </c>
      <c r="E43" s="1483"/>
      <c r="F43" s="1410">
        <v>-4.6050399105502494E-2</v>
      </c>
      <c r="G43" s="1410"/>
      <c r="H43" s="1488">
        <v>73068.747376355444</v>
      </c>
      <c r="I43" s="1410"/>
      <c r="J43" s="1492">
        <v>94564.757870599205</v>
      </c>
      <c r="K43" s="1485"/>
      <c r="L43" s="1410">
        <v>-0.22731523855492269</v>
      </c>
      <c r="M43" s="1486"/>
      <c r="N43" s="1483">
        <v>150768.69883336397</v>
      </c>
      <c r="O43" s="1410"/>
      <c r="P43" s="1483">
        <v>140078.08489577449</v>
      </c>
      <c r="Q43" s="1485"/>
      <c r="R43" s="1410">
        <v>7.6318961281801281E-2</v>
      </c>
      <c r="S43" s="57"/>
      <c r="T43" s="4"/>
    </row>
    <row r="44" spans="1:20" s="25" customFormat="1" ht="12" x14ac:dyDescent="0.2">
      <c r="A44" s="12" t="s">
        <v>319</v>
      </c>
      <c r="B44" s="1482">
        <v>167620.68344126001</v>
      </c>
      <c r="C44" s="1483"/>
      <c r="D44" s="1483">
        <v>176127.52662665234</v>
      </c>
      <c r="E44" s="1483"/>
      <c r="F44" s="1410">
        <v>-4.8299339395282428E-2</v>
      </c>
      <c r="G44" s="1410"/>
      <c r="H44" s="1488">
        <v>53619.564626189982</v>
      </c>
      <c r="I44" s="1410"/>
      <c r="J44" s="1492">
        <v>69904.117704883669</v>
      </c>
      <c r="K44" s="1485"/>
      <c r="L44" s="1410">
        <v>-0.23295556275300802</v>
      </c>
      <c r="M44" s="1486"/>
      <c r="N44" s="1483">
        <v>114001.11881507453</v>
      </c>
      <c r="O44" s="1410"/>
      <c r="P44" s="1483">
        <v>106223.40892176869</v>
      </c>
      <c r="Q44" s="1485"/>
      <c r="R44" s="1410">
        <v>7.3220300235647351E-2</v>
      </c>
      <c r="S44" s="57"/>
      <c r="T44" s="4"/>
    </row>
    <row r="45" spans="1:20" s="25" customFormat="1" ht="12" x14ac:dyDescent="0.2">
      <c r="A45" s="12" t="s">
        <v>305</v>
      </c>
      <c r="B45" s="1482">
        <v>197336.21316217069</v>
      </c>
      <c r="C45" s="1483"/>
      <c r="D45" s="1483">
        <v>206970.05664627778</v>
      </c>
      <c r="E45" s="1483"/>
      <c r="F45" s="1410">
        <v>-4.6547039896557632E-2</v>
      </c>
      <c r="G45" s="1410"/>
      <c r="H45" s="1488">
        <v>55969.882905304468</v>
      </c>
      <c r="I45" s="1410"/>
      <c r="J45" s="1492">
        <v>70882.780623938917</v>
      </c>
      <c r="K45" s="1485"/>
      <c r="L45" s="1410">
        <v>-0.21038815897690652</v>
      </c>
      <c r="M45" s="1486"/>
      <c r="N45" s="1483">
        <v>141366.3302568651</v>
      </c>
      <c r="O45" s="1410"/>
      <c r="P45" s="1483">
        <v>136087.27602233886</v>
      </c>
      <c r="Q45" s="1485"/>
      <c r="R45" s="1410">
        <v>3.8791681256517135E-2</v>
      </c>
      <c r="S45" s="57"/>
      <c r="T45" s="4"/>
    </row>
    <row r="46" spans="1:20" s="25" customFormat="1" ht="12" x14ac:dyDescent="0.2">
      <c r="A46" s="12" t="s">
        <v>306</v>
      </c>
      <c r="B46" s="1482">
        <v>161939.11651423571</v>
      </c>
      <c r="C46" s="1483"/>
      <c r="D46" s="1483">
        <v>168755.69473000913</v>
      </c>
      <c r="E46" s="1483"/>
      <c r="F46" s="1410">
        <v>-4.0393174444745168E-2</v>
      </c>
      <c r="G46" s="1410"/>
      <c r="H46" s="1488">
        <v>44818.628554125011</v>
      </c>
      <c r="I46" s="1410"/>
      <c r="J46" s="1492">
        <v>56531.375599907318</v>
      </c>
      <c r="K46" s="1485"/>
      <c r="L46" s="1410">
        <v>-0.20719020051232417</v>
      </c>
      <c r="M46" s="1486"/>
      <c r="N46" s="1483">
        <v>117120.48796011804</v>
      </c>
      <c r="O46" s="1410"/>
      <c r="P46" s="1483">
        <v>112224.31913010179</v>
      </c>
      <c r="Q46" s="1485"/>
      <c r="R46" s="1410">
        <v>4.3628411987424176E-2</v>
      </c>
      <c r="S46" s="57"/>
      <c r="T46" s="4"/>
    </row>
    <row r="47" spans="1:20" s="25" customFormat="1" ht="12" x14ac:dyDescent="0.2">
      <c r="A47" s="12" t="s">
        <v>601</v>
      </c>
      <c r="B47" s="1482">
        <v>54264.016457905651</v>
      </c>
      <c r="C47" s="1483"/>
      <c r="D47" s="1483">
        <v>51938.374584443234</v>
      </c>
      <c r="E47" s="1483"/>
      <c r="F47" s="1410">
        <v>4.4776947528099985E-2</v>
      </c>
      <c r="G47" s="1410"/>
      <c r="H47" s="1488">
        <v>17362.060685658998</v>
      </c>
      <c r="I47" s="1410"/>
      <c r="J47" s="1492">
        <v>20105.893152450342</v>
      </c>
      <c r="K47" s="1485"/>
      <c r="L47" s="1410">
        <v>-0.13646906635714157</v>
      </c>
      <c r="M47" s="1486"/>
      <c r="N47" s="1483">
        <v>36901.955772247602</v>
      </c>
      <c r="O47" s="1410"/>
      <c r="P47" s="1483">
        <v>31832.481431992892</v>
      </c>
      <c r="Q47" s="1485"/>
      <c r="R47" s="1410">
        <v>0.15925476469954647</v>
      </c>
      <c r="S47" s="57"/>
      <c r="T47" s="4"/>
    </row>
    <row r="48" spans="1:20" s="25" customFormat="1" ht="12" x14ac:dyDescent="0.2">
      <c r="A48" s="33" t="s">
        <v>196</v>
      </c>
      <c r="B48" s="1482">
        <v>38719.871649724206</v>
      </c>
      <c r="C48" s="1483"/>
      <c r="D48" s="1483">
        <v>36789.354789014746</v>
      </c>
      <c r="E48" s="1483"/>
      <c r="F48" s="1410">
        <v>5.2474876816429247E-2</v>
      </c>
      <c r="G48" s="1410"/>
      <c r="H48" s="1488">
        <v>12894.003083211022</v>
      </c>
      <c r="I48" s="1410"/>
      <c r="J48" s="1492">
        <v>14407.60533928796</v>
      </c>
      <c r="K48" s="1485"/>
      <c r="L48" s="1410">
        <v>-0.10505578272258129</v>
      </c>
      <c r="M48" s="1486"/>
      <c r="N48" s="1483">
        <v>25825.868566513731</v>
      </c>
      <c r="O48" s="1410"/>
      <c r="P48" s="1483">
        <v>22381.749449726783</v>
      </c>
      <c r="Q48" s="1485"/>
      <c r="R48" s="1410">
        <v>0.15388069304068588</v>
      </c>
      <c r="S48" s="57"/>
      <c r="T48" s="4"/>
    </row>
    <row r="49" spans="1:20" s="25" customFormat="1" ht="12" x14ac:dyDescent="0.2">
      <c r="A49" s="12" t="s">
        <v>185</v>
      </c>
      <c r="B49" s="1482">
        <v>58402.554987039272</v>
      </c>
      <c r="C49" s="1483"/>
      <c r="D49" s="1483">
        <v>57144.831632753048</v>
      </c>
      <c r="E49" s="1483"/>
      <c r="F49" s="1410">
        <v>2.2009398196657707E-2</v>
      </c>
      <c r="G49" s="1410"/>
      <c r="H49" s="1488">
        <v>20904.964247858683</v>
      </c>
      <c r="I49" s="1410"/>
      <c r="J49" s="1492">
        <v>23385.094525502987</v>
      </c>
      <c r="K49" s="1485"/>
      <c r="L49" s="1410">
        <v>-0.10605602961919007</v>
      </c>
      <c r="M49" s="1486"/>
      <c r="N49" s="1483">
        <v>37497.590739182975</v>
      </c>
      <c r="O49" s="1410"/>
      <c r="P49" s="1483">
        <v>33759.737107250061</v>
      </c>
      <c r="Q49" s="1485"/>
      <c r="R49" s="1410">
        <v>0.11071927545105772</v>
      </c>
      <c r="S49" s="57"/>
      <c r="T49" s="4"/>
    </row>
    <row r="50" spans="1:20" s="25" customFormat="1" ht="12" x14ac:dyDescent="0.2">
      <c r="A50" s="12" t="s">
        <v>792</v>
      </c>
      <c r="B50" s="1482">
        <v>7281.31361349708</v>
      </c>
      <c r="C50" s="1483"/>
      <c r="D50" s="1483">
        <v>6238.5043998585516</v>
      </c>
      <c r="E50" s="1483"/>
      <c r="F50" s="1410">
        <v>0.16715692524993211</v>
      </c>
      <c r="G50" s="1410"/>
      <c r="H50" s="1488">
        <v>2811.1998715965947</v>
      </c>
      <c r="I50" s="1410"/>
      <c r="J50" s="1492">
        <v>3019.4459638846974</v>
      </c>
      <c r="K50" s="1485"/>
      <c r="L50" s="1410">
        <v>-6.8968312325808856E-2</v>
      </c>
      <c r="M50" s="1486"/>
      <c r="N50" s="1483">
        <v>4470.1137419004544</v>
      </c>
      <c r="O50" s="1410"/>
      <c r="P50" s="1483">
        <v>3219.0584359738541</v>
      </c>
      <c r="Q50" s="1485"/>
      <c r="R50" s="1410">
        <v>0.38864013524753599</v>
      </c>
      <c r="S50" s="57"/>
      <c r="T50" s="4"/>
    </row>
    <row r="51" spans="1:20" s="25" customFormat="1" ht="12" x14ac:dyDescent="0.2">
      <c r="A51" s="12" t="s">
        <v>957</v>
      </c>
      <c r="B51" s="1482">
        <v>5985.4074175983687</v>
      </c>
      <c r="C51" s="1483"/>
      <c r="D51" s="1483">
        <v>5099.7601634158964</v>
      </c>
      <c r="E51" s="1483"/>
      <c r="F51" s="1410">
        <v>0.17366449123153518</v>
      </c>
      <c r="G51" s="1410"/>
      <c r="H51" s="1488">
        <v>2241.2935661353022</v>
      </c>
      <c r="I51" s="1410"/>
      <c r="J51" s="1492">
        <v>2453.4277805920028</v>
      </c>
      <c r="K51" s="1485"/>
      <c r="L51" s="1410">
        <v>-8.6464421791748625E-2</v>
      </c>
      <c r="M51" s="1486"/>
      <c r="N51" s="1483">
        <v>3744.1138514629902</v>
      </c>
      <c r="O51" s="1410"/>
      <c r="P51" s="1483">
        <v>2646.332382823894</v>
      </c>
      <c r="Q51" s="1485"/>
      <c r="R51" s="1410">
        <v>0.4148312871672063</v>
      </c>
      <c r="S51" s="57"/>
      <c r="T51" s="4"/>
    </row>
    <row r="52" spans="1:20" s="25" customFormat="1" ht="12" x14ac:dyDescent="0.2">
      <c r="A52" s="12" t="s">
        <v>308</v>
      </c>
      <c r="B52" s="1482">
        <v>9180.8430255815456</v>
      </c>
      <c r="C52" s="1483"/>
      <c r="D52" s="1483">
        <v>7755.0431304520625</v>
      </c>
      <c r="E52" s="1483"/>
      <c r="F52" s="1410">
        <v>0.1838545409929099</v>
      </c>
      <c r="G52" s="1410"/>
      <c r="H52" s="1488">
        <v>3186.5248413284444</v>
      </c>
      <c r="I52" s="1410"/>
      <c r="J52" s="1492">
        <v>3485.462369764381</v>
      </c>
      <c r="K52" s="1485"/>
      <c r="L52" s="1410">
        <v>-8.5766964816247598E-2</v>
      </c>
      <c r="M52" s="1486"/>
      <c r="N52" s="1483">
        <v>5994.3181842530621</v>
      </c>
      <c r="O52" s="1410"/>
      <c r="P52" s="1483">
        <v>4269.5807606876815</v>
      </c>
      <c r="Q52" s="1485"/>
      <c r="R52" s="1410">
        <v>0.4039594330773556</v>
      </c>
      <c r="S52" s="57"/>
      <c r="T52" s="4"/>
    </row>
    <row r="53" spans="1:20" s="25" customFormat="1" ht="12" x14ac:dyDescent="0.2">
      <c r="A53" s="12" t="s">
        <v>309</v>
      </c>
      <c r="B53" s="1482">
        <v>10863.433334818077</v>
      </c>
      <c r="C53" s="1483"/>
      <c r="D53" s="1483">
        <v>10856.550548499357</v>
      </c>
      <c r="E53" s="1483"/>
      <c r="F53" s="1410">
        <v>6.3397543151228451E-4</v>
      </c>
      <c r="G53" s="1410"/>
      <c r="H53" s="1488">
        <v>5354.1764768128642</v>
      </c>
      <c r="I53" s="1410"/>
      <c r="J53" s="1492">
        <v>6984.3280984311223</v>
      </c>
      <c r="K53" s="1485"/>
      <c r="L53" s="1410">
        <v>-0.2334013520906093</v>
      </c>
      <c r="M53" s="1486"/>
      <c r="N53" s="1483">
        <v>5509.2568580050838</v>
      </c>
      <c r="O53" s="1410"/>
      <c r="P53" s="1483">
        <v>3872.2224500682346</v>
      </c>
      <c r="Q53" s="1485"/>
      <c r="R53" s="1410">
        <v>0.42276352380220361</v>
      </c>
      <c r="S53" s="57"/>
      <c r="T53" s="4"/>
    </row>
    <row r="54" spans="1:20" s="25" customFormat="1" ht="12" x14ac:dyDescent="0.2">
      <c r="A54" s="12" t="s">
        <v>310</v>
      </c>
      <c r="B54" s="1482">
        <v>26626.371438500279</v>
      </c>
      <c r="C54" s="1483"/>
      <c r="D54" s="1483">
        <v>24874.679758506321</v>
      </c>
      <c r="E54" s="1483"/>
      <c r="F54" s="1410">
        <v>7.0420672627752576E-2</v>
      </c>
      <c r="G54" s="1410"/>
      <c r="H54" s="1488">
        <v>9618.4016456604859</v>
      </c>
      <c r="I54" s="1410"/>
      <c r="J54" s="1492">
        <v>11084.79074181258</v>
      </c>
      <c r="K54" s="1485"/>
      <c r="L54" s="1410">
        <v>-0.1322883877835217</v>
      </c>
      <c r="M54" s="1486"/>
      <c r="N54" s="1483">
        <v>17007.969792840548</v>
      </c>
      <c r="O54" s="1410"/>
      <c r="P54" s="1483">
        <v>13789.889016693742</v>
      </c>
      <c r="Q54" s="1485"/>
      <c r="R54" s="1410">
        <v>0.2333652411742449</v>
      </c>
      <c r="S54" s="57"/>
      <c r="T54" s="4"/>
    </row>
    <row r="55" spans="1:20" s="10" customFormat="1" ht="12" x14ac:dyDescent="0.2">
      <c r="A55" s="546" t="s">
        <v>311</v>
      </c>
      <c r="B55" s="1489"/>
      <c r="C55" s="1490"/>
      <c r="D55" s="1501"/>
      <c r="E55" s="1501"/>
      <c r="F55" s="1490"/>
      <c r="G55" s="1490"/>
      <c r="H55" s="1489"/>
      <c r="I55" s="1490"/>
      <c r="J55" s="1502"/>
      <c r="K55" s="1490"/>
      <c r="L55" s="1491"/>
      <c r="M55" s="1489"/>
      <c r="N55" s="1490"/>
      <c r="O55" s="1505"/>
      <c r="P55" s="1502"/>
      <c r="Q55" s="1490"/>
      <c r="R55" s="1491"/>
      <c r="S55" s="408"/>
      <c r="T55" s="4"/>
    </row>
    <row r="56" spans="1:20" s="25" customFormat="1" ht="12" x14ac:dyDescent="0.2">
      <c r="A56" s="33" t="s">
        <v>312</v>
      </c>
      <c r="B56" s="1482">
        <v>475286.34768589964</v>
      </c>
      <c r="C56" s="1483"/>
      <c r="D56" s="1483">
        <v>486358.63475637056</v>
      </c>
      <c r="E56" s="1483"/>
      <c r="F56" s="1410">
        <v>-2.2765684166412118E-2</v>
      </c>
      <c r="G56" s="1410"/>
      <c r="H56" s="1488">
        <v>150910.89063618393</v>
      </c>
      <c r="I56" s="1410"/>
      <c r="J56" s="1492">
        <v>185704.06487886052</v>
      </c>
      <c r="K56" s="1485"/>
      <c r="L56" s="1410">
        <v>-0.18735817261390081</v>
      </c>
      <c r="M56" s="1486"/>
      <c r="N56" s="1492">
        <v>324375.45704985445</v>
      </c>
      <c r="O56" s="1410"/>
      <c r="P56" s="1483">
        <v>300654.56987751002</v>
      </c>
      <c r="Q56" s="1485"/>
      <c r="R56" s="1410">
        <v>7.8897477533797611E-2</v>
      </c>
      <c r="S56" s="57"/>
      <c r="T56" s="4"/>
    </row>
    <row r="57" spans="1:20" s="25" customFormat="1" ht="12" x14ac:dyDescent="0.2">
      <c r="A57" s="33" t="s">
        <v>194</v>
      </c>
      <c r="B57" s="1482">
        <v>461198.21208643692</v>
      </c>
      <c r="C57" s="1483"/>
      <c r="D57" s="1483">
        <v>471176.80340904061</v>
      </c>
      <c r="E57" s="1483"/>
      <c r="F57" s="1410">
        <v>-2.1178019058678114E-2</v>
      </c>
      <c r="G57" s="1410"/>
      <c r="H57" s="1488">
        <v>146022.25748072128</v>
      </c>
      <c r="I57" s="1410"/>
      <c r="J57" s="1492">
        <v>179115.32497183583</v>
      </c>
      <c r="K57" s="1485"/>
      <c r="L57" s="1410">
        <v>-0.18475843703668637</v>
      </c>
      <c r="M57" s="1486"/>
      <c r="N57" s="1492">
        <v>315175.95460584917</v>
      </c>
      <c r="O57" s="1410"/>
      <c r="P57" s="1483">
        <v>292061.47843720479</v>
      </c>
      <c r="Q57" s="1485"/>
      <c r="R57" s="1410">
        <v>7.9142502093490399E-2</v>
      </c>
      <c r="S57" s="57"/>
      <c r="T57" s="4"/>
    </row>
    <row r="58" spans="1:20" s="25" customFormat="1" ht="12" x14ac:dyDescent="0.2">
      <c r="A58" s="33" t="s">
        <v>195</v>
      </c>
      <c r="B58" s="1482">
        <v>15265.437586258222</v>
      </c>
      <c r="C58" s="1483"/>
      <c r="D58" s="1483">
        <v>15632.001719460182</v>
      </c>
      <c r="E58" s="1483"/>
      <c r="F58" s="1410">
        <v>-2.3449596525160755E-2</v>
      </c>
      <c r="G58" s="1410"/>
      <c r="H58" s="1488">
        <v>5439.769714131</v>
      </c>
      <c r="I58" s="1410"/>
      <c r="J58" s="1492">
        <v>7222.2166794504001</v>
      </c>
      <c r="K58" s="1485"/>
      <c r="L58" s="1410">
        <v>-0.24680053845394204</v>
      </c>
      <c r="M58" s="1486"/>
      <c r="N58" s="1492">
        <v>9825.6678721271728</v>
      </c>
      <c r="O58" s="1410"/>
      <c r="P58" s="1483">
        <v>8409.7850400097814</v>
      </c>
      <c r="Q58" s="1485"/>
      <c r="R58" s="1410">
        <v>0.16836135827268953</v>
      </c>
      <c r="S58" s="57"/>
      <c r="T58" s="4"/>
    </row>
    <row r="59" spans="1:20" s="25" customFormat="1" ht="12" x14ac:dyDescent="0.2">
      <c r="A59" s="33" t="s">
        <v>621</v>
      </c>
      <c r="B59" s="1482">
        <v>3808.1191141900222</v>
      </c>
      <c r="C59" s="1483"/>
      <c r="D59" s="1483">
        <v>4545.4103913962672</v>
      </c>
      <c r="E59" s="1483"/>
      <c r="F59" s="1410">
        <v>-0.16220565663373743</v>
      </c>
      <c r="G59" s="1410"/>
      <c r="H59" s="1488">
        <v>1182.5284487506724</v>
      </c>
      <c r="I59" s="1410"/>
      <c r="J59" s="1492">
        <v>1811.5267628371239</v>
      </c>
      <c r="K59" s="1485"/>
      <c r="L59" s="1410">
        <v>-0.34721999530459341</v>
      </c>
      <c r="M59" s="1486"/>
      <c r="N59" s="1492">
        <v>2625.5906654393443</v>
      </c>
      <c r="O59" s="1410"/>
      <c r="P59" s="1483">
        <v>2733.8836285591433</v>
      </c>
      <c r="Q59" s="1485"/>
      <c r="R59" s="1410">
        <v>-3.96114018857757E-2</v>
      </c>
      <c r="S59" s="57"/>
      <c r="T59" s="4"/>
    </row>
    <row r="60" spans="1:20" s="25" customFormat="1" ht="12" x14ac:dyDescent="0.2">
      <c r="A60" s="33" t="s">
        <v>243</v>
      </c>
      <c r="B60" s="1482">
        <v>22561.081632877245</v>
      </c>
      <c r="C60" s="1483"/>
      <c r="D60" s="1483">
        <v>21003.766296682705</v>
      </c>
      <c r="E60" s="1483"/>
      <c r="F60" s="1410">
        <v>7.4144575510750182E-2</v>
      </c>
      <c r="G60" s="1410"/>
      <c r="H60" s="1488">
        <v>7809.3488915998705</v>
      </c>
      <c r="I60" s="1410"/>
      <c r="J60" s="1492">
        <v>9894.6130147233907</v>
      </c>
      <c r="K60" s="1485"/>
      <c r="L60" s="1410">
        <v>-0.21074741579287676</v>
      </c>
      <c r="M60" s="1486"/>
      <c r="N60" s="1492">
        <v>14751.732741277481</v>
      </c>
      <c r="O60" s="1410"/>
      <c r="P60" s="1483">
        <v>11109.153281959312</v>
      </c>
      <c r="Q60" s="1485"/>
      <c r="R60" s="1410">
        <v>0.32788992705983533</v>
      </c>
      <c r="S60" s="57"/>
      <c r="T60" s="4"/>
    </row>
    <row r="61" spans="1:20" s="25" customFormat="1" ht="12" x14ac:dyDescent="0.2">
      <c r="A61" s="33" t="s">
        <v>313</v>
      </c>
      <c r="B61" s="1482">
        <v>16769.572321250784</v>
      </c>
      <c r="C61" s="1483"/>
      <c r="D61" s="1483">
        <v>14379.097171612808</v>
      </c>
      <c r="E61" s="1483"/>
      <c r="F61" s="1410">
        <v>0.16624653975892509</v>
      </c>
      <c r="G61" s="1410"/>
      <c r="H61" s="1488">
        <v>5771.9418202098395</v>
      </c>
      <c r="I61" s="1410"/>
      <c r="J61" s="1492">
        <v>6760.0131565383226</v>
      </c>
      <c r="K61" s="1485"/>
      <c r="L61" s="1410">
        <v>-0.14616411439566726</v>
      </c>
      <c r="M61" s="1486"/>
      <c r="N61" s="1492">
        <v>10997.630501040907</v>
      </c>
      <c r="O61" s="1410"/>
      <c r="P61" s="1483">
        <v>7619.0840150744862</v>
      </c>
      <c r="Q61" s="1485"/>
      <c r="R61" s="1410">
        <v>0.44343210801743482</v>
      </c>
      <c r="S61" s="57"/>
      <c r="T61" s="4"/>
    </row>
    <row r="62" spans="1:20" s="25" customFormat="1" ht="12" x14ac:dyDescent="0.2">
      <c r="A62" s="33" t="s">
        <v>314</v>
      </c>
      <c r="B62" s="1482">
        <v>2705.7144516711523</v>
      </c>
      <c r="C62" s="1483"/>
      <c r="D62" s="1483">
        <v>4007.6252666291339</v>
      </c>
      <c r="E62" s="1483"/>
      <c r="F62" s="1410">
        <v>-0.3248584207208165</v>
      </c>
      <c r="G62" s="1410"/>
      <c r="H62" s="1488">
        <v>973.97699227369924</v>
      </c>
      <c r="I62" s="1410"/>
      <c r="J62" s="1492">
        <v>1782.332948904839</v>
      </c>
      <c r="K62" s="1485"/>
      <c r="L62" s="1410">
        <v>-0.45353813221476774</v>
      </c>
      <c r="M62" s="1486"/>
      <c r="N62" s="1492">
        <v>1731.7374593974459</v>
      </c>
      <c r="O62" s="1410"/>
      <c r="P62" s="1483">
        <v>2225.2923177242947</v>
      </c>
      <c r="Q62" s="1485"/>
      <c r="R62" s="1410">
        <v>-0.22179326931375237</v>
      </c>
      <c r="S62" s="57"/>
      <c r="T62" s="4"/>
    </row>
    <row r="63" spans="1:20" s="25" customFormat="1" ht="12" x14ac:dyDescent="0.2">
      <c r="A63" s="33" t="s">
        <v>315</v>
      </c>
      <c r="B63" s="1482">
        <v>4256.881610242086</v>
      </c>
      <c r="C63" s="1483"/>
      <c r="D63" s="1483">
        <v>3843.6279530545135</v>
      </c>
      <c r="E63" s="1483"/>
      <c r="F63" s="1410">
        <v>0.10751656045668047</v>
      </c>
      <c r="G63" s="1410"/>
      <c r="H63" s="1488">
        <v>1366.0193742519823</v>
      </c>
      <c r="I63" s="1410"/>
      <c r="J63" s="1492">
        <v>1949.779844150441</v>
      </c>
      <c r="K63" s="1485"/>
      <c r="L63" s="1410">
        <v>-0.29939814571876194</v>
      </c>
      <c r="M63" s="1486"/>
      <c r="N63" s="1492">
        <v>2890.862235990091</v>
      </c>
      <c r="O63" s="1410"/>
      <c r="P63" s="1483">
        <v>1893.8481089040722</v>
      </c>
      <c r="Q63" s="1485"/>
      <c r="R63" s="1410">
        <v>0.52644883314479152</v>
      </c>
      <c r="S63" s="57"/>
      <c r="T63" s="4"/>
    </row>
    <row r="64" spans="1:20" s="25" customFormat="1" ht="12" x14ac:dyDescent="0.2">
      <c r="A64" s="33" t="s">
        <v>237</v>
      </c>
      <c r="B64" s="1482">
        <v>4945.4664980532907</v>
      </c>
      <c r="C64" s="1483"/>
      <c r="D64" s="1483">
        <v>6139.5492823892519</v>
      </c>
      <c r="E64" s="1483"/>
      <c r="F64" s="1410">
        <v>-0.19449030041359563</v>
      </c>
      <c r="G64" s="1410"/>
      <c r="H64" s="1488">
        <v>2277.1176509517882</v>
      </c>
      <c r="I64" s="1410"/>
      <c r="J64" s="1492">
        <v>3284.8418553750075</v>
      </c>
      <c r="K64" s="1485"/>
      <c r="L64" s="1410">
        <v>-0.3067801278695575</v>
      </c>
      <c r="M64" s="1486"/>
      <c r="N64" s="1492">
        <v>2668.3488471014466</v>
      </c>
      <c r="O64" s="1410"/>
      <c r="P64" s="1483">
        <v>2854.7074270142443</v>
      </c>
      <c r="Q64" s="1485"/>
      <c r="R64" s="1410">
        <v>-6.5281148656172891E-2</v>
      </c>
      <c r="S64" s="57"/>
      <c r="T64" s="4"/>
    </row>
    <row r="65" spans="1:20" s="25" customFormat="1" ht="12" x14ac:dyDescent="0.2">
      <c r="A65" s="33" t="s">
        <v>260</v>
      </c>
      <c r="B65" s="1482">
        <v>20136.759211590928</v>
      </c>
      <c r="C65" s="1483"/>
      <c r="D65" s="1483">
        <v>20095.216883332738</v>
      </c>
      <c r="E65" s="1483"/>
      <c r="F65" s="1410">
        <v>2.0672744414441399E-3</v>
      </c>
      <c r="G65" s="1410"/>
      <c r="H65" s="1488">
        <v>7693.4144617392994</v>
      </c>
      <c r="I65" s="1410"/>
      <c r="J65" s="1492">
        <v>9085.6298036991429</v>
      </c>
      <c r="K65" s="1485"/>
      <c r="L65" s="1410">
        <v>-0.15323267313764138</v>
      </c>
      <c r="M65" s="1486"/>
      <c r="N65" s="1492">
        <v>12443.344749852027</v>
      </c>
      <c r="O65" s="1410"/>
      <c r="P65" s="1483">
        <v>11009.587079633597</v>
      </c>
      <c r="Q65" s="1485"/>
      <c r="R65" s="1410">
        <v>0.13022810572711749</v>
      </c>
      <c r="S65" s="57"/>
      <c r="T65" s="4"/>
    </row>
    <row r="66" spans="1:20" s="25" customFormat="1" ht="12" x14ac:dyDescent="0.2">
      <c r="A66" s="33" t="s">
        <v>316</v>
      </c>
      <c r="B66" s="1482">
        <v>1383.386512589859</v>
      </c>
      <c r="C66" s="1483"/>
      <c r="D66" s="1483">
        <v>1456.1692561588839</v>
      </c>
      <c r="E66" s="1483"/>
      <c r="F66" s="1410">
        <v>-4.9982337740746466E-2</v>
      </c>
      <c r="G66" s="1410"/>
      <c r="H66" s="1488">
        <v>549.53536076380033</v>
      </c>
      <c r="I66" s="1410"/>
      <c r="J66" s="1492">
        <v>905.59288069587399</v>
      </c>
      <c r="K66" s="1485"/>
      <c r="L66" s="1410">
        <v>-0.39317614738586792</v>
      </c>
      <c r="M66" s="1486"/>
      <c r="N66" s="1506">
        <v>833.85115182606364</v>
      </c>
      <c r="O66" s="1410"/>
      <c r="P66" s="1483">
        <v>550.57637546300998</v>
      </c>
      <c r="Q66" s="1485"/>
      <c r="R66" s="1410">
        <v>0.51450586873589033</v>
      </c>
      <c r="S66" s="57"/>
      <c r="T66" s="4"/>
    </row>
    <row r="67" spans="1:20" s="25" customFormat="1" ht="12" x14ac:dyDescent="0.2">
      <c r="A67" s="33" t="s">
        <v>317</v>
      </c>
      <c r="B67" s="1482">
        <v>1262.256081642015</v>
      </c>
      <c r="C67" s="1483"/>
      <c r="D67" s="1483">
        <v>932.57830076302776</v>
      </c>
      <c r="E67" s="1483"/>
      <c r="F67" s="1410">
        <v>0.35351217223180903</v>
      </c>
      <c r="G67" s="1410"/>
      <c r="H67" s="1488">
        <v>299.55524300151961</v>
      </c>
      <c r="I67" s="1410"/>
      <c r="J67" s="1492">
        <v>512.37219999543106</v>
      </c>
      <c r="K67" s="1485"/>
      <c r="L67" s="1410">
        <v>-0.41535617466328029</v>
      </c>
      <c r="M67" s="1486"/>
      <c r="N67" s="1506">
        <v>962.70083864049718</v>
      </c>
      <c r="O67" s="1410"/>
      <c r="P67" s="1483">
        <v>420.20610076759669</v>
      </c>
      <c r="Q67" s="1485"/>
      <c r="R67" s="1410">
        <v>1.2910206131750999</v>
      </c>
      <c r="S67" s="57"/>
      <c r="T67" s="4"/>
    </row>
    <row r="68" spans="1:20" s="25" customFormat="1" ht="12" x14ac:dyDescent="0.2">
      <c r="A68" s="33" t="s">
        <v>622</v>
      </c>
      <c r="B68" s="1482">
        <v>4762.2061105672119</v>
      </c>
      <c r="C68" s="1483"/>
      <c r="D68" s="1483">
        <v>5358.6273328191946</v>
      </c>
      <c r="E68" s="1483"/>
      <c r="F68" s="1410">
        <v>-0.11130111971011114</v>
      </c>
      <c r="G68" s="1417"/>
      <c r="H68" s="1488">
        <v>1675.6059266235588</v>
      </c>
      <c r="I68" s="1410"/>
      <c r="J68" s="1492">
        <v>2505.7409623462477</v>
      </c>
      <c r="K68" s="1485"/>
      <c r="L68" s="1410">
        <v>-0.33129323748828082</v>
      </c>
      <c r="M68" s="1486"/>
      <c r="N68" s="1507">
        <v>3086.6001839436308</v>
      </c>
      <c r="O68" s="1410"/>
      <c r="P68" s="1483">
        <v>2852.8863704729474</v>
      </c>
      <c r="Q68" s="1485"/>
      <c r="R68" s="1410">
        <v>8.1921879500563011E-2</v>
      </c>
      <c r="S68" s="57"/>
      <c r="T68" s="4"/>
    </row>
    <row r="69" spans="1:20" s="25" customFormat="1" ht="12" x14ac:dyDescent="0.2">
      <c r="A69" s="33" t="s">
        <v>893</v>
      </c>
      <c r="B69" s="1482">
        <v>47.380961283555315</v>
      </c>
      <c r="C69" s="1483"/>
      <c r="D69" s="1483">
        <v>47.563612307119051</v>
      </c>
      <c r="E69" s="1485"/>
      <c r="F69" s="1410">
        <v>-3.8401419636581637E-3</v>
      </c>
      <c r="G69" s="1410"/>
      <c r="H69" s="1488">
        <v>46.355202371296969</v>
      </c>
      <c r="I69" s="1410"/>
      <c r="J69" s="1492">
        <v>46.326093896641275</v>
      </c>
      <c r="K69" s="1485"/>
      <c r="L69" s="1417">
        <v>6.2833863611807227E-4</v>
      </c>
      <c r="M69" s="1410"/>
      <c r="N69" s="1492">
        <v>48.318037595533475</v>
      </c>
      <c r="O69" s="1410"/>
      <c r="P69" s="1483">
        <v>49.047990457947215</v>
      </c>
      <c r="Q69" s="1485"/>
      <c r="R69" s="1410">
        <v>-1.4882421391750732E-2</v>
      </c>
      <c r="S69" s="57"/>
      <c r="T69" s="4"/>
    </row>
    <row r="70" spans="1:20" s="10" customFormat="1" ht="12" x14ac:dyDescent="0.2">
      <c r="A70" s="546" t="s">
        <v>456</v>
      </c>
      <c r="B70" s="551"/>
      <c r="C70" s="547"/>
      <c r="D70" s="547"/>
      <c r="E70" s="547"/>
      <c r="F70" s="407"/>
      <c r="G70" s="407"/>
      <c r="H70" s="552"/>
      <c r="I70" s="407"/>
      <c r="J70" s="548"/>
      <c r="K70" s="407"/>
      <c r="L70" s="408"/>
      <c r="M70" s="394"/>
      <c r="N70" s="407"/>
      <c r="O70" s="550"/>
      <c r="P70" s="548"/>
      <c r="Q70" s="407"/>
      <c r="R70" s="407"/>
      <c r="S70" s="408"/>
      <c r="T70" s="4"/>
    </row>
    <row r="71" spans="1:20" s="10" customFormat="1" ht="12" x14ac:dyDescent="0.2">
      <c r="A71" s="33" t="s">
        <v>592</v>
      </c>
      <c r="B71" s="1757">
        <v>1053.2316212199405</v>
      </c>
      <c r="C71" s="1757"/>
      <c r="D71" s="1757">
        <v>1073.4158150150352</v>
      </c>
      <c r="E71" s="1757"/>
      <c r="F71" s="1758">
        <v>-1.8803704503656794E-2</v>
      </c>
      <c r="G71" s="55"/>
      <c r="H71" s="570"/>
      <c r="I71" s="572"/>
      <c r="J71" s="571"/>
      <c r="K71" s="572"/>
      <c r="L71" s="57"/>
      <c r="M71" s="573"/>
      <c r="N71" s="107"/>
      <c r="O71" s="314"/>
      <c r="P71" s="107"/>
      <c r="Q71" s="105"/>
      <c r="R71" s="55"/>
      <c r="S71" s="57"/>
      <c r="T71" s="98"/>
    </row>
    <row r="72" spans="1:20" s="10" customFormat="1" ht="12" x14ac:dyDescent="0.2">
      <c r="A72" s="33" t="s">
        <v>590</v>
      </c>
      <c r="B72" s="1757">
        <v>161.51973629351647</v>
      </c>
      <c r="C72" s="1757"/>
      <c r="D72" s="1757">
        <v>158.94567085508962</v>
      </c>
      <c r="E72" s="1757"/>
      <c r="F72" s="1759">
        <v>1.6194624393221918E-2</v>
      </c>
      <c r="G72" s="55"/>
      <c r="H72" s="570"/>
      <c r="I72" s="571"/>
      <c r="J72" s="571"/>
      <c r="K72" s="571"/>
      <c r="L72" s="57"/>
      <c r="M72" s="573"/>
      <c r="N72" s="107"/>
      <c r="O72" s="314"/>
      <c r="P72" s="107"/>
      <c r="Q72" s="105"/>
      <c r="R72" s="55"/>
      <c r="S72" s="57"/>
      <c r="T72" s="98"/>
    </row>
    <row r="73" spans="1:20" ht="12" x14ac:dyDescent="0.2">
      <c r="A73" s="194" t="s">
        <v>591</v>
      </c>
      <c r="B73" s="1760">
        <v>2055.7945265957246</v>
      </c>
      <c r="C73" s="1760"/>
      <c r="D73" s="1760">
        <v>2053.3574468170455</v>
      </c>
      <c r="E73" s="1760"/>
      <c r="F73" s="1761">
        <v>1.1868755644356679E-3</v>
      </c>
      <c r="G73" s="22"/>
      <c r="H73" s="575"/>
      <c r="I73" s="574"/>
      <c r="J73" s="574"/>
      <c r="K73" s="574"/>
      <c r="L73" s="91"/>
      <c r="M73" s="576"/>
      <c r="N73" s="108"/>
      <c r="O73" s="315"/>
      <c r="P73" s="108"/>
      <c r="Q73" s="153"/>
      <c r="R73" s="22"/>
      <c r="S73" s="91"/>
      <c r="T73" s="98"/>
    </row>
    <row r="74" spans="1:20" s="10" customFormat="1" ht="12" x14ac:dyDescent="0.2">
      <c r="A74" s="123"/>
      <c r="B74" s="553"/>
      <c r="C74" s="25"/>
      <c r="D74" s="553"/>
      <c r="E74" s="56"/>
      <c r="F74" s="55"/>
      <c r="G74" s="55"/>
      <c r="H74" s="554"/>
      <c r="I74" s="100"/>
      <c r="J74" s="555"/>
      <c r="K74" s="149"/>
      <c r="L74" s="100"/>
      <c r="M74" s="100"/>
      <c r="N74" s="556"/>
      <c r="O74" s="100"/>
      <c r="P74" s="557"/>
      <c r="Q74" s="149"/>
      <c r="R74" s="100"/>
      <c r="S74" s="55"/>
      <c r="T74" s="98"/>
    </row>
    <row r="75" spans="1:20" s="10" customFormat="1" ht="12" x14ac:dyDescent="0.2">
      <c r="A75" s="123" t="s">
        <v>677</v>
      </c>
      <c r="B75" s="553"/>
      <c r="C75" s="25"/>
      <c r="D75" s="553"/>
      <c r="E75" s="56"/>
      <c r="F75" s="55"/>
      <c r="G75" s="55"/>
      <c r="H75" s="553"/>
      <c r="I75" s="55"/>
      <c r="J75" s="559"/>
      <c r="K75" s="56"/>
      <c r="L75" s="55"/>
      <c r="M75" s="55"/>
      <c r="N75" s="414"/>
      <c r="O75" s="55"/>
      <c r="P75" s="560"/>
      <c r="Q75" s="56"/>
      <c r="R75" s="55"/>
      <c r="S75" s="55"/>
      <c r="T75" s="98"/>
    </row>
    <row r="76" spans="1:20" s="10" customFormat="1" ht="12" x14ac:dyDescent="0.2">
      <c r="A76" s="123"/>
      <c r="B76" s="558"/>
      <c r="C76" s="25"/>
      <c r="D76" s="553"/>
      <c r="E76" s="56"/>
      <c r="F76" s="55"/>
      <c r="G76" s="55"/>
      <c r="H76" s="553"/>
      <c r="I76" s="55"/>
      <c r="J76" s="559"/>
      <c r="K76" s="56"/>
      <c r="L76" s="55"/>
      <c r="M76" s="55"/>
      <c r="N76" s="414"/>
      <c r="O76" s="55"/>
      <c r="P76" s="560"/>
      <c r="Q76" s="56"/>
      <c r="R76" s="55"/>
      <c r="S76" s="55"/>
      <c r="T76" s="98"/>
    </row>
    <row r="77" spans="1:20" s="10" customFormat="1" ht="12" x14ac:dyDescent="0.2">
      <c r="A77" s="29"/>
      <c r="B77" s="109"/>
      <c r="D77" s="109"/>
      <c r="E77" s="6"/>
      <c r="F77" s="21"/>
      <c r="G77" s="21"/>
      <c r="H77" s="35"/>
      <c r="I77" s="21"/>
      <c r="J77" s="110"/>
      <c r="K77" s="6"/>
      <c r="L77" s="21"/>
      <c r="M77" s="21"/>
      <c r="N77" s="71"/>
      <c r="O77" s="21"/>
      <c r="P77" s="316"/>
      <c r="Q77" s="6"/>
      <c r="R77" s="21"/>
      <c r="S77" s="21"/>
      <c r="T77" s="98"/>
    </row>
    <row r="78" spans="1:20" s="10" customFormat="1" ht="12" x14ac:dyDescent="0.2">
      <c r="A78" s="29"/>
      <c r="B78" s="109"/>
      <c r="D78" s="109"/>
      <c r="E78" s="6"/>
      <c r="F78" s="21"/>
      <c r="G78" s="21"/>
      <c r="H78" s="35"/>
      <c r="I78" s="21"/>
      <c r="J78" s="110"/>
      <c r="K78" s="6"/>
      <c r="L78" s="21"/>
      <c r="M78" s="21"/>
      <c r="N78" s="71"/>
      <c r="O78" s="21"/>
      <c r="P78" s="316"/>
      <c r="Q78" s="6"/>
      <c r="R78" s="21"/>
      <c r="S78" s="21"/>
      <c r="T78" s="4"/>
    </row>
    <row r="79" spans="1:20" s="10" customFormat="1" ht="12" x14ac:dyDescent="0.2">
      <c r="A79" s="29"/>
      <c r="B79" s="127"/>
      <c r="C79" s="128"/>
      <c r="D79" s="127"/>
      <c r="E79" s="129"/>
      <c r="F79" s="129"/>
      <c r="G79" s="129"/>
      <c r="H79" s="141"/>
      <c r="I79" s="129"/>
      <c r="J79" s="130"/>
      <c r="K79" s="129"/>
      <c r="L79" s="129"/>
      <c r="M79" s="129"/>
      <c r="N79" s="142"/>
      <c r="O79" s="21"/>
      <c r="P79" s="316"/>
      <c r="Q79" s="6"/>
      <c r="R79" s="21"/>
      <c r="S79" s="21"/>
      <c r="T79" s="4"/>
    </row>
    <row r="80" spans="1:20" s="10" customFormat="1" ht="12" x14ac:dyDescent="0.2">
      <c r="A80" s="29"/>
      <c r="B80" s="127"/>
      <c r="C80" s="128"/>
      <c r="D80" s="127"/>
      <c r="E80" s="129"/>
      <c r="F80" s="129"/>
      <c r="G80" s="129"/>
      <c r="H80" s="141"/>
      <c r="I80" s="129"/>
      <c r="J80" s="130"/>
      <c r="K80" s="129"/>
      <c r="L80" s="129"/>
      <c r="M80" s="129"/>
      <c r="N80" s="142"/>
      <c r="O80" s="21"/>
      <c r="P80" s="316"/>
      <c r="Q80" s="6"/>
      <c r="R80" s="21"/>
      <c r="S80" s="21"/>
      <c r="T80" s="4"/>
    </row>
    <row r="81" spans="1:20" s="10" customFormat="1" ht="12" x14ac:dyDescent="0.2">
      <c r="A81" s="24"/>
      <c r="B81" s="127"/>
      <c r="C81" s="128"/>
      <c r="D81" s="127"/>
      <c r="E81" s="129"/>
      <c r="F81" s="129"/>
      <c r="G81" s="129"/>
      <c r="H81" s="565"/>
      <c r="I81" s="129"/>
      <c r="J81" s="130"/>
      <c r="K81" s="129"/>
      <c r="L81" s="129"/>
      <c r="M81" s="129"/>
      <c r="N81" s="127"/>
      <c r="O81" s="21"/>
      <c r="P81" s="316"/>
      <c r="Q81" s="6"/>
      <c r="R81" s="21"/>
      <c r="S81" s="21"/>
      <c r="T81" s="4"/>
    </row>
    <row r="82" spans="1:20" ht="12" x14ac:dyDescent="0.2">
      <c r="A82" s="24"/>
      <c r="B82" s="109"/>
      <c r="C82" s="10"/>
      <c r="D82" s="109"/>
      <c r="E82" s="6"/>
      <c r="F82" s="21"/>
      <c r="G82" s="21"/>
      <c r="H82" s="553"/>
      <c r="I82" s="21"/>
      <c r="J82" s="110"/>
      <c r="K82" s="6"/>
      <c r="L82" s="21"/>
      <c r="M82" s="21"/>
      <c r="N82" s="109"/>
      <c r="O82" s="21"/>
      <c r="P82" s="316"/>
      <c r="Q82" s="6"/>
      <c r="R82" s="21"/>
      <c r="S82" s="21"/>
      <c r="T82" s="4"/>
    </row>
    <row r="83" spans="1:20" ht="12" x14ac:dyDescent="0.2">
      <c r="A83" s="31"/>
      <c r="B83" s="109"/>
      <c r="C83" s="10"/>
      <c r="D83" s="109"/>
      <c r="E83" s="6"/>
      <c r="F83" s="21"/>
      <c r="G83" s="21"/>
      <c r="H83" s="109"/>
      <c r="I83" s="21"/>
      <c r="J83" s="110"/>
      <c r="K83" s="6"/>
      <c r="L83" s="21"/>
      <c r="M83" s="21"/>
      <c r="N83" s="39"/>
      <c r="O83" s="21"/>
      <c r="P83" s="316"/>
      <c r="Q83" s="6"/>
      <c r="R83" s="21"/>
      <c r="S83" s="21"/>
      <c r="T83" s="4"/>
    </row>
    <row r="84" spans="1:20" ht="12" x14ac:dyDescent="0.2">
      <c r="A84" s="24"/>
      <c r="C84" s="10"/>
      <c r="D84" s="34"/>
      <c r="E84" s="4"/>
      <c r="F84" s="4"/>
      <c r="G84" s="10"/>
      <c r="I84" s="10"/>
      <c r="J84" s="34"/>
      <c r="K84" s="4"/>
      <c r="L84" s="4"/>
      <c r="M84" s="10"/>
      <c r="N84" s="35"/>
      <c r="O84" s="10"/>
      <c r="P84" s="34"/>
      <c r="Q84" s="4"/>
      <c r="R84" s="10"/>
      <c r="S84" s="10"/>
      <c r="T84" s="4"/>
    </row>
    <row r="85" spans="1:20" ht="12" x14ac:dyDescent="0.2">
      <c r="A85" s="24"/>
      <c r="C85" s="10"/>
      <c r="D85" s="4"/>
      <c r="E85" s="4"/>
      <c r="F85" s="35"/>
      <c r="G85" s="35"/>
      <c r="I85" s="10"/>
      <c r="K85" s="4"/>
      <c r="L85" s="35"/>
      <c r="M85" s="35"/>
      <c r="O85" s="10"/>
      <c r="Q85" s="4"/>
      <c r="R85" s="35"/>
      <c r="S85" s="35"/>
      <c r="T85" s="4"/>
    </row>
    <row r="86" spans="1:20" ht="12" x14ac:dyDescent="0.2">
      <c r="A86" s="24"/>
      <c r="B86" s="93"/>
      <c r="C86" s="10"/>
      <c r="D86" s="93"/>
      <c r="E86" s="4"/>
      <c r="F86" s="35"/>
      <c r="G86" s="35"/>
      <c r="I86" s="10"/>
      <c r="K86" s="4"/>
      <c r="L86" s="35"/>
      <c r="M86" s="35"/>
      <c r="O86" s="10"/>
      <c r="Q86" s="4"/>
      <c r="R86" s="35"/>
      <c r="S86" s="35"/>
      <c r="T86" s="4"/>
    </row>
    <row r="87" spans="1:20" ht="12" x14ac:dyDescent="0.2">
      <c r="A87" s="24"/>
      <c r="B87" s="93"/>
      <c r="C87" s="10"/>
      <c r="D87" s="93"/>
      <c r="E87" s="4"/>
      <c r="F87" s="35"/>
      <c r="G87" s="35"/>
      <c r="I87" s="10"/>
      <c r="K87" s="4"/>
      <c r="L87" s="35"/>
      <c r="M87" s="35"/>
      <c r="O87" s="10"/>
      <c r="Q87" s="4"/>
      <c r="R87" s="35"/>
      <c r="S87" s="35"/>
      <c r="T87" s="4"/>
    </row>
    <row r="88" spans="1:20" ht="12" x14ac:dyDescent="0.2">
      <c r="A88" s="24"/>
      <c r="B88" s="317"/>
      <c r="C88" s="10"/>
      <c r="D88" s="4"/>
      <c r="E88" s="4"/>
      <c r="F88" s="10"/>
      <c r="G88" s="10"/>
      <c r="H88" s="77"/>
      <c r="I88" s="10"/>
      <c r="K88" s="4"/>
      <c r="L88" s="10"/>
      <c r="M88" s="10"/>
      <c r="N88" s="77"/>
      <c r="O88" s="10"/>
      <c r="Q88" s="4"/>
      <c r="R88" s="10"/>
      <c r="S88" s="10"/>
      <c r="T88" s="4"/>
    </row>
    <row r="89" spans="1:20" x14ac:dyDescent="0.2">
      <c r="B89" s="318"/>
    </row>
    <row r="90" spans="1:20" x14ac:dyDescent="0.2">
      <c r="B90" s="568"/>
    </row>
    <row r="91" spans="1:20" x14ac:dyDescent="0.2">
      <c r="B91" s="319"/>
    </row>
    <row r="92" spans="1:20" x14ac:dyDescent="0.2">
      <c r="B92" s="319"/>
    </row>
  </sheetData>
  <mergeCells count="6">
    <mergeCell ref="A4:A5"/>
    <mergeCell ref="A2:S2"/>
    <mergeCell ref="A1:S1"/>
    <mergeCell ref="B4:G4"/>
    <mergeCell ref="H4:L4"/>
    <mergeCell ref="M4:S4"/>
  </mergeCells>
  <phoneticPr fontId="51" type="noConversion"/>
  <printOptions horizontalCentered="1"/>
  <pageMargins left="0.25" right="0.25" top="0.25" bottom="0.5" header="0.3" footer="0.3"/>
  <pageSetup scale="83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Q140"/>
  <sheetViews>
    <sheetView showGridLines="0" zoomScaleNormal="100" workbookViewId="0">
      <selection activeCell="H14" sqref="H14"/>
    </sheetView>
  </sheetViews>
  <sheetFormatPr defaultColWidth="8.85546875" defaultRowHeight="12" x14ac:dyDescent="0.2"/>
  <cols>
    <col min="1" max="1" width="24.7109375" style="4" customWidth="1"/>
    <col min="2" max="15" width="12.7109375" style="4" customWidth="1"/>
    <col min="16" max="16384" width="8.85546875" style="181"/>
  </cols>
  <sheetData>
    <row r="1" spans="1:15" ht="15.6" customHeight="1" x14ac:dyDescent="0.25">
      <c r="A1" s="1893" t="str">
        <f>CONCATENATE('List of Tables'!A28,":  ",'List of Tables'!C28)</f>
        <v xml:space="preserve">TABLE 23:  Canada MMA Visitor Characteristics by Region: 2015 vs. 2014R 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</row>
    <row r="2" spans="1:15" ht="15.75" x14ac:dyDescent="0.25">
      <c r="A2" s="1893" t="s">
        <v>650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</row>
    <row r="4" spans="1:15" s="384" customFormat="1" x14ac:dyDescent="0.2">
      <c r="A4" s="1959"/>
      <c r="B4" s="1959" t="s">
        <v>609</v>
      </c>
      <c r="C4" s="1959" t="s">
        <v>753</v>
      </c>
      <c r="D4" s="1959" t="s">
        <v>754</v>
      </c>
      <c r="E4" s="1959" t="s">
        <v>755</v>
      </c>
      <c r="F4" s="1959" t="s">
        <v>756</v>
      </c>
      <c r="G4" s="1959" t="s">
        <v>757</v>
      </c>
      <c r="H4" s="1959" t="s">
        <v>758</v>
      </c>
      <c r="I4" s="1959" t="s">
        <v>759</v>
      </c>
      <c r="J4" s="1959" t="s">
        <v>760</v>
      </c>
      <c r="K4" s="1959" t="s">
        <v>761</v>
      </c>
      <c r="L4" s="1959" t="s">
        <v>762</v>
      </c>
      <c r="M4" s="1959" t="s">
        <v>763</v>
      </c>
      <c r="N4" s="1959" t="s">
        <v>764</v>
      </c>
      <c r="O4" s="1959" t="s">
        <v>765</v>
      </c>
    </row>
    <row r="5" spans="1:15" s="384" customFormat="1" x14ac:dyDescent="0.2">
      <c r="A5" s="1960"/>
      <c r="B5" s="1960"/>
      <c r="C5" s="1960"/>
      <c r="D5" s="1960"/>
      <c r="E5" s="1960"/>
      <c r="F5" s="1960"/>
      <c r="G5" s="1960"/>
      <c r="H5" s="1960"/>
      <c r="I5" s="1960"/>
      <c r="J5" s="1960"/>
      <c r="K5" s="1960"/>
      <c r="L5" s="1960"/>
      <c r="M5" s="1960"/>
      <c r="N5" s="1960"/>
      <c r="O5" s="1960"/>
    </row>
    <row r="6" spans="1:15" s="313" customFormat="1" x14ac:dyDescent="0.2">
      <c r="A6" s="387" t="s">
        <v>473</v>
      </c>
      <c r="B6" s="694">
        <v>512323.39010255702</v>
      </c>
      <c r="C6" s="694">
        <v>116169.39671636192</v>
      </c>
      <c r="D6" s="694">
        <v>218632.05031485285</v>
      </c>
      <c r="E6" s="694">
        <v>12347.165563902989</v>
      </c>
      <c r="F6" s="694">
        <v>2535.9662349933192</v>
      </c>
      <c r="G6" s="694">
        <v>2009.5611387616284</v>
      </c>
      <c r="H6" s="694">
        <v>1062.8641990689473</v>
      </c>
      <c r="I6" s="694">
        <v>3245.3721909491769</v>
      </c>
      <c r="J6" s="694">
        <v>105422.51457798931</v>
      </c>
      <c r="K6" s="694">
        <v>811.02038338877867</v>
      </c>
      <c r="L6" s="694">
        <v>32236.36890646442</v>
      </c>
      <c r="M6" s="694">
        <v>14985.288179398029</v>
      </c>
      <c r="N6" s="694">
        <v>1908.6018601762173</v>
      </c>
      <c r="O6" s="694">
        <v>957.05437676196198</v>
      </c>
    </row>
    <row r="7" spans="1:15" s="384" customFormat="1" x14ac:dyDescent="0.2">
      <c r="A7" s="394" t="s">
        <v>266</v>
      </c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05"/>
    </row>
    <row r="8" spans="1:15" x14ac:dyDescent="0.2">
      <c r="A8" s="8" t="s">
        <v>267</v>
      </c>
      <c r="B8" s="695">
        <v>63007.985572509227</v>
      </c>
      <c r="C8" s="695">
        <v>13032.212755073313</v>
      </c>
      <c r="D8" s="695">
        <v>23064.16380598781</v>
      </c>
      <c r="E8" s="695">
        <v>1306.6591417497684</v>
      </c>
      <c r="F8" s="695">
        <v>355.81638605670025</v>
      </c>
      <c r="G8" s="695">
        <v>267.87558918265654</v>
      </c>
      <c r="H8" s="695">
        <v>149.55667135787451</v>
      </c>
      <c r="I8" s="695">
        <v>543.50201000257857</v>
      </c>
      <c r="J8" s="695">
        <v>15522.928271520525</v>
      </c>
      <c r="K8" s="695">
        <v>132.12139715626489</v>
      </c>
      <c r="L8" s="695">
        <v>6842.6747412669183</v>
      </c>
      <c r="M8" s="695">
        <v>1417.6094744958527</v>
      </c>
      <c r="N8" s="695">
        <v>283.98535325876139</v>
      </c>
      <c r="O8" s="695">
        <v>86.714515817612934</v>
      </c>
    </row>
    <row r="9" spans="1:15" x14ac:dyDescent="0.2">
      <c r="A9" s="8" t="s">
        <v>268</v>
      </c>
      <c r="B9" s="695">
        <v>231327.27645829591</v>
      </c>
      <c r="C9" s="695">
        <v>48293.303439495969</v>
      </c>
      <c r="D9" s="695">
        <v>97379.149410557802</v>
      </c>
      <c r="E9" s="695">
        <v>6217.5968765509961</v>
      </c>
      <c r="F9" s="695">
        <v>1452.6758644664521</v>
      </c>
      <c r="G9" s="695">
        <v>1015.6627767843676</v>
      </c>
      <c r="H9" s="695">
        <v>486.90791403149689</v>
      </c>
      <c r="I9" s="695">
        <v>1804.1348504184232</v>
      </c>
      <c r="J9" s="695">
        <v>50051.944257773008</v>
      </c>
      <c r="K9" s="695">
        <v>364.8725853987313</v>
      </c>
      <c r="L9" s="695">
        <v>14810.171191979391</v>
      </c>
      <c r="M9" s="695">
        <v>8144.3814188556908</v>
      </c>
      <c r="N9" s="695">
        <v>886.09709683586732</v>
      </c>
      <c r="O9" s="695">
        <v>420.37877506823094</v>
      </c>
    </row>
    <row r="10" spans="1:15" x14ac:dyDescent="0.2">
      <c r="A10" s="8" t="s">
        <v>269</v>
      </c>
      <c r="B10" s="695">
        <v>217988.12807190945</v>
      </c>
      <c r="C10" s="695">
        <v>54843.880521786967</v>
      </c>
      <c r="D10" s="695">
        <v>98188.737098281927</v>
      </c>
      <c r="E10" s="695">
        <v>4822.9095456022706</v>
      </c>
      <c r="F10" s="695">
        <v>727.47398447016712</v>
      </c>
      <c r="G10" s="695">
        <v>726.02277279460952</v>
      </c>
      <c r="H10" s="695">
        <v>426.39961367957488</v>
      </c>
      <c r="I10" s="695">
        <v>897.73533052816845</v>
      </c>
      <c r="J10" s="695">
        <v>39847.642048691261</v>
      </c>
      <c r="K10" s="695">
        <v>314.02640083378225</v>
      </c>
      <c r="L10" s="695">
        <v>10583.522973218845</v>
      </c>
      <c r="M10" s="695">
        <v>5423.2972860464197</v>
      </c>
      <c r="N10" s="695">
        <v>738.51941008158872</v>
      </c>
      <c r="O10" s="695">
        <v>447.9610858761182</v>
      </c>
    </row>
    <row r="11" spans="1:15" s="384" customFormat="1" x14ac:dyDescent="0.2">
      <c r="A11" s="8" t="s">
        <v>270</v>
      </c>
      <c r="B11" s="696">
        <v>2.194807868839916</v>
      </c>
      <c r="C11" s="696">
        <v>2.2864003151691308</v>
      </c>
      <c r="D11" s="696">
        <v>2.2643208892096629</v>
      </c>
      <c r="E11" s="696">
        <v>2.2044489264435603</v>
      </c>
      <c r="F11" s="696">
        <v>2.0427173319706826</v>
      </c>
      <c r="G11" s="696">
        <v>2.0753802158494641</v>
      </c>
      <c r="H11" s="696">
        <v>2.1382765357487692</v>
      </c>
      <c r="I11" s="696">
        <v>1.9108562373237938</v>
      </c>
      <c r="J11" s="696">
        <v>2.0850413102623579</v>
      </c>
      <c r="K11" s="696">
        <v>2.0312935968894785</v>
      </c>
      <c r="L11" s="696">
        <v>1.9045353220478858</v>
      </c>
      <c r="M11" s="696">
        <v>2.1914794445526096</v>
      </c>
      <c r="N11" s="696">
        <v>2.0850128605208651</v>
      </c>
      <c r="O11" s="696">
        <v>2.3148546369151326</v>
      </c>
    </row>
    <row r="12" spans="1:15" s="384" customFormat="1" x14ac:dyDescent="0.2">
      <c r="A12" s="394" t="s">
        <v>271</v>
      </c>
      <c r="B12" s="429"/>
      <c r="C12" s="429"/>
      <c r="D12" s="429"/>
      <c r="E12" s="429"/>
      <c r="F12" s="429"/>
      <c r="G12" s="429"/>
      <c r="H12" s="429"/>
      <c r="I12" s="429"/>
      <c r="J12" s="429"/>
      <c r="K12" s="429"/>
      <c r="L12" s="429"/>
      <c r="M12" s="429"/>
      <c r="N12" s="429"/>
      <c r="O12" s="405"/>
    </row>
    <row r="13" spans="1:15" x14ac:dyDescent="0.2">
      <c r="A13" s="9" t="s">
        <v>272</v>
      </c>
      <c r="B13" s="695">
        <v>173218.19426574768</v>
      </c>
      <c r="C13" s="695">
        <v>33574.524296180309</v>
      </c>
      <c r="D13" s="695">
        <v>46613.485004104026</v>
      </c>
      <c r="E13" s="695">
        <v>5558.5124688043543</v>
      </c>
      <c r="F13" s="695">
        <v>1457.4380873587425</v>
      </c>
      <c r="G13" s="695">
        <v>1311.3749171769962</v>
      </c>
      <c r="H13" s="695">
        <v>329.72085107192055</v>
      </c>
      <c r="I13" s="695">
        <v>1748.8688882101453</v>
      </c>
      <c r="J13" s="695">
        <v>54570.39422376985</v>
      </c>
      <c r="K13" s="695">
        <v>355.42226045770383</v>
      </c>
      <c r="L13" s="695">
        <v>20995.858625570905</v>
      </c>
      <c r="M13" s="695">
        <v>5855.5833464412317</v>
      </c>
      <c r="N13" s="695">
        <v>654.28150889022425</v>
      </c>
      <c r="O13" s="695">
        <v>190.56432811865332</v>
      </c>
    </row>
    <row r="14" spans="1:15" x14ac:dyDescent="0.2">
      <c r="A14" s="9" t="s">
        <v>273</v>
      </c>
      <c r="B14" s="695">
        <v>339105.19583686587</v>
      </c>
      <c r="C14" s="695">
        <v>82594.872420179614</v>
      </c>
      <c r="D14" s="695">
        <v>172018.5653107317</v>
      </c>
      <c r="E14" s="695">
        <v>6788.6530950986789</v>
      </c>
      <c r="F14" s="695">
        <v>1078.5281476345774</v>
      </c>
      <c r="G14" s="695">
        <v>698.18622158463506</v>
      </c>
      <c r="H14" s="695">
        <v>733.14334799702613</v>
      </c>
      <c r="I14" s="695">
        <v>1496.5033027390205</v>
      </c>
      <c r="J14" s="695">
        <v>50852.120354213781</v>
      </c>
      <c r="K14" s="695">
        <v>455.59812293107456</v>
      </c>
      <c r="L14" s="695">
        <v>11240.510280893701</v>
      </c>
      <c r="M14" s="695">
        <v>9129.7048329567497</v>
      </c>
      <c r="N14" s="695">
        <v>1254.320351285992</v>
      </c>
      <c r="O14" s="695">
        <v>764.49004864330891</v>
      </c>
    </row>
    <row r="15" spans="1:15" s="182" customFormat="1" x14ac:dyDescent="0.2">
      <c r="A15" s="33" t="s">
        <v>619</v>
      </c>
      <c r="B15" s="696">
        <v>4.0674978969016689</v>
      </c>
      <c r="C15" s="696">
        <v>4.0655575784301625</v>
      </c>
      <c r="D15" s="696">
        <v>5.1646408212447206</v>
      </c>
      <c r="E15" s="696">
        <v>3.956744824536504</v>
      </c>
      <c r="F15" s="696">
        <v>2.3794325904025353</v>
      </c>
      <c r="G15" s="696">
        <v>2.2152445382949484</v>
      </c>
      <c r="H15" s="696">
        <v>4.1963752350015886</v>
      </c>
      <c r="I15" s="696">
        <v>2.7778413396506978</v>
      </c>
      <c r="J15" s="696">
        <v>2.6447755979526404</v>
      </c>
      <c r="K15" s="696">
        <v>2.2463412311214275</v>
      </c>
      <c r="L15" s="696">
        <v>2.0863084923278499</v>
      </c>
      <c r="M15" s="696">
        <v>3.2810870165662149</v>
      </c>
      <c r="N15" s="696">
        <v>4.6517949601171917</v>
      </c>
      <c r="O15" s="696">
        <v>3.8373227983324667</v>
      </c>
    </row>
    <row r="16" spans="1:15" s="384" customFormat="1" x14ac:dyDescent="0.2">
      <c r="A16" s="394" t="s">
        <v>274</v>
      </c>
      <c r="B16" s="429"/>
      <c r="C16" s="429"/>
      <c r="D16" s="429"/>
      <c r="E16" s="429"/>
      <c r="F16" s="429"/>
      <c r="G16" s="429"/>
      <c r="H16" s="429"/>
      <c r="I16" s="429"/>
      <c r="J16" s="429"/>
      <c r="K16" s="429"/>
      <c r="L16" s="429"/>
      <c r="M16" s="429"/>
      <c r="N16" s="429"/>
      <c r="O16" s="405"/>
    </row>
    <row r="17" spans="1:15" x14ac:dyDescent="0.2">
      <c r="A17" s="9" t="s">
        <v>275</v>
      </c>
      <c r="B17" s="695">
        <v>11935.153836717922</v>
      </c>
      <c r="C17" s="695">
        <v>1357.269907600175</v>
      </c>
      <c r="D17" s="695">
        <v>2642.2377488912657</v>
      </c>
      <c r="E17" s="695">
        <v>200.03529068259988</v>
      </c>
      <c r="F17" s="695">
        <v>295.86791110773709</v>
      </c>
      <c r="G17" s="695">
        <v>132.37815978708235</v>
      </c>
      <c r="H17" s="695">
        <v>13.040016588026523</v>
      </c>
      <c r="I17" s="695">
        <v>174.50088081308459</v>
      </c>
      <c r="J17" s="695">
        <v>4878.3091800012189</v>
      </c>
      <c r="K17" s="695">
        <v>41.908573593159623</v>
      </c>
      <c r="L17" s="695">
        <v>1285.8282951796491</v>
      </c>
      <c r="M17" s="695">
        <v>889.48850216840162</v>
      </c>
      <c r="N17" s="695">
        <v>24.289370305527708</v>
      </c>
      <c r="O17" s="695">
        <v>0</v>
      </c>
    </row>
    <row r="18" spans="1:15" x14ac:dyDescent="0.2">
      <c r="A18" s="9" t="s">
        <v>276</v>
      </c>
      <c r="B18" s="695">
        <v>103317.80495316196</v>
      </c>
      <c r="C18" s="695">
        <v>22525.387770816742</v>
      </c>
      <c r="D18" s="695">
        <v>41422.662819383964</v>
      </c>
      <c r="E18" s="695">
        <v>2352.181219518106</v>
      </c>
      <c r="F18" s="695">
        <v>698.06366630536127</v>
      </c>
      <c r="G18" s="695">
        <v>460.99640641265205</v>
      </c>
      <c r="H18" s="695">
        <v>70.471026959805286</v>
      </c>
      <c r="I18" s="695">
        <v>740.98210821376063</v>
      </c>
      <c r="J18" s="695">
        <v>24264.039982825132</v>
      </c>
      <c r="K18" s="695">
        <v>154.5910724225013</v>
      </c>
      <c r="L18" s="695">
        <v>6526.9326338048768</v>
      </c>
      <c r="M18" s="695">
        <v>3633.3148951814865</v>
      </c>
      <c r="N18" s="695">
        <v>249.00345626883214</v>
      </c>
      <c r="O18" s="695">
        <v>217.01243546267824</v>
      </c>
    </row>
    <row r="19" spans="1:15" x14ac:dyDescent="0.2">
      <c r="A19" s="8" t="s">
        <v>670</v>
      </c>
      <c r="B19" s="695">
        <v>405253.03623810969</v>
      </c>
      <c r="C19" s="695">
        <v>93096.559655251374</v>
      </c>
      <c r="D19" s="695">
        <v>176119.40036936611</v>
      </c>
      <c r="E19" s="695">
        <v>9926.4708509233642</v>
      </c>
      <c r="F19" s="695">
        <v>1809.6029897771273</v>
      </c>
      <c r="G19" s="695">
        <v>1498.405064440379</v>
      </c>
      <c r="H19" s="695">
        <v>979.35315552111501</v>
      </c>
      <c r="I19" s="695">
        <v>2493.7372620292931</v>
      </c>
      <c r="J19" s="695">
        <v>79529.05905821269</v>
      </c>
      <c r="K19" s="695">
        <v>655.35441787254535</v>
      </c>
      <c r="L19" s="695">
        <v>25446.585953165795</v>
      </c>
      <c r="M19" s="695">
        <v>11300.867116429397</v>
      </c>
      <c r="N19" s="695">
        <v>1659.5984039073846</v>
      </c>
      <c r="O19" s="695">
        <v>738.04194129928396</v>
      </c>
    </row>
    <row r="20" spans="1:15" s="384" customFormat="1" x14ac:dyDescent="0.2">
      <c r="A20" s="394" t="s">
        <v>279</v>
      </c>
      <c r="B20" s="429"/>
      <c r="C20" s="429"/>
      <c r="D20" s="429"/>
      <c r="E20" s="429"/>
      <c r="F20" s="429"/>
      <c r="G20" s="429"/>
      <c r="H20" s="429"/>
      <c r="I20" s="429"/>
      <c r="J20" s="429"/>
      <c r="K20" s="429"/>
      <c r="L20" s="429"/>
      <c r="M20" s="429"/>
      <c r="N20" s="429"/>
      <c r="O20" s="405"/>
    </row>
    <row r="21" spans="1:15" x14ac:dyDescent="0.2">
      <c r="A21" s="8" t="s">
        <v>541</v>
      </c>
      <c r="B21" s="695">
        <v>208541.65761951622</v>
      </c>
      <c r="C21" s="695">
        <v>41710.563461556645</v>
      </c>
      <c r="D21" s="695">
        <v>82029.139341492759</v>
      </c>
      <c r="E21" s="695">
        <v>7002.2549081287589</v>
      </c>
      <c r="F21" s="695">
        <v>1245.6395608888427</v>
      </c>
      <c r="G21" s="695">
        <v>1282.2073248488498</v>
      </c>
      <c r="H21" s="695">
        <v>465.10369344126156</v>
      </c>
      <c r="I21" s="695">
        <v>1544.0058400893856</v>
      </c>
      <c r="J21" s="695">
        <v>49211.91462692096</v>
      </c>
      <c r="K21" s="695">
        <v>456.69489946799337</v>
      </c>
      <c r="L21" s="695">
        <v>15356.574713699403</v>
      </c>
      <c r="M21" s="695">
        <v>6715.9491927273839</v>
      </c>
      <c r="N21" s="695">
        <v>716.55292059763451</v>
      </c>
      <c r="O21" s="695">
        <v>802.89167604287445</v>
      </c>
    </row>
    <row r="22" spans="1:15" x14ac:dyDescent="0.2">
      <c r="A22" s="8" t="s">
        <v>280</v>
      </c>
      <c r="B22" s="695">
        <v>262271.24003218568</v>
      </c>
      <c r="C22" s="695">
        <v>53124.297056665608</v>
      </c>
      <c r="D22" s="695">
        <v>109694.64711743595</v>
      </c>
      <c r="E22" s="695">
        <v>5227.3732087402823</v>
      </c>
      <c r="F22" s="695">
        <v>1265.3815412439685</v>
      </c>
      <c r="G22" s="695">
        <v>899.13634259340051</v>
      </c>
      <c r="H22" s="695">
        <v>440.10972301352558</v>
      </c>
      <c r="I22" s="695">
        <v>1659.2510193086991</v>
      </c>
      <c r="J22" s="695">
        <v>61237.239034087157</v>
      </c>
      <c r="K22" s="695">
        <v>414.3046024325181</v>
      </c>
      <c r="L22" s="695">
        <v>20056.931764807905</v>
      </c>
      <c r="M22" s="695">
        <v>7123.8666757766587</v>
      </c>
      <c r="N22" s="695">
        <v>866.87836196566298</v>
      </c>
      <c r="O22" s="695">
        <v>261.82358410847598</v>
      </c>
    </row>
    <row r="23" spans="1:15" x14ac:dyDescent="0.2">
      <c r="A23" s="8" t="s">
        <v>281</v>
      </c>
      <c r="B23" s="695">
        <v>260289.83510176174</v>
      </c>
      <c r="C23" s="695">
        <v>52768.163695394374</v>
      </c>
      <c r="D23" s="695">
        <v>108711.93656924792</v>
      </c>
      <c r="E23" s="695">
        <v>5167.6827599620565</v>
      </c>
      <c r="F23" s="695">
        <v>1263.3342212911939</v>
      </c>
      <c r="G23" s="695">
        <v>896.95549938662271</v>
      </c>
      <c r="H23" s="695">
        <v>439.03482991979411</v>
      </c>
      <c r="I23" s="695">
        <v>1650.8425955254372</v>
      </c>
      <c r="J23" s="695">
        <v>60845.640989477404</v>
      </c>
      <c r="K23" s="695">
        <v>414.3046024325181</v>
      </c>
      <c r="L23" s="695">
        <v>19919.823693621223</v>
      </c>
      <c r="M23" s="695">
        <v>7089.6380507682934</v>
      </c>
      <c r="N23" s="695">
        <v>860.65401062076637</v>
      </c>
      <c r="O23" s="695">
        <v>261.82358410847598</v>
      </c>
    </row>
    <row r="24" spans="1:15" x14ac:dyDescent="0.2">
      <c r="A24" s="8" t="s">
        <v>542</v>
      </c>
      <c r="B24" s="695">
        <v>4714.0230606066907</v>
      </c>
      <c r="C24" s="695">
        <v>809.0058763246534</v>
      </c>
      <c r="D24" s="695">
        <v>1723.0971581909898</v>
      </c>
      <c r="E24" s="695">
        <v>74.71277816416368</v>
      </c>
      <c r="F24" s="695">
        <v>27.577150360914644</v>
      </c>
      <c r="G24" s="695">
        <v>7.5448256502174456</v>
      </c>
      <c r="H24" s="695">
        <v>8.5552905840885352</v>
      </c>
      <c r="I24" s="695">
        <v>31.322273101106529</v>
      </c>
      <c r="J24" s="695">
        <v>1151.8475722888641</v>
      </c>
      <c r="K24" s="695">
        <v>11.802575066470371</v>
      </c>
      <c r="L24" s="695">
        <v>613.04659130933192</v>
      </c>
      <c r="M24" s="695">
        <v>211.73272350665619</v>
      </c>
      <c r="N24" s="695">
        <v>11.534246059226625</v>
      </c>
      <c r="O24" s="695">
        <v>32.244</v>
      </c>
    </row>
    <row r="25" spans="1:15" x14ac:dyDescent="0.2">
      <c r="A25" s="8" t="s">
        <v>543</v>
      </c>
      <c r="B25" s="695">
        <v>4006.0428713229967</v>
      </c>
      <c r="C25" s="695">
        <v>825.65634262355309</v>
      </c>
      <c r="D25" s="695">
        <v>1164.9568789546349</v>
      </c>
      <c r="E25" s="695">
        <v>89.289200001990395</v>
      </c>
      <c r="F25" s="695">
        <v>24.596094147810469</v>
      </c>
      <c r="G25" s="695">
        <v>6.5237261452322635</v>
      </c>
      <c r="H25" s="695">
        <v>2.1079520025670688</v>
      </c>
      <c r="I25" s="695">
        <v>81.310015673769072</v>
      </c>
      <c r="J25" s="695">
        <v>1222.6082967216446</v>
      </c>
      <c r="K25" s="695">
        <v>43.245432905741417</v>
      </c>
      <c r="L25" s="695">
        <v>310.51059888651827</v>
      </c>
      <c r="M25" s="695">
        <v>191.54609072636256</v>
      </c>
      <c r="N25" s="695">
        <v>9.3948660673490032</v>
      </c>
      <c r="O25" s="695">
        <v>34.297376465830972</v>
      </c>
    </row>
    <row r="26" spans="1:15" x14ac:dyDescent="0.2">
      <c r="A26" s="8" t="s">
        <v>246</v>
      </c>
      <c r="B26" s="695">
        <v>74709.635173574221</v>
      </c>
      <c r="C26" s="695">
        <v>17357.428051980973</v>
      </c>
      <c r="D26" s="695">
        <v>24958.893208562349</v>
      </c>
      <c r="E26" s="695">
        <v>1402.2751689124277</v>
      </c>
      <c r="F26" s="695">
        <v>345.07466071308482</v>
      </c>
      <c r="G26" s="695">
        <v>324.65817510403673</v>
      </c>
      <c r="H26" s="695">
        <v>89.6304829268596</v>
      </c>
      <c r="I26" s="695">
        <v>538.53962531715797</v>
      </c>
      <c r="J26" s="695">
        <v>18806.407458629972</v>
      </c>
      <c r="K26" s="695">
        <v>135.89536237588203</v>
      </c>
      <c r="L26" s="695">
        <v>7863.3155270890129</v>
      </c>
      <c r="M26" s="695">
        <v>2404.8137219367595</v>
      </c>
      <c r="N26" s="695">
        <v>335.4073938961468</v>
      </c>
      <c r="O26" s="695">
        <v>147.29633612785412</v>
      </c>
    </row>
    <row r="27" spans="1:15" x14ac:dyDescent="0.2">
      <c r="A27" s="8" t="s">
        <v>0</v>
      </c>
      <c r="B27" s="695">
        <v>103511.45690610439</v>
      </c>
      <c r="C27" s="695">
        <v>25139.06989553582</v>
      </c>
      <c r="D27" s="695">
        <v>33856.242651442088</v>
      </c>
      <c r="E27" s="695">
        <v>2392.2939687938551</v>
      </c>
      <c r="F27" s="695">
        <v>827.94102836153502</v>
      </c>
      <c r="G27" s="695">
        <v>445.90413459096561</v>
      </c>
      <c r="H27" s="695">
        <v>277.97196537284174</v>
      </c>
      <c r="I27" s="695">
        <v>691.88929902713585</v>
      </c>
      <c r="J27" s="695">
        <v>25287.303311993695</v>
      </c>
      <c r="K27" s="695">
        <v>237.15714421980331</v>
      </c>
      <c r="L27" s="695">
        <v>10300.6850251386</v>
      </c>
      <c r="M27" s="695">
        <v>3587.9369693002759</v>
      </c>
      <c r="N27" s="695">
        <v>332.44430842977954</v>
      </c>
      <c r="O27" s="695">
        <v>134.61720389917284</v>
      </c>
    </row>
    <row r="28" spans="1:15" x14ac:dyDescent="0.2">
      <c r="A28" s="8" t="s">
        <v>474</v>
      </c>
      <c r="B28" s="695">
        <v>35900.312147410732</v>
      </c>
      <c r="C28" s="695">
        <v>6186.6326696660672</v>
      </c>
      <c r="D28" s="695">
        <v>9625.5203863208153</v>
      </c>
      <c r="E28" s="695">
        <v>824.47946711178463</v>
      </c>
      <c r="F28" s="695">
        <v>407.19396676381336</v>
      </c>
      <c r="G28" s="695">
        <v>219.89054083976148</v>
      </c>
      <c r="H28" s="695">
        <v>38.397008138974606</v>
      </c>
      <c r="I28" s="695">
        <v>348.38358157645109</v>
      </c>
      <c r="J28" s="695">
        <v>11163.542979027283</v>
      </c>
      <c r="K28" s="695">
        <v>170.01316035092805</v>
      </c>
      <c r="L28" s="695">
        <v>5677.1769470369227</v>
      </c>
      <c r="M28" s="695">
        <v>1076.4731897816819</v>
      </c>
      <c r="N28" s="695">
        <v>87.589899259505941</v>
      </c>
      <c r="O28" s="695">
        <v>75.018351538743829</v>
      </c>
    </row>
    <row r="29" spans="1:15" x14ac:dyDescent="0.2">
      <c r="A29" s="8" t="s">
        <v>282</v>
      </c>
      <c r="B29" s="695">
        <v>94915.950997105479</v>
      </c>
      <c r="C29" s="695">
        <v>23797.970952917462</v>
      </c>
      <c r="D29" s="695">
        <v>31320.630037847997</v>
      </c>
      <c r="E29" s="695">
        <v>2217.5014380380489</v>
      </c>
      <c r="F29" s="695">
        <v>801.72456886362488</v>
      </c>
      <c r="G29" s="695">
        <v>422.37199179701776</v>
      </c>
      <c r="H29" s="695">
        <v>258.84132890762749</v>
      </c>
      <c r="I29" s="695">
        <v>610.66129217961338</v>
      </c>
      <c r="J29" s="695">
        <v>22699.249911767034</v>
      </c>
      <c r="K29" s="695">
        <v>150.63321113566502</v>
      </c>
      <c r="L29" s="695">
        <v>8884.147522281859</v>
      </c>
      <c r="M29" s="695">
        <v>3338.1215408919925</v>
      </c>
      <c r="N29" s="695">
        <v>282.67062157709381</v>
      </c>
      <c r="O29" s="695">
        <v>131.42657889917282</v>
      </c>
    </row>
    <row r="30" spans="1:15" s="384" customFormat="1" x14ac:dyDescent="0.2">
      <c r="A30" s="394" t="s">
        <v>141</v>
      </c>
      <c r="B30" s="691"/>
      <c r="C30" s="691"/>
      <c r="D30" s="691"/>
      <c r="E30" s="691"/>
      <c r="F30" s="691"/>
      <c r="G30" s="691"/>
      <c r="H30" s="691"/>
      <c r="I30" s="691"/>
      <c r="J30" s="691"/>
      <c r="K30" s="691"/>
      <c r="L30" s="691"/>
      <c r="M30" s="691"/>
      <c r="N30" s="691"/>
      <c r="O30" s="692"/>
    </row>
    <row r="31" spans="1:15" x14ac:dyDescent="0.2">
      <c r="A31" s="32" t="s">
        <v>544</v>
      </c>
      <c r="B31" s="697">
        <v>9.0191367041024915</v>
      </c>
      <c r="C31" s="697">
        <v>9.6899489915766335</v>
      </c>
      <c r="D31" s="697">
        <v>9.4975969777600042</v>
      </c>
      <c r="E31" s="697">
        <v>11.96020353707841</v>
      </c>
      <c r="F31" s="697">
        <v>7.1619493824808584</v>
      </c>
      <c r="G31" s="697">
        <v>10.380009873262663</v>
      </c>
      <c r="H31" s="697">
        <v>8.8793033452810182</v>
      </c>
      <c r="I31" s="697">
        <v>9.4660069859908749</v>
      </c>
      <c r="J31" s="697">
        <v>7.3798110140182969</v>
      </c>
      <c r="K31" s="697">
        <v>15.660649530622665</v>
      </c>
      <c r="L31" s="697">
        <v>7.58543685569418</v>
      </c>
      <c r="M31" s="697">
        <v>10.689983756995568</v>
      </c>
      <c r="N31" s="697">
        <v>9.4910719891626183</v>
      </c>
      <c r="O31" s="697">
        <v>9.3096639616152075</v>
      </c>
    </row>
    <row r="32" spans="1:15" x14ac:dyDescent="0.2">
      <c r="A32" s="32" t="s">
        <v>285</v>
      </c>
      <c r="B32" s="697">
        <v>11.120211151486759</v>
      </c>
      <c r="C32" s="697">
        <v>11.177200647099658</v>
      </c>
      <c r="D32" s="697">
        <v>12.369313780738848</v>
      </c>
      <c r="E32" s="697">
        <v>10.320618316907717</v>
      </c>
      <c r="F32" s="697">
        <v>10.490182333905683</v>
      </c>
      <c r="G32" s="697">
        <v>10.552249677835318</v>
      </c>
      <c r="H32" s="697">
        <v>10.916854100247916</v>
      </c>
      <c r="I32" s="697">
        <v>9.9551766379112845</v>
      </c>
      <c r="J32" s="697">
        <v>9.5306346336804957</v>
      </c>
      <c r="K32" s="697">
        <v>8.7960069291477421</v>
      </c>
      <c r="L32" s="697">
        <v>9.4295242646065081</v>
      </c>
      <c r="M32" s="697">
        <v>11.061497019753366</v>
      </c>
      <c r="N32" s="697">
        <v>13.0690924749359</v>
      </c>
      <c r="O32" s="697">
        <v>6.3431494800788117</v>
      </c>
    </row>
    <row r="33" spans="1:15" x14ac:dyDescent="0.2">
      <c r="A33" s="32" t="s">
        <v>545</v>
      </c>
      <c r="B33" s="697">
        <v>4.9339139508813332</v>
      </c>
      <c r="C33" s="697">
        <v>3.6940005600133778</v>
      </c>
      <c r="D33" s="697">
        <v>6.7975476488065434</v>
      </c>
      <c r="E33" s="697">
        <v>4.5565209932559645</v>
      </c>
      <c r="F33" s="697">
        <v>4.5054135310650922</v>
      </c>
      <c r="G33" s="697">
        <v>2.6975569006929678</v>
      </c>
      <c r="H33" s="697">
        <v>3.2612973242872143</v>
      </c>
      <c r="I33" s="697">
        <v>2.7179517509037896</v>
      </c>
      <c r="J33" s="697">
        <v>3.9838748737681775</v>
      </c>
      <c r="K33" s="697">
        <v>1</v>
      </c>
      <c r="L33" s="697">
        <v>4.3603985559735818</v>
      </c>
      <c r="M33" s="697">
        <v>2.6015504880873648</v>
      </c>
      <c r="N33" s="697">
        <v>8.8773682912405345</v>
      </c>
      <c r="O33" s="695">
        <v>1</v>
      </c>
    </row>
    <row r="34" spans="1:15" x14ac:dyDescent="0.2">
      <c r="A34" s="32" t="s">
        <v>546</v>
      </c>
      <c r="B34" s="697">
        <v>2.8042345812421696</v>
      </c>
      <c r="C34" s="697">
        <v>3.8689862221672384</v>
      </c>
      <c r="D34" s="697">
        <v>3.291301271489667</v>
      </c>
      <c r="E34" s="697">
        <v>2.8007161282724851</v>
      </c>
      <c r="F34" s="697">
        <v>2.7964752513115552</v>
      </c>
      <c r="G34" s="697">
        <v>2.3371764284566892</v>
      </c>
      <c r="H34" s="697">
        <v>1</v>
      </c>
      <c r="I34" s="697">
        <v>2.8717342097629155</v>
      </c>
      <c r="J34" s="697">
        <v>2.1847026658399069</v>
      </c>
      <c r="K34" s="695">
        <v>1</v>
      </c>
      <c r="L34" s="697">
        <v>1.6919504209985803</v>
      </c>
      <c r="M34" s="697">
        <v>1.738179728094057</v>
      </c>
      <c r="N34" s="697">
        <v>3.0449100745934259</v>
      </c>
      <c r="O34" s="695">
        <v>1</v>
      </c>
    </row>
    <row r="35" spans="1:15" x14ac:dyDescent="0.2">
      <c r="A35" s="658" t="s">
        <v>547</v>
      </c>
      <c r="B35" s="697">
        <v>8.9768140677584256</v>
      </c>
      <c r="C35" s="697">
        <v>10.417361686464849</v>
      </c>
      <c r="D35" s="697">
        <v>10.281432065409099</v>
      </c>
      <c r="E35" s="697">
        <v>8.0551327995399937</v>
      </c>
      <c r="F35" s="697">
        <v>5.8401341621514327</v>
      </c>
      <c r="G35" s="697">
        <v>5.4002150829778994</v>
      </c>
      <c r="H35" s="697">
        <v>12.714720494736424</v>
      </c>
      <c r="I35" s="697">
        <v>9.9896292123983716</v>
      </c>
      <c r="J35" s="697">
        <v>6.8388082085800486</v>
      </c>
      <c r="K35" s="697">
        <v>6.4622345431589938</v>
      </c>
      <c r="L35" s="697">
        <v>7.1113345933921677</v>
      </c>
      <c r="M35" s="697">
        <v>8.972468740586935</v>
      </c>
      <c r="N35" s="697">
        <v>12.90407645631039</v>
      </c>
      <c r="O35" s="697">
        <v>2.1980768394844814</v>
      </c>
    </row>
    <row r="36" spans="1:15" x14ac:dyDescent="0.2">
      <c r="A36" s="658" t="s">
        <v>1</v>
      </c>
      <c r="B36" s="697">
        <v>10.049810547439558</v>
      </c>
      <c r="C36" s="697">
        <v>11.698448839727874</v>
      </c>
      <c r="D36" s="697">
        <v>11.352916150020073</v>
      </c>
      <c r="E36" s="697">
        <v>10.469917049093713</v>
      </c>
      <c r="F36" s="697">
        <v>9.2104411227736271</v>
      </c>
      <c r="G36" s="697">
        <v>7.1364542249789027</v>
      </c>
      <c r="H36" s="697">
        <v>10.567988944624004</v>
      </c>
      <c r="I36" s="697">
        <v>9.2176729028662479</v>
      </c>
      <c r="J36" s="697">
        <v>7.5905071832442177</v>
      </c>
      <c r="K36" s="697">
        <v>5.7882251338069519</v>
      </c>
      <c r="L36" s="697">
        <v>7.6691346810667262</v>
      </c>
      <c r="M36" s="697">
        <v>10.555812996394234</v>
      </c>
      <c r="N36" s="697">
        <v>12.765086479941962</v>
      </c>
      <c r="O36" s="697">
        <v>16.449051628982311</v>
      </c>
    </row>
    <row r="37" spans="1:15" x14ac:dyDescent="0.2">
      <c r="A37" s="32" t="s">
        <v>142</v>
      </c>
      <c r="B37" s="697">
        <v>3.6770643495819084</v>
      </c>
      <c r="C37" s="697">
        <v>4.0484413606633831</v>
      </c>
      <c r="D37" s="697">
        <v>4.344138889459396</v>
      </c>
      <c r="E37" s="697">
        <v>3.5943646901055781</v>
      </c>
      <c r="F37" s="697">
        <v>2.4005893378251049</v>
      </c>
      <c r="G37" s="697">
        <v>2.6410492762045168</v>
      </c>
      <c r="H37" s="697">
        <v>8.6500193066590469</v>
      </c>
      <c r="I37" s="697">
        <v>3.1721914020769564</v>
      </c>
      <c r="J37" s="697">
        <v>3.0450480370340323</v>
      </c>
      <c r="K37" s="697">
        <v>3.1880247426488251</v>
      </c>
      <c r="L37" s="697">
        <v>3.5902222189331674</v>
      </c>
      <c r="M37" s="697">
        <v>3.2981860275046406</v>
      </c>
      <c r="N37" s="697">
        <v>6.8408586422867526</v>
      </c>
      <c r="O37" s="697">
        <v>1.6060463449051463</v>
      </c>
    </row>
    <row r="38" spans="1:15" x14ac:dyDescent="0.2">
      <c r="A38" s="32" t="s">
        <v>143</v>
      </c>
      <c r="B38" s="698">
        <v>9.5691268318790659</v>
      </c>
      <c r="C38" s="698">
        <v>11.305245476618333</v>
      </c>
      <c r="D38" s="698">
        <v>10.936960275738915</v>
      </c>
      <c r="E38" s="698">
        <v>9.9587937789812013</v>
      </c>
      <c r="F38" s="698">
        <v>8.2923697963202994</v>
      </c>
      <c r="G38" s="698">
        <v>6.1591032124080218</v>
      </c>
      <c r="H38" s="698">
        <v>10.065895605818554</v>
      </c>
      <c r="I38" s="698">
        <v>8.6340331520033189</v>
      </c>
      <c r="J38" s="698">
        <v>6.9583767487425332</v>
      </c>
      <c r="K38" s="698">
        <v>5.5148049676249506</v>
      </c>
      <c r="L38" s="698">
        <v>6.5977083115694404</v>
      </c>
      <c r="M38" s="698">
        <v>10.282184886560524</v>
      </c>
      <c r="N38" s="698">
        <v>12.893063337147122</v>
      </c>
      <c r="O38" s="698">
        <v>15.931651004957427</v>
      </c>
    </row>
    <row r="39" spans="1:15" s="182" customFormat="1" x14ac:dyDescent="0.2">
      <c r="A39" s="32" t="s">
        <v>301</v>
      </c>
      <c r="B39" s="697">
        <v>12.727822455456256</v>
      </c>
      <c r="C39" s="697">
        <v>12.697519980636166</v>
      </c>
      <c r="D39" s="697">
        <v>12.716795479219844</v>
      </c>
      <c r="E39" s="697">
        <v>14.093535113758765</v>
      </c>
      <c r="F39" s="697">
        <v>12.621550956224269</v>
      </c>
      <c r="G39" s="697">
        <v>13.806607149434296</v>
      </c>
      <c r="H39" s="697">
        <v>12.259248612516</v>
      </c>
      <c r="I39" s="697">
        <v>13.288476873612328</v>
      </c>
      <c r="J39" s="697">
        <v>12.055194579054477</v>
      </c>
      <c r="K39" s="697">
        <v>16.155351753091828</v>
      </c>
      <c r="L39" s="697">
        <v>13.724724842972561</v>
      </c>
      <c r="M39" s="697">
        <v>14.050439202237575</v>
      </c>
      <c r="N39" s="697">
        <v>14.016346750799054</v>
      </c>
      <c r="O39" s="697">
        <v>12.292570451629317</v>
      </c>
    </row>
    <row r="40" spans="1:15" s="384" customFormat="1" x14ac:dyDescent="0.2">
      <c r="A40" s="394" t="s">
        <v>302</v>
      </c>
      <c r="B40" s="691"/>
      <c r="C40" s="691"/>
      <c r="D40" s="691"/>
      <c r="E40" s="691"/>
      <c r="F40" s="691"/>
      <c r="G40" s="691"/>
      <c r="H40" s="691"/>
      <c r="I40" s="691"/>
      <c r="J40" s="691"/>
      <c r="K40" s="691"/>
      <c r="L40" s="691"/>
      <c r="M40" s="691"/>
      <c r="N40" s="691"/>
      <c r="O40" s="692"/>
    </row>
    <row r="41" spans="1:15" s="385" customFormat="1" x14ac:dyDescent="0.2">
      <c r="A41" s="12" t="s">
        <v>303</v>
      </c>
      <c r="B41" s="699">
        <v>223837.44620973253</v>
      </c>
      <c r="C41" s="699">
        <v>43258.162773557444</v>
      </c>
      <c r="D41" s="699">
        <v>86493.322014714693</v>
      </c>
      <c r="E41" s="699">
        <v>5579.1795874046766</v>
      </c>
      <c r="F41" s="699">
        <v>1476.7558957565718</v>
      </c>
      <c r="G41" s="699">
        <v>1005.6243915546034</v>
      </c>
      <c r="H41" s="699">
        <v>542.16834559844369</v>
      </c>
      <c r="I41" s="699">
        <v>1791.8166283925234</v>
      </c>
      <c r="J41" s="699">
        <v>61001.312688801059</v>
      </c>
      <c r="K41" s="699">
        <v>440.37307681046912</v>
      </c>
      <c r="L41" s="699">
        <v>15623.171229835181</v>
      </c>
      <c r="M41" s="699">
        <v>5433.6044796497545</v>
      </c>
      <c r="N41" s="699">
        <v>634.91021037081077</v>
      </c>
      <c r="O41" s="699">
        <v>554.87942767987636</v>
      </c>
    </row>
    <row r="42" spans="1:15" s="385" customFormat="1" x14ac:dyDescent="0.2">
      <c r="A42" s="12" t="s">
        <v>319</v>
      </c>
      <c r="B42" s="699">
        <v>167620.68344126001</v>
      </c>
      <c r="C42" s="699">
        <v>33020.188677492442</v>
      </c>
      <c r="D42" s="699">
        <v>68292.019855906256</v>
      </c>
      <c r="E42" s="699">
        <v>4050.5748705902147</v>
      </c>
      <c r="F42" s="699">
        <v>1237.9871947860802</v>
      </c>
      <c r="G42" s="699">
        <v>613.50664851749605</v>
      </c>
      <c r="H42" s="699">
        <v>405.78156562639793</v>
      </c>
      <c r="I42" s="699">
        <v>1248.7043619745752</v>
      </c>
      <c r="J42" s="699">
        <v>43967.616896908505</v>
      </c>
      <c r="K42" s="699">
        <v>239.04754404140559</v>
      </c>
      <c r="L42" s="699">
        <v>9584.3309343857636</v>
      </c>
      <c r="M42" s="699">
        <v>4144.2388064422648</v>
      </c>
      <c r="N42" s="699">
        <v>474.68596387042862</v>
      </c>
      <c r="O42" s="699">
        <v>339.83466113361453</v>
      </c>
    </row>
    <row r="43" spans="1:15" s="385" customFormat="1" x14ac:dyDescent="0.2">
      <c r="A43" s="12" t="s">
        <v>305</v>
      </c>
      <c r="B43" s="699">
        <v>197336.21316217069</v>
      </c>
      <c r="C43" s="699">
        <v>48399.418323627251</v>
      </c>
      <c r="D43" s="699">
        <v>95697.464804898627</v>
      </c>
      <c r="E43" s="699">
        <v>5038.5895232419107</v>
      </c>
      <c r="F43" s="699">
        <v>590.78144798791277</v>
      </c>
      <c r="G43" s="699">
        <v>666.47492259926912</v>
      </c>
      <c r="H43" s="699">
        <v>408.72709914249998</v>
      </c>
      <c r="I43" s="699">
        <v>832.87598457840147</v>
      </c>
      <c r="J43" s="699">
        <v>26817.981663095066</v>
      </c>
      <c r="K43" s="699">
        <v>356.20281106330702</v>
      </c>
      <c r="L43" s="699">
        <v>10690.557944272872</v>
      </c>
      <c r="M43" s="699">
        <v>6727.9964250363537</v>
      </c>
      <c r="N43" s="699">
        <v>995.70798933406058</v>
      </c>
      <c r="O43" s="699">
        <v>113.43422328995756</v>
      </c>
    </row>
    <row r="44" spans="1:15" s="385" customFormat="1" x14ac:dyDescent="0.2">
      <c r="A44" s="12" t="s">
        <v>306</v>
      </c>
      <c r="B44" s="699">
        <v>161939.11651423571</v>
      </c>
      <c r="C44" s="699">
        <v>40881.073876294882</v>
      </c>
      <c r="D44" s="699">
        <v>83021.412020382078</v>
      </c>
      <c r="E44" s="699">
        <v>4078.836807614663</v>
      </c>
      <c r="F44" s="699">
        <v>473.57362753875753</v>
      </c>
      <c r="G44" s="699">
        <v>409.95413785328941</v>
      </c>
      <c r="H44" s="699">
        <v>305.76249518284612</v>
      </c>
      <c r="I44" s="699">
        <v>644.80400776735951</v>
      </c>
      <c r="J44" s="699">
        <v>18364.419052206478</v>
      </c>
      <c r="K44" s="699">
        <v>239.38522735236447</v>
      </c>
      <c r="L44" s="699">
        <v>7012.8217517441999</v>
      </c>
      <c r="M44" s="699">
        <v>5642.4236029131307</v>
      </c>
      <c r="N44" s="699">
        <v>757.78435679234337</v>
      </c>
      <c r="O44" s="699">
        <v>106.86555061224735</v>
      </c>
    </row>
    <row r="45" spans="1:15" s="385" customFormat="1" x14ac:dyDescent="0.2">
      <c r="A45" s="12" t="s">
        <v>601</v>
      </c>
      <c r="B45" s="699">
        <v>54264.016457905651</v>
      </c>
      <c r="C45" s="699">
        <v>13594.111622461342</v>
      </c>
      <c r="D45" s="699">
        <v>23101.964015827027</v>
      </c>
      <c r="E45" s="699">
        <v>1329.1946130040997</v>
      </c>
      <c r="F45" s="699">
        <v>247.74409281320709</v>
      </c>
      <c r="G45" s="699">
        <v>229.01132552022545</v>
      </c>
      <c r="H45" s="699">
        <v>62.943793613203994</v>
      </c>
      <c r="I45" s="699">
        <v>344.72894243910355</v>
      </c>
      <c r="J45" s="699">
        <v>11298.957454541845</v>
      </c>
      <c r="K45" s="699">
        <v>60.667818792035881</v>
      </c>
      <c r="L45" s="699">
        <v>1680.8795045201232</v>
      </c>
      <c r="M45" s="699">
        <v>1930.4752801723423</v>
      </c>
      <c r="N45" s="699">
        <v>146.14812993063987</v>
      </c>
      <c r="O45" s="699">
        <v>237.18986426945665</v>
      </c>
    </row>
    <row r="46" spans="1:15" s="385" customFormat="1" x14ac:dyDescent="0.2">
      <c r="A46" s="33" t="s">
        <v>196</v>
      </c>
      <c r="B46" s="699">
        <v>38719.871649724206</v>
      </c>
      <c r="C46" s="699">
        <v>9881.4876429428514</v>
      </c>
      <c r="D46" s="699">
        <v>17284.232320629148</v>
      </c>
      <c r="E46" s="699">
        <v>798.01360477817593</v>
      </c>
      <c r="F46" s="699">
        <v>146.48856474785373</v>
      </c>
      <c r="G46" s="699">
        <v>159.4424505590778</v>
      </c>
      <c r="H46" s="699">
        <v>24.160995336454789</v>
      </c>
      <c r="I46" s="699">
        <v>185.69029684442273</v>
      </c>
      <c r="J46" s="699">
        <v>7419.0332479079834</v>
      </c>
      <c r="K46" s="699">
        <v>45.319464509102694</v>
      </c>
      <c r="L46" s="699">
        <v>1116.1121716991086</v>
      </c>
      <c r="M46" s="699">
        <v>1432.4644809474166</v>
      </c>
      <c r="N46" s="699">
        <v>125.99412031099233</v>
      </c>
      <c r="O46" s="699">
        <v>101.43228851188088</v>
      </c>
    </row>
    <row r="47" spans="1:15" s="385" customFormat="1" x14ac:dyDescent="0.2">
      <c r="A47" s="12" t="s">
        <v>185</v>
      </c>
      <c r="B47" s="699">
        <v>58402.554987039272</v>
      </c>
      <c r="C47" s="699">
        <v>16187.155766629121</v>
      </c>
      <c r="D47" s="699">
        <v>20538.217416568616</v>
      </c>
      <c r="E47" s="699">
        <v>1266.128031384166</v>
      </c>
      <c r="F47" s="699">
        <v>160.96648590578249</v>
      </c>
      <c r="G47" s="699">
        <v>260.72034682361107</v>
      </c>
      <c r="H47" s="699">
        <v>175.00093912534734</v>
      </c>
      <c r="I47" s="699">
        <v>397.71874979816374</v>
      </c>
      <c r="J47" s="699">
        <v>12770.125894802899</v>
      </c>
      <c r="K47" s="699">
        <v>41.251374781315477</v>
      </c>
      <c r="L47" s="699">
        <v>4507.5533222615422</v>
      </c>
      <c r="M47" s="699">
        <v>1682.3112628140655</v>
      </c>
      <c r="N47" s="699">
        <v>241.70366265506675</v>
      </c>
      <c r="O47" s="699">
        <v>173.70173349212652</v>
      </c>
    </row>
    <row r="48" spans="1:15" s="385" customFormat="1" x14ac:dyDescent="0.2">
      <c r="A48" s="12" t="s">
        <v>792</v>
      </c>
      <c r="B48" s="699">
        <v>7281.31361349708</v>
      </c>
      <c r="C48" s="699">
        <v>993.61519220838659</v>
      </c>
      <c r="D48" s="699">
        <v>1753.3598097770262</v>
      </c>
      <c r="E48" s="699">
        <v>62.876801272998492</v>
      </c>
      <c r="F48" s="699">
        <v>21.781886527855317</v>
      </c>
      <c r="G48" s="699">
        <v>80.934541195609285</v>
      </c>
      <c r="H48" s="699">
        <v>1.146047266206154</v>
      </c>
      <c r="I48" s="699">
        <v>65.788629177378667</v>
      </c>
      <c r="J48" s="699">
        <v>1431.0496238787671</v>
      </c>
      <c r="K48" s="699">
        <v>23.06111408804972</v>
      </c>
      <c r="L48" s="699">
        <v>2646.4643740390293</v>
      </c>
      <c r="M48" s="699">
        <v>146.29179655112509</v>
      </c>
      <c r="N48" s="699">
        <v>54.943797514659266</v>
      </c>
      <c r="O48" s="699">
        <v>0</v>
      </c>
    </row>
    <row r="49" spans="1:15" s="385" customFormat="1" x14ac:dyDescent="0.2">
      <c r="A49" s="12" t="s">
        <v>957</v>
      </c>
      <c r="B49" s="699">
        <v>5985.4074175983687</v>
      </c>
      <c r="C49" s="699">
        <v>995.19766511438957</v>
      </c>
      <c r="D49" s="699">
        <v>1948.8976719798138</v>
      </c>
      <c r="E49" s="699">
        <v>62.044509321421323</v>
      </c>
      <c r="F49" s="699">
        <v>28.095988605831849</v>
      </c>
      <c r="G49" s="699">
        <v>59.032582435461251</v>
      </c>
      <c r="H49" s="699">
        <v>10.179357585327327</v>
      </c>
      <c r="I49" s="699">
        <v>24.130323012288759</v>
      </c>
      <c r="J49" s="699">
        <v>924.58482333080906</v>
      </c>
      <c r="K49" s="699">
        <v>5.8585158316709762</v>
      </c>
      <c r="L49" s="699">
        <v>1795.9149796690174</v>
      </c>
      <c r="M49" s="699">
        <v>56.547092862405698</v>
      </c>
      <c r="N49" s="699">
        <v>74.923907849850039</v>
      </c>
      <c r="O49" s="699">
        <v>0</v>
      </c>
    </row>
    <row r="50" spans="1:15" s="385" customFormat="1" x14ac:dyDescent="0.2">
      <c r="A50" s="12" t="s">
        <v>308</v>
      </c>
      <c r="B50" s="699">
        <v>9180.8430255815456</v>
      </c>
      <c r="C50" s="699">
        <v>1481.2420705379557</v>
      </c>
      <c r="D50" s="699">
        <v>2493.2137109718278</v>
      </c>
      <c r="E50" s="699">
        <v>182.68328974179553</v>
      </c>
      <c r="F50" s="699">
        <v>44.802330061989913</v>
      </c>
      <c r="G50" s="699">
        <v>34.282094732135008</v>
      </c>
      <c r="H50" s="699">
        <v>46.83063694719484</v>
      </c>
      <c r="I50" s="699">
        <v>61.391704187310175</v>
      </c>
      <c r="J50" s="699">
        <v>2731.3905371767369</v>
      </c>
      <c r="K50" s="699">
        <v>80.427030716160417</v>
      </c>
      <c r="L50" s="699">
        <v>1663.6684304200078</v>
      </c>
      <c r="M50" s="699">
        <v>313.36566448833042</v>
      </c>
      <c r="N50" s="699">
        <v>46.749677849184458</v>
      </c>
      <c r="O50" s="699">
        <v>0.79584775086505188</v>
      </c>
    </row>
    <row r="51" spans="1:15" s="385" customFormat="1" x14ac:dyDescent="0.2">
      <c r="A51" s="12" t="s">
        <v>309</v>
      </c>
      <c r="B51" s="699">
        <v>10863.433334818077</v>
      </c>
      <c r="C51" s="699">
        <v>1283.697679643755</v>
      </c>
      <c r="D51" s="699">
        <v>1659.8275721408711</v>
      </c>
      <c r="E51" s="699">
        <v>249.06006994138122</v>
      </c>
      <c r="F51" s="699">
        <v>121.3774522238532</v>
      </c>
      <c r="G51" s="699">
        <v>170.52151397022217</v>
      </c>
      <c r="H51" s="699">
        <v>2.1576228864566218</v>
      </c>
      <c r="I51" s="699">
        <v>161.71814730947685</v>
      </c>
      <c r="J51" s="699">
        <v>5375.5294642422177</v>
      </c>
      <c r="K51" s="699">
        <v>54.009990307222346</v>
      </c>
      <c r="L51" s="699">
        <v>1583.7517871797465</v>
      </c>
      <c r="M51" s="699">
        <v>161.55521390590269</v>
      </c>
      <c r="N51" s="699">
        <v>7.9828210668722015</v>
      </c>
      <c r="O51" s="699">
        <v>32.244</v>
      </c>
    </row>
    <row r="52" spans="1:15" s="385" customFormat="1" x14ac:dyDescent="0.2">
      <c r="A52" s="12" t="s">
        <v>310</v>
      </c>
      <c r="B52" s="699">
        <v>26626.371438500279</v>
      </c>
      <c r="C52" s="699">
        <v>5400.606353568849</v>
      </c>
      <c r="D52" s="699">
        <v>10179.322425787257</v>
      </c>
      <c r="E52" s="699">
        <v>647.8281445970988</v>
      </c>
      <c r="F52" s="699">
        <v>163.41282133865664</v>
      </c>
      <c r="G52" s="699">
        <v>169.04840616256502</v>
      </c>
      <c r="H52" s="699">
        <v>20.5146219472946</v>
      </c>
      <c r="I52" s="699">
        <v>240.03219243552545</v>
      </c>
      <c r="J52" s="699">
        <v>6836.4058421270447</v>
      </c>
      <c r="K52" s="699">
        <v>44.035057257084063</v>
      </c>
      <c r="L52" s="699">
        <v>2174.7791179109986</v>
      </c>
      <c r="M52" s="699">
        <v>628.75737795768964</v>
      </c>
      <c r="N52" s="699">
        <v>65.828407050692277</v>
      </c>
      <c r="O52" s="699">
        <v>55.8006703601108</v>
      </c>
    </row>
    <row r="53" spans="1:15" s="384" customFormat="1" x14ac:dyDescent="0.2">
      <c r="A53" s="394" t="s">
        <v>311</v>
      </c>
      <c r="B53" s="691"/>
      <c r="C53" s="691"/>
      <c r="D53" s="691"/>
      <c r="E53" s="691"/>
      <c r="F53" s="691"/>
      <c r="G53" s="691"/>
      <c r="H53" s="691"/>
      <c r="I53" s="691"/>
      <c r="J53" s="691"/>
      <c r="K53" s="691"/>
      <c r="L53" s="691"/>
      <c r="M53" s="691"/>
      <c r="N53" s="691"/>
      <c r="O53" s="692"/>
    </row>
    <row r="54" spans="1:15" x14ac:dyDescent="0.2">
      <c r="A54" s="33" t="s">
        <v>312</v>
      </c>
      <c r="B54" s="699">
        <v>475286.34768589964</v>
      </c>
      <c r="C54" s="699">
        <v>109082.16899307427</v>
      </c>
      <c r="D54" s="699">
        <v>205677.59319546953</v>
      </c>
      <c r="E54" s="699">
        <v>11312.249734731289</v>
      </c>
      <c r="F54" s="699">
        <v>2232.5402584272156</v>
      </c>
      <c r="G54" s="699">
        <v>1828.4261804195157</v>
      </c>
      <c r="H54" s="699">
        <v>986.13301129959427</v>
      </c>
      <c r="I54" s="699">
        <v>2841.7564207667947</v>
      </c>
      <c r="J54" s="699">
        <v>94319.966295500795</v>
      </c>
      <c r="K54" s="699">
        <v>739.067776049852</v>
      </c>
      <c r="L54" s="699">
        <v>29465.638957337327</v>
      </c>
      <c r="M54" s="699">
        <v>14072.315687951546</v>
      </c>
      <c r="N54" s="699">
        <v>1831.3708126187175</v>
      </c>
      <c r="O54" s="699">
        <v>897.12036237873303</v>
      </c>
    </row>
    <row r="55" spans="1:15" s="386" customFormat="1" x14ac:dyDescent="0.2">
      <c r="A55" s="33" t="s">
        <v>194</v>
      </c>
      <c r="B55" s="699">
        <v>461198.21208643692</v>
      </c>
      <c r="C55" s="699">
        <v>106031.90584836766</v>
      </c>
      <c r="D55" s="699">
        <v>201458.50384022811</v>
      </c>
      <c r="E55" s="699">
        <v>11019.108944919673</v>
      </c>
      <c r="F55" s="699">
        <v>2162.3800968128276</v>
      </c>
      <c r="G55" s="699">
        <v>1706.6034368363855</v>
      </c>
      <c r="H55" s="699">
        <v>969.22688782613614</v>
      </c>
      <c r="I55" s="699">
        <v>2721.5003193231</v>
      </c>
      <c r="J55" s="699">
        <v>89626.518248490538</v>
      </c>
      <c r="K55" s="699">
        <v>723.19727831424893</v>
      </c>
      <c r="L55" s="699">
        <v>28419.613286185893</v>
      </c>
      <c r="M55" s="699">
        <v>13652.566582043253</v>
      </c>
      <c r="N55" s="699">
        <v>1809.9669548232885</v>
      </c>
      <c r="O55" s="699">
        <v>897.12036237873303</v>
      </c>
    </row>
    <row r="56" spans="1:15" s="386" customFormat="1" x14ac:dyDescent="0.2">
      <c r="A56" s="33" t="s">
        <v>195</v>
      </c>
      <c r="B56" s="699">
        <v>15265.437586258222</v>
      </c>
      <c r="C56" s="699">
        <v>3293.1946029791789</v>
      </c>
      <c r="D56" s="699">
        <v>4513.5589296866101</v>
      </c>
      <c r="E56" s="699">
        <v>287.12005125861998</v>
      </c>
      <c r="F56" s="699">
        <v>77.684747095365367</v>
      </c>
      <c r="G56" s="699">
        <v>123.85648020622808</v>
      </c>
      <c r="H56" s="699">
        <v>14.756337285995084</v>
      </c>
      <c r="I56" s="699">
        <v>130.09387571588474</v>
      </c>
      <c r="J56" s="699">
        <v>5059.1285938977589</v>
      </c>
      <c r="K56" s="699">
        <v>15.870497735603097</v>
      </c>
      <c r="L56" s="699">
        <v>1172.7678644923731</v>
      </c>
      <c r="M56" s="699">
        <v>482.59131211650077</v>
      </c>
      <c r="N56" s="699">
        <v>94.814293788079141</v>
      </c>
      <c r="O56" s="699">
        <v>0</v>
      </c>
    </row>
    <row r="57" spans="1:15" s="386" customFormat="1" x14ac:dyDescent="0.2">
      <c r="A57" s="33" t="s">
        <v>263</v>
      </c>
      <c r="B57" s="699">
        <v>3808.1191141900222</v>
      </c>
      <c r="C57" s="699">
        <v>1074.5967576519697</v>
      </c>
      <c r="D57" s="699">
        <v>1468.1842075989396</v>
      </c>
      <c r="E57" s="699">
        <v>104.40392969921487</v>
      </c>
      <c r="F57" s="699">
        <v>24.738418479406576</v>
      </c>
      <c r="G57" s="699">
        <v>29.727343444438706</v>
      </c>
      <c r="H57" s="699">
        <v>2.1497861874629227</v>
      </c>
      <c r="I57" s="699">
        <v>13.338466636305593</v>
      </c>
      <c r="J57" s="699">
        <v>796.27026173669822</v>
      </c>
      <c r="K57" s="699">
        <v>0</v>
      </c>
      <c r="L57" s="699">
        <v>175.91789538807359</v>
      </c>
      <c r="M57" s="699">
        <v>44.256608491648109</v>
      </c>
      <c r="N57" s="699">
        <v>74.535438875864401</v>
      </c>
      <c r="O57" s="699">
        <v>0</v>
      </c>
    </row>
    <row r="58" spans="1:15" x14ac:dyDescent="0.2">
      <c r="A58" s="33" t="s">
        <v>243</v>
      </c>
      <c r="B58" s="699">
        <v>22561.081632877245</v>
      </c>
      <c r="C58" s="699">
        <v>3876.18564755946</v>
      </c>
      <c r="D58" s="699">
        <v>6244.7048580675373</v>
      </c>
      <c r="E58" s="699">
        <v>646.34528816923864</v>
      </c>
      <c r="F58" s="699">
        <v>186.88461909295475</v>
      </c>
      <c r="G58" s="699">
        <v>263.07127548106615</v>
      </c>
      <c r="H58" s="699">
        <v>42.454932690569905</v>
      </c>
      <c r="I58" s="699">
        <v>277.67619028824095</v>
      </c>
      <c r="J58" s="699">
        <v>7850.0581683961864</v>
      </c>
      <c r="K58" s="699">
        <v>52.973582544467838</v>
      </c>
      <c r="L58" s="699">
        <v>2307.1458494195031</v>
      </c>
      <c r="M58" s="699">
        <v>755.08632256437272</v>
      </c>
      <c r="N58" s="699">
        <v>34.150372768128555</v>
      </c>
      <c r="O58" s="699">
        <v>23.261796042617959</v>
      </c>
    </row>
    <row r="59" spans="1:15" x14ac:dyDescent="0.2">
      <c r="A59" s="33" t="s">
        <v>313</v>
      </c>
      <c r="B59" s="699">
        <v>16769.572321250784</v>
      </c>
      <c r="C59" s="699">
        <v>2798.9222822245742</v>
      </c>
      <c r="D59" s="699">
        <v>5002.8608844251639</v>
      </c>
      <c r="E59" s="699">
        <v>532.61555738653931</v>
      </c>
      <c r="F59" s="699">
        <v>135.91854599619171</v>
      </c>
      <c r="G59" s="699">
        <v>191.22411087712823</v>
      </c>
      <c r="H59" s="699">
        <v>39.265276362926947</v>
      </c>
      <c r="I59" s="699">
        <v>164.77801978591347</v>
      </c>
      <c r="J59" s="699">
        <v>5299.3157263261974</v>
      </c>
      <c r="K59" s="699">
        <v>48.121900215122515</v>
      </c>
      <c r="L59" s="699">
        <v>1821.1263379800796</v>
      </c>
      <c r="M59" s="699">
        <v>676.92878106733167</v>
      </c>
      <c r="N59" s="699">
        <v>34.150372768128555</v>
      </c>
      <c r="O59" s="699">
        <v>23.261796042617959</v>
      </c>
    </row>
    <row r="60" spans="1:15" x14ac:dyDescent="0.2">
      <c r="A60" s="33" t="s">
        <v>314</v>
      </c>
      <c r="B60" s="699">
        <v>2705.7144516711523</v>
      </c>
      <c r="C60" s="699">
        <v>509.01945899110069</v>
      </c>
      <c r="D60" s="699">
        <v>538.36320334913671</v>
      </c>
      <c r="E60" s="699">
        <v>69.022448627501547</v>
      </c>
      <c r="F60" s="699">
        <v>36.281657809195096</v>
      </c>
      <c r="G60" s="699">
        <v>20.451685498813962</v>
      </c>
      <c r="H60" s="699">
        <v>3.1896563276429593</v>
      </c>
      <c r="I60" s="699">
        <v>46.307911544107057</v>
      </c>
      <c r="J60" s="699">
        <v>1060.251943807511</v>
      </c>
      <c r="K60" s="699">
        <v>2.6862227438950028</v>
      </c>
      <c r="L60" s="699">
        <v>389.80053202986159</v>
      </c>
      <c r="M60" s="699">
        <v>30.339730942380211</v>
      </c>
      <c r="N60" s="699">
        <v>0</v>
      </c>
      <c r="O60" s="699">
        <v>0</v>
      </c>
    </row>
    <row r="61" spans="1:15" x14ac:dyDescent="0.2">
      <c r="A61" s="33" t="s">
        <v>315</v>
      </c>
      <c r="B61" s="699">
        <v>4256.881610242086</v>
      </c>
      <c r="C61" s="699">
        <v>921.96272301308261</v>
      </c>
      <c r="D61" s="699">
        <v>839.82469739932537</v>
      </c>
      <c r="E61" s="699">
        <v>109.39935475266461</v>
      </c>
      <c r="F61" s="699">
        <v>25.24773090595809</v>
      </c>
      <c r="G61" s="699">
        <v>51.395479105124075</v>
      </c>
      <c r="H61" s="699">
        <v>0</v>
      </c>
      <c r="I61" s="699">
        <v>98.290929245279443</v>
      </c>
      <c r="J61" s="699">
        <v>1908.2248608006025</v>
      </c>
      <c r="K61" s="699">
        <v>2.1654595854503209</v>
      </c>
      <c r="L61" s="699">
        <v>250.42548154661441</v>
      </c>
      <c r="M61" s="699">
        <v>49.944893887994219</v>
      </c>
      <c r="N61" s="699">
        <v>0</v>
      </c>
      <c r="O61" s="699">
        <v>0</v>
      </c>
    </row>
    <row r="62" spans="1:15" x14ac:dyDescent="0.2">
      <c r="A62" s="33" t="s">
        <v>237</v>
      </c>
      <c r="B62" s="699">
        <v>4945.4664980532907</v>
      </c>
      <c r="C62" s="699">
        <v>902.33442948256686</v>
      </c>
      <c r="D62" s="699">
        <v>1858.795607098416</v>
      </c>
      <c r="E62" s="699">
        <v>109.08832884539463</v>
      </c>
      <c r="F62" s="699">
        <v>50.682395017956907</v>
      </c>
      <c r="G62" s="699">
        <v>0</v>
      </c>
      <c r="H62" s="699">
        <v>1.092189759715533</v>
      </c>
      <c r="I62" s="699">
        <v>58.324064884119387</v>
      </c>
      <c r="J62" s="699">
        <v>1393.2855113775584</v>
      </c>
      <c r="K62" s="699">
        <v>4.6033063176883102</v>
      </c>
      <c r="L62" s="699">
        <v>446.85555194577688</v>
      </c>
      <c r="M62" s="699">
        <v>71.906715133669167</v>
      </c>
      <c r="N62" s="699">
        <v>28.865450057055785</v>
      </c>
      <c r="O62" s="699">
        <v>18.550218340611355</v>
      </c>
    </row>
    <row r="63" spans="1:15" x14ac:dyDescent="0.2">
      <c r="A63" s="33" t="s">
        <v>260</v>
      </c>
      <c r="B63" s="699">
        <v>20136.759211590928</v>
      </c>
      <c r="C63" s="699">
        <v>3737.2277503675414</v>
      </c>
      <c r="D63" s="699">
        <v>7749.3999919713469</v>
      </c>
      <c r="E63" s="699">
        <v>521.60895353013416</v>
      </c>
      <c r="F63" s="699">
        <v>125.29159016384126</v>
      </c>
      <c r="G63" s="699">
        <v>44.067125920241672</v>
      </c>
      <c r="H63" s="699">
        <v>17.918766426463222</v>
      </c>
      <c r="I63" s="699">
        <v>235.56163909875906</v>
      </c>
      <c r="J63" s="699">
        <v>5502.9204025025183</v>
      </c>
      <c r="K63" s="699">
        <v>62.736088102771916</v>
      </c>
      <c r="L63" s="699">
        <v>1506.6829848928685</v>
      </c>
      <c r="M63" s="699">
        <v>568.31697806105274</v>
      </c>
      <c r="N63" s="699">
        <v>48.904940553669398</v>
      </c>
      <c r="O63" s="699">
        <v>16.122</v>
      </c>
    </row>
    <row r="64" spans="1:15" x14ac:dyDescent="0.2">
      <c r="A64" s="33" t="s">
        <v>316</v>
      </c>
      <c r="B64" s="699">
        <v>1383.386512589859</v>
      </c>
      <c r="C64" s="699">
        <v>293.69394922340422</v>
      </c>
      <c r="D64" s="699">
        <v>450.16986057001787</v>
      </c>
      <c r="E64" s="699">
        <v>64.122919132356941</v>
      </c>
      <c r="F64" s="699">
        <v>1.0635416666666666</v>
      </c>
      <c r="G64" s="699">
        <v>1.0793890448356294</v>
      </c>
      <c r="H64" s="699">
        <v>0</v>
      </c>
      <c r="I64" s="699">
        <v>27.146139325966718</v>
      </c>
      <c r="J64" s="699">
        <v>432.00009376729929</v>
      </c>
      <c r="K64" s="699">
        <v>2.6850314206723329</v>
      </c>
      <c r="L64" s="699">
        <v>85.78811736264953</v>
      </c>
      <c r="M64" s="699">
        <v>25.637471075995091</v>
      </c>
      <c r="N64" s="699">
        <v>0</v>
      </c>
      <c r="O64" s="699">
        <v>0</v>
      </c>
    </row>
    <row r="65" spans="1:17" x14ac:dyDescent="0.2">
      <c r="A65" s="33" t="s">
        <v>317</v>
      </c>
      <c r="B65" s="699">
        <v>1262.256081642015</v>
      </c>
      <c r="C65" s="699">
        <v>228.47505488777307</v>
      </c>
      <c r="D65" s="699">
        <v>370.18812310869168</v>
      </c>
      <c r="E65" s="699">
        <v>33.452264646599168</v>
      </c>
      <c r="F65" s="699">
        <v>8.6972485230966505</v>
      </c>
      <c r="G65" s="699">
        <v>23.199638783906387</v>
      </c>
      <c r="H65" s="699">
        <v>18.647948164146868</v>
      </c>
      <c r="I65" s="699">
        <v>5.7657636618402615</v>
      </c>
      <c r="J65" s="699">
        <v>446.70462371371877</v>
      </c>
      <c r="K65" s="699">
        <v>14.365530303030303</v>
      </c>
      <c r="L65" s="699">
        <v>71.168675699584114</v>
      </c>
      <c r="M65" s="699">
        <v>35.398144076079191</v>
      </c>
      <c r="N65" s="699">
        <v>6.1930660735500718</v>
      </c>
      <c r="O65" s="699">
        <v>0</v>
      </c>
    </row>
    <row r="66" spans="1:17" x14ac:dyDescent="0.2">
      <c r="A66" s="33" t="s">
        <v>622</v>
      </c>
      <c r="B66" s="699">
        <v>4762.2061105672119</v>
      </c>
      <c r="C66" s="699">
        <v>786.84659854927099</v>
      </c>
      <c r="D66" s="699">
        <v>1779.1705071331467</v>
      </c>
      <c r="E66" s="699">
        <v>145.26443108646058</v>
      </c>
      <c r="F66" s="699">
        <v>8.3706878181406736</v>
      </c>
      <c r="G66" s="699">
        <v>34.12861085796353</v>
      </c>
      <c r="H66" s="699">
        <v>12.802670623137349</v>
      </c>
      <c r="I66" s="699">
        <v>16.137367729817779</v>
      </c>
      <c r="J66" s="699">
        <v>1557.8016938926248</v>
      </c>
      <c r="K66" s="699">
        <v>0</v>
      </c>
      <c r="L66" s="699">
        <v>376.29396364223982</v>
      </c>
      <c r="M66" s="699">
        <v>40.19358167180404</v>
      </c>
      <c r="N66" s="699">
        <v>5.1959975625984427</v>
      </c>
      <c r="O66" s="699">
        <v>0</v>
      </c>
    </row>
    <row r="67" spans="1:17" x14ac:dyDescent="0.2">
      <c r="A67" s="194" t="s">
        <v>893</v>
      </c>
      <c r="B67" s="700">
        <v>47.380961283555315</v>
      </c>
      <c r="C67" s="700">
        <v>46.663947516215877</v>
      </c>
      <c r="D67" s="700">
        <v>48.254741705586866</v>
      </c>
      <c r="E67" s="700">
        <v>49.080693647580304</v>
      </c>
      <c r="F67" s="700">
        <v>47.345466778113355</v>
      </c>
      <c r="G67" s="700">
        <v>47.502010611285478</v>
      </c>
      <c r="H67" s="700">
        <v>46.217549339670768</v>
      </c>
      <c r="I67" s="700">
        <v>50.315388422804773</v>
      </c>
      <c r="J67" s="700">
        <v>46.96962736475276</v>
      </c>
      <c r="K67" s="700">
        <v>49.828260959171594</v>
      </c>
      <c r="L67" s="700">
        <v>43.433467828727593</v>
      </c>
      <c r="M67" s="700">
        <v>49.759218782170549</v>
      </c>
      <c r="N67" s="700">
        <v>45.122250517816632</v>
      </c>
      <c r="O67" s="700">
        <v>47.888110588195929</v>
      </c>
    </row>
    <row r="69" spans="1:17" x14ac:dyDescent="0.2">
      <c r="A69" s="4" t="s">
        <v>677</v>
      </c>
    </row>
    <row r="73" spans="1:17" ht="15.75" x14ac:dyDescent="0.25">
      <c r="A73" s="1893" t="s">
        <v>1080</v>
      </c>
      <c r="B73" s="1893"/>
      <c r="C73" s="1893"/>
      <c r="D73" s="1893"/>
      <c r="E73" s="1893"/>
      <c r="F73" s="1893"/>
      <c r="G73" s="1893"/>
      <c r="H73" s="1893"/>
      <c r="I73" s="1893"/>
      <c r="J73" s="1893"/>
      <c r="K73" s="1893"/>
      <c r="L73" s="1893"/>
      <c r="M73" s="1893"/>
      <c r="N73" s="1893"/>
      <c r="O73" s="1893"/>
      <c r="Q73" s="1360"/>
    </row>
    <row r="74" spans="1:17" ht="15.75" x14ac:dyDescent="0.25">
      <c r="A74" s="1893" t="s">
        <v>650</v>
      </c>
      <c r="B74" s="1893"/>
      <c r="C74" s="1893"/>
      <c r="D74" s="1893"/>
      <c r="E74" s="1893"/>
      <c r="F74" s="1893"/>
      <c r="G74" s="1893"/>
      <c r="H74" s="1893"/>
      <c r="I74" s="1893"/>
      <c r="J74" s="1893"/>
      <c r="K74" s="1893"/>
      <c r="L74" s="1893"/>
      <c r="M74" s="1893"/>
      <c r="N74" s="1893"/>
      <c r="O74" s="1893"/>
    </row>
    <row r="76" spans="1:17" x14ac:dyDescent="0.2">
      <c r="A76" s="1959"/>
      <c r="B76" s="1959" t="s">
        <v>609</v>
      </c>
      <c r="C76" s="1959" t="s">
        <v>753</v>
      </c>
      <c r="D76" s="1959" t="s">
        <v>754</v>
      </c>
      <c r="E76" s="1959" t="s">
        <v>755</v>
      </c>
      <c r="F76" s="1959" t="s">
        <v>756</v>
      </c>
      <c r="G76" s="1959" t="s">
        <v>757</v>
      </c>
      <c r="H76" s="1959" t="s">
        <v>758</v>
      </c>
      <c r="I76" s="1959" t="s">
        <v>759</v>
      </c>
      <c r="J76" s="1959" t="s">
        <v>760</v>
      </c>
      <c r="K76" s="1959" t="s">
        <v>761</v>
      </c>
      <c r="L76" s="1959" t="s">
        <v>762</v>
      </c>
      <c r="M76" s="1959" t="s">
        <v>763</v>
      </c>
      <c r="N76" s="1959" t="s">
        <v>764</v>
      </c>
      <c r="O76" s="1959" t="s">
        <v>765</v>
      </c>
    </row>
    <row r="77" spans="1:17" x14ac:dyDescent="0.2">
      <c r="A77" s="1960"/>
      <c r="B77" s="1960"/>
      <c r="C77" s="1960"/>
      <c r="D77" s="1960"/>
      <c r="E77" s="1960"/>
      <c r="F77" s="1960"/>
      <c r="G77" s="1960"/>
      <c r="H77" s="1960"/>
      <c r="I77" s="1960"/>
      <c r="J77" s="1960"/>
      <c r="K77" s="1960"/>
      <c r="L77" s="1960"/>
      <c r="M77" s="1960"/>
      <c r="N77" s="1960"/>
      <c r="O77" s="1960"/>
    </row>
    <row r="78" spans="1:17" x14ac:dyDescent="0.2">
      <c r="A78" s="387" t="s">
        <v>473</v>
      </c>
      <c r="B78" s="694">
        <v>522761.30328853341</v>
      </c>
      <c r="C78" s="694">
        <v>118472.7121991177</v>
      </c>
      <c r="D78" s="694">
        <v>236964.86652949071</v>
      </c>
      <c r="E78" s="694">
        <v>12436.676650031346</v>
      </c>
      <c r="F78" s="694">
        <v>2387.0623845522719</v>
      </c>
      <c r="G78" s="694">
        <v>1478.965874365686</v>
      </c>
      <c r="H78" s="694">
        <v>1426.4849593877411</v>
      </c>
      <c r="I78" s="694">
        <v>3193.1862180364865</v>
      </c>
      <c r="J78" s="694">
        <v>95666.188281004273</v>
      </c>
      <c r="K78" s="694">
        <v>542.92882604264446</v>
      </c>
      <c r="L78" s="694">
        <v>29110.833760911992</v>
      </c>
      <c r="M78" s="694">
        <v>18415.534701869354</v>
      </c>
      <c r="N78" s="694">
        <v>2039.397739723586</v>
      </c>
      <c r="O78" s="694">
        <v>625.3722447804231</v>
      </c>
    </row>
    <row r="79" spans="1:17" x14ac:dyDescent="0.2">
      <c r="A79" s="394" t="s">
        <v>266</v>
      </c>
      <c r="B79" s="429"/>
      <c r="C79" s="429"/>
      <c r="D79" s="429"/>
      <c r="E79" s="429"/>
      <c r="F79" s="429"/>
      <c r="G79" s="429"/>
      <c r="H79" s="429"/>
      <c r="I79" s="429"/>
      <c r="J79" s="429"/>
      <c r="K79" s="429"/>
      <c r="L79" s="429"/>
      <c r="M79" s="429"/>
      <c r="N79" s="429"/>
      <c r="O79" s="405"/>
    </row>
    <row r="80" spans="1:17" x14ac:dyDescent="0.2">
      <c r="A80" s="8" t="s">
        <v>267</v>
      </c>
      <c r="B80" s="695">
        <v>68264.390466842859</v>
      </c>
      <c r="C80" s="695">
        <v>13760.418336922798</v>
      </c>
      <c r="D80" s="695">
        <v>27129.206239217947</v>
      </c>
      <c r="E80" s="695">
        <v>1433.9479590585127</v>
      </c>
      <c r="F80" s="695">
        <v>380.041792498223</v>
      </c>
      <c r="G80" s="695">
        <v>157.70517185266016</v>
      </c>
      <c r="H80" s="695">
        <v>106.71543925184345</v>
      </c>
      <c r="I80" s="695">
        <v>699.15160481911403</v>
      </c>
      <c r="J80" s="695">
        <v>15934.816567898142</v>
      </c>
      <c r="K80" s="695">
        <v>42.885205877421917</v>
      </c>
      <c r="L80" s="695">
        <v>6363.8063479557159</v>
      </c>
      <c r="M80" s="695">
        <v>1945.8193991539708</v>
      </c>
      <c r="N80" s="695">
        <v>272.15133106665667</v>
      </c>
      <c r="O80" s="695">
        <v>36.63215219760469</v>
      </c>
    </row>
    <row r="81" spans="1:15" x14ac:dyDescent="0.2">
      <c r="A81" s="8" t="s">
        <v>268</v>
      </c>
      <c r="B81" s="695">
        <v>238107.95614560167</v>
      </c>
      <c r="C81" s="695">
        <v>51635.704830922179</v>
      </c>
      <c r="D81" s="695">
        <v>103764.84685779708</v>
      </c>
      <c r="E81" s="695">
        <v>6466.4840656255483</v>
      </c>
      <c r="F81" s="695">
        <v>1375.9653533855021</v>
      </c>
      <c r="G81" s="695">
        <v>974.15240231125233</v>
      </c>
      <c r="H81" s="695">
        <v>710.50420540276957</v>
      </c>
      <c r="I81" s="695">
        <v>1751.5343504212472</v>
      </c>
      <c r="J81" s="695">
        <v>45730.907359438665</v>
      </c>
      <c r="K81" s="695">
        <v>316.83195575203013</v>
      </c>
      <c r="L81" s="695">
        <v>14338.804376023534</v>
      </c>
      <c r="M81" s="695">
        <v>9622.1130350557723</v>
      </c>
      <c r="N81" s="695">
        <v>936.09910435693746</v>
      </c>
      <c r="O81" s="695">
        <v>484.00824904519237</v>
      </c>
    </row>
    <row r="82" spans="1:15" x14ac:dyDescent="0.2">
      <c r="A82" s="8" t="s">
        <v>269</v>
      </c>
      <c r="B82" s="695">
        <v>216388.9566759622</v>
      </c>
      <c r="C82" s="695">
        <v>53076.589031278549</v>
      </c>
      <c r="D82" s="695">
        <v>106070.81343243737</v>
      </c>
      <c r="E82" s="695">
        <v>4536.2446253470289</v>
      </c>
      <c r="F82" s="695">
        <v>631.05523866854492</v>
      </c>
      <c r="G82" s="695">
        <v>347.10830020177474</v>
      </c>
      <c r="H82" s="695">
        <v>609.26531473312684</v>
      </c>
      <c r="I82" s="695">
        <v>742.50026279614269</v>
      </c>
      <c r="J82" s="695">
        <v>34000.464353676005</v>
      </c>
      <c r="K82" s="695">
        <v>183.21166441319204</v>
      </c>
      <c r="L82" s="695">
        <v>8408.2230369328754</v>
      </c>
      <c r="M82" s="695">
        <v>6847.6022676593093</v>
      </c>
      <c r="N82" s="695">
        <v>831.14730429999088</v>
      </c>
      <c r="O82" s="695">
        <v>104.73184353762585</v>
      </c>
    </row>
    <row r="83" spans="1:15" x14ac:dyDescent="0.2">
      <c r="A83" s="8" t="s">
        <v>270</v>
      </c>
      <c r="B83" s="696">
        <v>2.156078155739023</v>
      </c>
      <c r="C83" s="696">
        <v>2.2361265227145135</v>
      </c>
      <c r="D83" s="696">
        <v>2.2374760336277317</v>
      </c>
      <c r="E83" s="696">
        <v>2.1331216233621602</v>
      </c>
      <c r="F83" s="696">
        <v>1.974223390075432</v>
      </c>
      <c r="G83" s="696">
        <v>2.0225212621356361</v>
      </c>
      <c r="H83" s="696">
        <v>2.2875225829199417</v>
      </c>
      <c r="I83" s="696">
        <v>1.7949264031951369</v>
      </c>
      <c r="J83" s="696">
        <v>2.0102470318850747</v>
      </c>
      <c r="K83" s="696">
        <v>2.2082967643337512</v>
      </c>
      <c r="L83" s="696">
        <v>1.8486961209685471</v>
      </c>
      <c r="M83" s="696">
        <v>2.1572751887212789</v>
      </c>
      <c r="N83" s="696">
        <v>2.1128532456230573</v>
      </c>
      <c r="O83" s="696">
        <v>1.9976486591127072</v>
      </c>
    </row>
    <row r="84" spans="1:15" x14ac:dyDescent="0.2">
      <c r="A84" s="394" t="s">
        <v>271</v>
      </c>
      <c r="B84" s="429"/>
      <c r="C84" s="429"/>
      <c r="D84" s="429"/>
      <c r="E84" s="429"/>
      <c r="F84" s="429"/>
      <c r="G84" s="429"/>
      <c r="H84" s="429"/>
      <c r="I84" s="429"/>
      <c r="J84" s="429"/>
      <c r="K84" s="429"/>
      <c r="L84" s="429"/>
      <c r="M84" s="429"/>
      <c r="N84" s="429"/>
      <c r="O84" s="405"/>
    </row>
    <row r="85" spans="1:15" x14ac:dyDescent="0.2">
      <c r="A85" s="9" t="s">
        <v>272</v>
      </c>
      <c r="B85" s="695">
        <v>180395.61048507263</v>
      </c>
      <c r="C85" s="695">
        <v>37872.615351589462</v>
      </c>
      <c r="D85" s="695">
        <v>54240.381051103228</v>
      </c>
      <c r="E85" s="695">
        <v>5703.5288922345499</v>
      </c>
      <c r="F85" s="695">
        <v>1612.3517592753897</v>
      </c>
      <c r="G85" s="695">
        <v>984.02305936265498</v>
      </c>
      <c r="H85" s="695">
        <v>507.68815301553718</v>
      </c>
      <c r="I85" s="695">
        <v>1629.4821034133458</v>
      </c>
      <c r="J85" s="695">
        <v>50681.409477287882</v>
      </c>
      <c r="K85" s="695">
        <v>280.12611173394521</v>
      </c>
      <c r="L85" s="695">
        <v>19291.23674492379</v>
      </c>
      <c r="M85" s="695">
        <v>6513.1931734131358</v>
      </c>
      <c r="N85" s="695">
        <v>721.58843126848035</v>
      </c>
      <c r="O85" s="695">
        <v>357.98617645821338</v>
      </c>
    </row>
    <row r="86" spans="1:15" x14ac:dyDescent="0.2">
      <c r="A86" s="9" t="s">
        <v>273</v>
      </c>
      <c r="B86" s="695">
        <v>342365.69280329911</v>
      </c>
      <c r="C86" s="695">
        <v>80600.096847522407</v>
      </c>
      <c r="D86" s="695">
        <v>182724.48547840692</v>
      </c>
      <c r="E86" s="695">
        <v>6733.1477577966025</v>
      </c>
      <c r="F86" s="695">
        <v>774.71062527687934</v>
      </c>
      <c r="G86" s="695">
        <v>494.94281500303327</v>
      </c>
      <c r="H86" s="695">
        <v>918.79680637220235</v>
      </c>
      <c r="I86" s="695">
        <v>1563.7041146231611</v>
      </c>
      <c r="J86" s="695">
        <v>44984.778803720983</v>
      </c>
      <c r="K86" s="695">
        <v>262.80271430869902</v>
      </c>
      <c r="L86" s="695">
        <v>9819.5970159885237</v>
      </c>
      <c r="M86" s="695">
        <v>11902.341528456027</v>
      </c>
      <c r="N86" s="695">
        <v>1317.8093084551058</v>
      </c>
      <c r="O86" s="695">
        <v>267.38606832220955</v>
      </c>
    </row>
    <row r="87" spans="1:15" x14ac:dyDescent="0.2">
      <c r="A87" s="33" t="s">
        <v>619</v>
      </c>
      <c r="B87" s="696">
        <v>4.0089996906375704</v>
      </c>
      <c r="C87" s="696">
        <v>4.0449715647766959</v>
      </c>
      <c r="D87" s="696">
        <v>4.8625367760314466</v>
      </c>
      <c r="E87" s="696">
        <v>3.5145180883041376</v>
      </c>
      <c r="F87" s="696">
        <v>1.933160609508326</v>
      </c>
      <c r="G87" s="696">
        <v>2.0279312606047881</v>
      </c>
      <c r="H87" s="696">
        <v>3.8253859098100573</v>
      </c>
      <c r="I87" s="696">
        <v>3.1524973523401272</v>
      </c>
      <c r="J87" s="696">
        <v>2.677550932072589</v>
      </c>
      <c r="K87" s="696">
        <v>3.2110136275232044</v>
      </c>
      <c r="L87" s="696">
        <v>2.1620431305838981</v>
      </c>
      <c r="M87" s="696">
        <v>3.6494698989406107</v>
      </c>
      <c r="N87" s="696">
        <v>3.8846128147105659</v>
      </c>
      <c r="O87" s="696">
        <v>2.3487686753390657</v>
      </c>
    </row>
    <row r="88" spans="1:15" x14ac:dyDescent="0.2">
      <c r="A88" s="394" t="s">
        <v>274</v>
      </c>
      <c r="B88" s="429"/>
      <c r="C88" s="429"/>
      <c r="D88" s="429"/>
      <c r="E88" s="429"/>
      <c r="F88" s="429"/>
      <c r="G88" s="429"/>
      <c r="H88" s="429"/>
      <c r="I88" s="429"/>
      <c r="J88" s="429"/>
      <c r="K88" s="429"/>
      <c r="L88" s="429"/>
      <c r="M88" s="429"/>
      <c r="N88" s="429"/>
      <c r="O88" s="405"/>
    </row>
    <row r="89" spans="1:15" x14ac:dyDescent="0.2">
      <c r="A89" s="9" t="s">
        <v>275</v>
      </c>
      <c r="B89" s="695">
        <v>11535.611502354597</v>
      </c>
      <c r="C89" s="695">
        <v>1571.2576110415853</v>
      </c>
      <c r="D89" s="695">
        <v>3508.35755487595</v>
      </c>
      <c r="E89" s="695">
        <v>343.55850056236386</v>
      </c>
      <c r="F89" s="695">
        <v>148.6905466247479</v>
      </c>
      <c r="G89" s="695">
        <v>73.028968427690174</v>
      </c>
      <c r="H89" s="695">
        <v>12.326459448144838</v>
      </c>
      <c r="I89" s="695">
        <v>188.98289484104342</v>
      </c>
      <c r="J89" s="695">
        <v>4098.9446812855249</v>
      </c>
      <c r="K89" s="695">
        <v>28.467606471166572</v>
      </c>
      <c r="L89" s="695">
        <v>1204.572257307615</v>
      </c>
      <c r="M89" s="695">
        <v>351.8932346602013</v>
      </c>
      <c r="N89" s="695">
        <v>4.4382677281705192</v>
      </c>
      <c r="O89" s="695">
        <v>0</v>
      </c>
    </row>
    <row r="90" spans="1:15" x14ac:dyDescent="0.2">
      <c r="A90" s="9" t="s">
        <v>276</v>
      </c>
      <c r="B90" s="695">
        <v>111257.03533964108</v>
      </c>
      <c r="C90" s="695">
        <v>23356.310654185152</v>
      </c>
      <c r="D90" s="695">
        <v>47982.149409903388</v>
      </c>
      <c r="E90" s="695">
        <v>2288.328587924369</v>
      </c>
      <c r="F90" s="695">
        <v>496.43686590460896</v>
      </c>
      <c r="G90" s="695">
        <v>406.10936720794382</v>
      </c>
      <c r="H90" s="695">
        <v>330.86363036205461</v>
      </c>
      <c r="I90" s="695">
        <v>465.93261360482461</v>
      </c>
      <c r="J90" s="695">
        <v>23651.614244235654</v>
      </c>
      <c r="K90" s="695">
        <v>91.078749556934838</v>
      </c>
      <c r="L90" s="695">
        <v>6995.3833136201765</v>
      </c>
      <c r="M90" s="695">
        <v>4453.6276154452971</v>
      </c>
      <c r="N90" s="695">
        <v>534.34286415440499</v>
      </c>
      <c r="O90" s="695">
        <v>204.85742354485103</v>
      </c>
    </row>
    <row r="91" spans="1:15" x14ac:dyDescent="0.2">
      <c r="A91" s="8" t="s">
        <v>670</v>
      </c>
      <c r="B91" s="695">
        <v>407805.39997630805</v>
      </c>
      <c r="C91" s="695">
        <v>94427.275582671151</v>
      </c>
      <c r="D91" s="695">
        <v>187846.82510633298</v>
      </c>
      <c r="E91" s="695">
        <v>10044.311456300999</v>
      </c>
      <c r="F91" s="695">
        <v>1855.0094022238777</v>
      </c>
      <c r="G91" s="695">
        <v>1025.1080598762255</v>
      </c>
      <c r="H91" s="695">
        <v>1090.8413603181118</v>
      </c>
      <c r="I91" s="695">
        <v>2629.1001875997213</v>
      </c>
      <c r="J91" s="695">
        <v>70853.681184044734</v>
      </c>
      <c r="K91" s="695">
        <v>431.47384228626902</v>
      </c>
      <c r="L91" s="695">
        <v>21830.381403893298</v>
      </c>
      <c r="M91" s="695">
        <v>13845.822693912494</v>
      </c>
      <c r="N91" s="695">
        <v>1505.0548755691802</v>
      </c>
      <c r="O91" s="695">
        <v>420.5148212355719</v>
      </c>
    </row>
    <row r="92" spans="1:15" x14ac:dyDescent="0.2">
      <c r="A92" s="394" t="s">
        <v>279</v>
      </c>
      <c r="B92" s="429"/>
      <c r="C92" s="429"/>
      <c r="D92" s="429"/>
      <c r="E92" s="429"/>
      <c r="F92" s="429"/>
      <c r="G92" s="429"/>
      <c r="H92" s="429"/>
      <c r="I92" s="429"/>
      <c r="J92" s="429"/>
      <c r="K92" s="429"/>
      <c r="L92" s="429"/>
      <c r="M92" s="429"/>
      <c r="N92" s="429"/>
      <c r="O92" s="405"/>
    </row>
    <row r="93" spans="1:15" x14ac:dyDescent="0.2">
      <c r="A93" s="8" t="s">
        <v>541</v>
      </c>
      <c r="B93" s="695">
        <v>209315.12814973513</v>
      </c>
      <c r="C93" s="695">
        <v>44117.53016154885</v>
      </c>
      <c r="D93" s="695">
        <v>86642.606888076436</v>
      </c>
      <c r="E93" s="695">
        <v>6788.0756078768591</v>
      </c>
      <c r="F93" s="695">
        <v>1260.3542758969293</v>
      </c>
      <c r="G93" s="695">
        <v>1039.3253343084427</v>
      </c>
      <c r="H93" s="695">
        <v>622.35442767274526</v>
      </c>
      <c r="I93" s="695">
        <v>1518.5735724145213</v>
      </c>
      <c r="J93" s="695">
        <v>43157.723189594857</v>
      </c>
      <c r="K93" s="695">
        <v>299.79532715276406</v>
      </c>
      <c r="L93" s="695">
        <v>14437.218214882632</v>
      </c>
      <c r="M93" s="695">
        <v>8133.5045152270714</v>
      </c>
      <c r="N93" s="695">
        <v>906.57281283171562</v>
      </c>
      <c r="O93" s="695">
        <v>390.40090322251092</v>
      </c>
    </row>
    <row r="94" spans="1:15" x14ac:dyDescent="0.2">
      <c r="A94" s="8" t="s">
        <v>280</v>
      </c>
      <c r="B94" s="695">
        <v>274007.71098565974</v>
      </c>
      <c r="C94" s="695">
        <v>54235.843973171046</v>
      </c>
      <c r="D94" s="695">
        <v>129372.07104775739</v>
      </c>
      <c r="E94" s="695">
        <v>6058.4395491166388</v>
      </c>
      <c r="F94" s="695">
        <v>1221.7610609681919</v>
      </c>
      <c r="G94" s="695">
        <v>727.62369714145802</v>
      </c>
      <c r="H94" s="695">
        <v>495.30007776647159</v>
      </c>
      <c r="I94" s="695">
        <v>1519.4478668878994</v>
      </c>
      <c r="J94" s="695">
        <v>53604.002806547061</v>
      </c>
      <c r="K94" s="695">
        <v>182.81847887120574</v>
      </c>
      <c r="L94" s="695">
        <v>17037.852177494111</v>
      </c>
      <c r="M94" s="695">
        <v>8644.0712657576969</v>
      </c>
      <c r="N94" s="695">
        <v>779.37848962511055</v>
      </c>
      <c r="O94" s="695">
        <v>129.10049457041757</v>
      </c>
    </row>
    <row r="95" spans="1:15" x14ac:dyDescent="0.2">
      <c r="A95" s="8" t="s">
        <v>281</v>
      </c>
      <c r="B95" s="695">
        <v>272173.61641615891</v>
      </c>
      <c r="C95" s="695">
        <v>53926.333751832433</v>
      </c>
      <c r="D95" s="695">
        <v>128515.61345786983</v>
      </c>
      <c r="E95" s="695">
        <v>6020.5327662129866</v>
      </c>
      <c r="F95" s="695">
        <v>1206.8698304093189</v>
      </c>
      <c r="G95" s="695">
        <v>725.43785898132705</v>
      </c>
      <c r="H95" s="695">
        <v>440.92619794242898</v>
      </c>
      <c r="I95" s="695">
        <v>1504.6854014232445</v>
      </c>
      <c r="J95" s="695">
        <v>53233.53100553203</v>
      </c>
      <c r="K95" s="695">
        <v>178.43797251731723</v>
      </c>
      <c r="L95" s="695">
        <v>16940.701524222201</v>
      </c>
      <c r="M95" s="695">
        <v>8576.356769489199</v>
      </c>
      <c r="N95" s="695">
        <v>775.08938516614057</v>
      </c>
      <c r="O95" s="695">
        <v>129.10049457041757</v>
      </c>
    </row>
    <row r="96" spans="1:15" x14ac:dyDescent="0.2">
      <c r="A96" s="8" t="s">
        <v>542</v>
      </c>
      <c r="B96" s="695">
        <v>5366.8244603410803</v>
      </c>
      <c r="C96" s="695">
        <v>1019.9847211931548</v>
      </c>
      <c r="D96" s="695">
        <v>2228.9741581211865</v>
      </c>
      <c r="E96" s="695">
        <v>164.67439251419023</v>
      </c>
      <c r="F96" s="695">
        <v>14.765792744340603</v>
      </c>
      <c r="G96" s="695">
        <v>8.5924557203763055</v>
      </c>
      <c r="H96" s="695">
        <v>53.827455235341056</v>
      </c>
      <c r="I96" s="695">
        <v>43.068822516383328</v>
      </c>
      <c r="J96" s="695">
        <v>1021.9637447094231</v>
      </c>
      <c r="K96" s="695">
        <v>6.5250585833735153</v>
      </c>
      <c r="L96" s="695">
        <v>643.6994544583323</v>
      </c>
      <c r="M96" s="695">
        <v>147.72321865168323</v>
      </c>
      <c r="N96" s="695">
        <v>13.025185893314378</v>
      </c>
      <c r="O96" s="695">
        <v>0</v>
      </c>
    </row>
    <row r="97" spans="1:15" x14ac:dyDescent="0.2">
      <c r="A97" s="8" t="s">
        <v>543</v>
      </c>
      <c r="B97" s="695">
        <v>5098.1117934206359</v>
      </c>
      <c r="C97" s="695">
        <v>812.06933109509168</v>
      </c>
      <c r="D97" s="695">
        <v>1875.1181279201044</v>
      </c>
      <c r="E97" s="695">
        <v>310.12274994317971</v>
      </c>
      <c r="F97" s="695">
        <v>54.937473915282339</v>
      </c>
      <c r="G97" s="695">
        <v>66.652451183878085</v>
      </c>
      <c r="H97" s="695">
        <v>8.6270608083473537</v>
      </c>
      <c r="I97" s="695">
        <v>33.168886019213588</v>
      </c>
      <c r="J97" s="695">
        <v>1459.0681358338659</v>
      </c>
      <c r="K97" s="695">
        <v>0</v>
      </c>
      <c r="L97" s="695">
        <v>403.65653192582465</v>
      </c>
      <c r="M97" s="695">
        <v>64.376485498120928</v>
      </c>
      <c r="N97" s="695">
        <v>10.314559277747975</v>
      </c>
      <c r="O97" s="695">
        <v>0</v>
      </c>
    </row>
    <row r="98" spans="1:15" x14ac:dyDescent="0.2">
      <c r="A98" s="8" t="s">
        <v>246</v>
      </c>
      <c r="B98" s="695">
        <v>77759.589377531447</v>
      </c>
      <c r="C98" s="695">
        <v>17975.111608488322</v>
      </c>
      <c r="D98" s="695">
        <v>25964.888576341309</v>
      </c>
      <c r="E98" s="695">
        <v>1836.1141975129553</v>
      </c>
      <c r="F98" s="695">
        <v>452.10257042468351</v>
      </c>
      <c r="G98" s="695">
        <v>279.8764415026501</v>
      </c>
      <c r="H98" s="695">
        <v>115.5414490847714</v>
      </c>
      <c r="I98" s="695">
        <v>592.66776989305163</v>
      </c>
      <c r="J98" s="695">
        <v>19883.962307140377</v>
      </c>
      <c r="K98" s="695">
        <v>191.65125969607797</v>
      </c>
      <c r="L98" s="695">
        <v>7594.8474966896338</v>
      </c>
      <c r="M98" s="695">
        <v>2417.1295979202223</v>
      </c>
      <c r="N98" s="695">
        <v>275.46024727982063</v>
      </c>
      <c r="O98" s="695">
        <v>180.23585556992671</v>
      </c>
    </row>
    <row r="99" spans="1:15" x14ac:dyDescent="0.2">
      <c r="A99" s="8" t="s">
        <v>0</v>
      </c>
      <c r="B99" s="695">
        <v>105460.4321437763</v>
      </c>
      <c r="C99" s="695">
        <v>27220.979244640861</v>
      </c>
      <c r="D99" s="695">
        <v>35758.231191134691</v>
      </c>
      <c r="E99" s="695">
        <v>2555.0953625437869</v>
      </c>
      <c r="F99" s="695">
        <v>512.91518872514132</v>
      </c>
      <c r="G99" s="695">
        <v>364.994147944627</v>
      </c>
      <c r="H99" s="695">
        <v>386.53561476190822</v>
      </c>
      <c r="I99" s="695">
        <v>827.83888773009903</v>
      </c>
      <c r="J99" s="695">
        <v>25028.45955768678</v>
      </c>
      <c r="K99" s="695">
        <v>86.833737072222959</v>
      </c>
      <c r="L99" s="695">
        <v>9013.4579256849502</v>
      </c>
      <c r="M99" s="695">
        <v>3256.0800889677994</v>
      </c>
      <c r="N99" s="695">
        <v>341.73005870763728</v>
      </c>
      <c r="O99" s="695">
        <v>107.28113817997463</v>
      </c>
    </row>
    <row r="100" spans="1:15" x14ac:dyDescent="0.2">
      <c r="A100" s="8" t="s">
        <v>474</v>
      </c>
      <c r="B100" s="695">
        <v>35223.78933861437</v>
      </c>
      <c r="C100" s="695">
        <v>6746.3205063562418</v>
      </c>
      <c r="D100" s="695">
        <v>10794.984168818133</v>
      </c>
      <c r="E100" s="695">
        <v>964.47293203180584</v>
      </c>
      <c r="F100" s="695">
        <v>260.28373775605297</v>
      </c>
      <c r="G100" s="695">
        <v>258.02930865912322</v>
      </c>
      <c r="H100" s="695">
        <v>93.94618753877721</v>
      </c>
      <c r="I100" s="695">
        <v>398.95190395574878</v>
      </c>
      <c r="J100" s="695">
        <v>9846.4400266333269</v>
      </c>
      <c r="K100" s="695">
        <v>23.502446189987843</v>
      </c>
      <c r="L100" s="695">
        <v>4616.2364438219938</v>
      </c>
      <c r="M100" s="695">
        <v>1068.9090005457838</v>
      </c>
      <c r="N100" s="695">
        <v>83.073436038389431</v>
      </c>
      <c r="O100" s="695">
        <v>68.639240269713611</v>
      </c>
    </row>
    <row r="101" spans="1:15" x14ac:dyDescent="0.2">
      <c r="A101" s="8" t="s">
        <v>282</v>
      </c>
      <c r="B101" s="695">
        <v>96911.885181299236</v>
      </c>
      <c r="C101" s="695">
        <v>25707.316286188183</v>
      </c>
      <c r="D101" s="695">
        <v>33141.28989009116</v>
      </c>
      <c r="E101" s="695">
        <v>2335.4839782888066</v>
      </c>
      <c r="F101" s="695">
        <v>468.34426521128694</v>
      </c>
      <c r="G101" s="695">
        <v>311.52725795871527</v>
      </c>
      <c r="H101" s="695">
        <v>370.12409615839522</v>
      </c>
      <c r="I101" s="695">
        <v>778.07688415534926</v>
      </c>
      <c r="J101" s="695">
        <v>22327.217967850527</v>
      </c>
      <c r="K101" s="695">
        <v>76.12884352439562</v>
      </c>
      <c r="L101" s="695">
        <v>7848.428362779794</v>
      </c>
      <c r="M101" s="695">
        <v>3110.3269611123633</v>
      </c>
      <c r="N101" s="695">
        <v>330.33924981013888</v>
      </c>
      <c r="O101" s="695">
        <v>107.28113817997463</v>
      </c>
    </row>
    <row r="102" spans="1:15" x14ac:dyDescent="0.2">
      <c r="A102" s="394" t="s">
        <v>141</v>
      </c>
      <c r="B102" s="691"/>
      <c r="C102" s="691"/>
      <c r="D102" s="691"/>
      <c r="E102" s="691"/>
      <c r="F102" s="691"/>
      <c r="G102" s="691"/>
      <c r="H102" s="691"/>
      <c r="I102" s="691"/>
      <c r="J102" s="691"/>
      <c r="K102" s="691"/>
      <c r="L102" s="691"/>
      <c r="M102" s="691"/>
      <c r="N102" s="691"/>
      <c r="O102" s="692"/>
    </row>
    <row r="103" spans="1:15" x14ac:dyDescent="0.2">
      <c r="A103" s="32" t="s">
        <v>544</v>
      </c>
      <c r="B103" s="697">
        <v>8.9874296608211903</v>
      </c>
      <c r="C103" s="697">
        <v>9.8219065523244584</v>
      </c>
      <c r="D103" s="697">
        <v>9.2408861809954512</v>
      </c>
      <c r="E103" s="697">
        <v>10.426654776462758</v>
      </c>
      <c r="F103" s="697">
        <v>9.8839852703619577</v>
      </c>
      <c r="G103" s="697">
        <v>8.2285809385604249</v>
      </c>
      <c r="H103" s="697">
        <v>10.778910750805295</v>
      </c>
      <c r="I103" s="697">
        <v>10.284486245980078</v>
      </c>
      <c r="J103" s="697">
        <v>7.4933533489618123</v>
      </c>
      <c r="K103" s="697">
        <v>11.388129374275074</v>
      </c>
      <c r="L103" s="697">
        <v>7.3227888563672874</v>
      </c>
      <c r="M103" s="697">
        <v>10.717292941907157</v>
      </c>
      <c r="N103" s="697">
        <v>11.311867715529775</v>
      </c>
      <c r="O103" s="697">
        <v>8.0951739783473649</v>
      </c>
    </row>
    <row r="104" spans="1:15" x14ac:dyDescent="0.2">
      <c r="A104" s="32" t="s">
        <v>285</v>
      </c>
      <c r="B104" s="697">
        <v>11.11849632149247</v>
      </c>
      <c r="C104" s="697">
        <v>10.995551212064504</v>
      </c>
      <c r="D104" s="697">
        <v>11.947332730434701</v>
      </c>
      <c r="E104" s="697">
        <v>9.994787427618645</v>
      </c>
      <c r="F104" s="697">
        <v>10.781368289343895</v>
      </c>
      <c r="G104" s="697">
        <v>7.6121402086849024</v>
      </c>
      <c r="H104" s="697">
        <v>14.659749248043932</v>
      </c>
      <c r="I104" s="697">
        <v>10.334879224421018</v>
      </c>
      <c r="J104" s="697">
        <v>9.6441900558522953</v>
      </c>
      <c r="K104" s="697">
        <v>9.9863949182992648</v>
      </c>
      <c r="L104" s="697">
        <v>9.5091076161771078</v>
      </c>
      <c r="M104" s="697">
        <v>12.892328648404119</v>
      </c>
      <c r="N104" s="697">
        <v>11.607644013970448</v>
      </c>
      <c r="O104" s="697">
        <v>9.5818996865513437</v>
      </c>
    </row>
    <row r="105" spans="1:15" x14ac:dyDescent="0.2">
      <c r="A105" s="32" t="s">
        <v>545</v>
      </c>
      <c r="B105" s="697">
        <v>4.5374501753543264</v>
      </c>
      <c r="C105" s="697">
        <v>3.1873600010545631</v>
      </c>
      <c r="D105" s="697">
        <v>5.6172436815306392</v>
      </c>
      <c r="E105" s="697">
        <v>1.7650685835864111</v>
      </c>
      <c r="F105" s="697">
        <v>24.476741286325403</v>
      </c>
      <c r="G105" s="697">
        <v>1</v>
      </c>
      <c r="H105" s="697">
        <v>6.1910912737551875</v>
      </c>
      <c r="I105" s="697">
        <v>4.0725418329045535</v>
      </c>
      <c r="J105" s="697">
        <v>3.6642150363532147</v>
      </c>
      <c r="K105" s="697">
        <v>10.398703194896477</v>
      </c>
      <c r="L105" s="697">
        <v>4.1979799391547497</v>
      </c>
      <c r="M105" s="697">
        <v>5.8309797539443196</v>
      </c>
      <c r="N105" s="697">
        <v>2.6464657372650287</v>
      </c>
      <c r="O105" s="699" t="s">
        <v>983</v>
      </c>
    </row>
    <row r="106" spans="1:15" x14ac:dyDescent="0.2">
      <c r="A106" s="32" t="s">
        <v>546</v>
      </c>
      <c r="B106" s="697">
        <v>2.8170398166363984</v>
      </c>
      <c r="C106" s="697">
        <v>2.9581106489785913</v>
      </c>
      <c r="D106" s="697">
        <v>3.1999703960124517</v>
      </c>
      <c r="E106" s="697">
        <v>1.2732058060250062</v>
      </c>
      <c r="F106" s="697">
        <v>1.3211844346593971</v>
      </c>
      <c r="G106" s="697">
        <v>1.0983836957819064</v>
      </c>
      <c r="H106" s="697">
        <v>4.4940958169900389</v>
      </c>
      <c r="I106" s="697">
        <v>2.6799160055197007</v>
      </c>
      <c r="J106" s="697">
        <v>2.7480995941360691</v>
      </c>
      <c r="K106" s="699" t="s">
        <v>983</v>
      </c>
      <c r="L106" s="697">
        <v>2.6043702767555548</v>
      </c>
      <c r="M106" s="697">
        <v>2.7690189586392115</v>
      </c>
      <c r="N106" s="697">
        <v>4.9999120793896834</v>
      </c>
      <c r="O106" s="699" t="s">
        <v>983</v>
      </c>
    </row>
    <row r="107" spans="1:15" x14ac:dyDescent="0.2">
      <c r="A107" s="1259" t="s">
        <v>547</v>
      </c>
      <c r="B107" s="697">
        <v>9.1398786901011491</v>
      </c>
      <c r="C107" s="697">
        <v>10.174487277385941</v>
      </c>
      <c r="D107" s="697">
        <v>10.293784257338922</v>
      </c>
      <c r="E107" s="697">
        <v>8.5904612901310173</v>
      </c>
      <c r="F107" s="697">
        <v>6.9460364090806532</v>
      </c>
      <c r="G107" s="697">
        <v>4.7597947910420686</v>
      </c>
      <c r="H107" s="697">
        <v>10.930818245696425</v>
      </c>
      <c r="I107" s="697">
        <v>9.0018141382159502</v>
      </c>
      <c r="J107" s="697">
        <v>7.4470024997153894</v>
      </c>
      <c r="K107" s="697">
        <v>8.0187235032568616</v>
      </c>
      <c r="L107" s="697">
        <v>7.2497389315378191</v>
      </c>
      <c r="M107" s="697">
        <v>10.180490918206234</v>
      </c>
      <c r="N107" s="697">
        <v>11.750917301861781</v>
      </c>
      <c r="O107" s="697">
        <v>6.5872783166358824</v>
      </c>
    </row>
    <row r="108" spans="1:15" x14ac:dyDescent="0.2">
      <c r="A108" s="1259" t="s">
        <v>1</v>
      </c>
      <c r="B108" s="697">
        <v>10.397810531353915</v>
      </c>
      <c r="C108" s="697">
        <v>11.807836964946333</v>
      </c>
      <c r="D108" s="697">
        <v>11.409642509497619</v>
      </c>
      <c r="E108" s="697">
        <v>11.083445130639149</v>
      </c>
      <c r="F108" s="697">
        <v>7.9403568454100677</v>
      </c>
      <c r="G108" s="697">
        <v>5.1280396030964823</v>
      </c>
      <c r="H108" s="697">
        <v>16.091496774937916</v>
      </c>
      <c r="I108" s="697">
        <v>9.1534852362186747</v>
      </c>
      <c r="J108" s="697">
        <v>7.9626971948496053</v>
      </c>
      <c r="K108" s="697">
        <v>14.277211638345852</v>
      </c>
      <c r="L108" s="697">
        <v>8.3816656237724505</v>
      </c>
      <c r="M108" s="697">
        <v>11.294765244545077</v>
      </c>
      <c r="N108" s="697">
        <v>13.22834431948624</v>
      </c>
      <c r="O108" s="697">
        <v>15.921433505298733</v>
      </c>
    </row>
    <row r="109" spans="1:15" x14ac:dyDescent="0.2">
      <c r="A109" s="32" t="s">
        <v>142</v>
      </c>
      <c r="B109" s="697">
        <v>9.8589215380393185</v>
      </c>
      <c r="C109" s="697">
        <v>11.383082936345451</v>
      </c>
      <c r="D109" s="697">
        <v>10.865645327096495</v>
      </c>
      <c r="E109" s="697">
        <v>10.680389108433799</v>
      </c>
      <c r="F109" s="697">
        <v>7.2272019953499775</v>
      </c>
      <c r="G109" s="697">
        <v>3.3711431274242694</v>
      </c>
      <c r="H109" s="697">
        <v>14.284436766926447</v>
      </c>
      <c r="I109" s="697">
        <v>6.8522925642555803</v>
      </c>
      <c r="J109" s="697">
        <v>7.4245794103679952</v>
      </c>
      <c r="K109" s="697">
        <v>15.371237884997132</v>
      </c>
      <c r="L109" s="697">
        <v>7.210973946359613</v>
      </c>
      <c r="M109" s="697">
        <v>10.723556259650755</v>
      </c>
      <c r="N109" s="697">
        <v>12.686130871686878</v>
      </c>
      <c r="O109" s="697">
        <v>15.28162634595853</v>
      </c>
    </row>
    <row r="110" spans="1:15" x14ac:dyDescent="0.2">
      <c r="A110" s="32" t="s">
        <v>143</v>
      </c>
      <c r="B110" s="698">
        <v>4.0061254773923531</v>
      </c>
      <c r="C110" s="698">
        <v>4.267862987422518</v>
      </c>
      <c r="D110" s="698">
        <v>4.4360540308073579</v>
      </c>
      <c r="E110" s="698">
        <v>3.4997162673673485</v>
      </c>
      <c r="F110" s="698">
        <v>2.6429273983589092</v>
      </c>
      <c r="G110" s="698">
        <v>3.1837525556870756</v>
      </c>
      <c r="H110" s="698">
        <v>9.9303907405972769</v>
      </c>
      <c r="I110" s="698">
        <v>5.6297527767592976</v>
      </c>
      <c r="J110" s="698">
        <v>3.4046662352911223</v>
      </c>
      <c r="K110" s="698">
        <v>2.9592271903605023</v>
      </c>
      <c r="L110" s="698">
        <v>4.1057208039079196</v>
      </c>
      <c r="M110" s="698">
        <v>3.2022314969599002</v>
      </c>
      <c r="N110" s="698">
        <v>3.9699324053982963</v>
      </c>
      <c r="O110" s="698">
        <v>1</v>
      </c>
    </row>
    <row r="111" spans="1:15" x14ac:dyDescent="0.2">
      <c r="A111" s="32" t="s">
        <v>301</v>
      </c>
      <c r="B111" s="697">
        <v>12.918611974585465</v>
      </c>
      <c r="C111" s="697">
        <v>12.966949715697803</v>
      </c>
      <c r="D111" s="697">
        <v>12.786114319505629</v>
      </c>
      <c r="E111" s="697">
        <v>14.129876491850979</v>
      </c>
      <c r="F111" s="697">
        <v>13.873153462882641</v>
      </c>
      <c r="G111" s="697">
        <v>11.737910202218686</v>
      </c>
      <c r="H111" s="697">
        <v>14.740492632621255</v>
      </c>
      <c r="I111" s="697">
        <v>13.887532214687475</v>
      </c>
      <c r="J111" s="697">
        <v>12.459100781202004</v>
      </c>
      <c r="K111" s="697">
        <v>14.809407600667651</v>
      </c>
      <c r="L111" s="697">
        <v>13.780904330545896</v>
      </c>
      <c r="M111" s="697">
        <v>14.127323576105075</v>
      </c>
      <c r="N111" s="697">
        <v>13.286015244524762</v>
      </c>
      <c r="O111" s="697">
        <v>11.661413715426386</v>
      </c>
    </row>
    <row r="112" spans="1:15" x14ac:dyDescent="0.2">
      <c r="A112" s="394" t="s">
        <v>302</v>
      </c>
      <c r="B112" s="691"/>
      <c r="C112" s="691"/>
      <c r="D112" s="691"/>
      <c r="E112" s="691"/>
      <c r="F112" s="691"/>
      <c r="G112" s="691"/>
      <c r="H112" s="691"/>
      <c r="I112" s="691"/>
      <c r="J112" s="691"/>
      <c r="K112" s="691"/>
      <c r="L112" s="691"/>
      <c r="M112" s="691"/>
      <c r="N112" s="691"/>
      <c r="O112" s="692"/>
    </row>
    <row r="113" spans="1:16" x14ac:dyDescent="0.2">
      <c r="A113" s="12" t="s">
        <v>303</v>
      </c>
      <c r="B113" s="699">
        <v>234642.84276636105</v>
      </c>
      <c r="C113" s="699">
        <v>47121.344877937467</v>
      </c>
      <c r="D113" s="699">
        <v>95352.656083577938</v>
      </c>
      <c r="E113" s="699">
        <v>5716.749173271879</v>
      </c>
      <c r="F113" s="699">
        <v>1077.1993055544531</v>
      </c>
      <c r="G113" s="699">
        <v>1061.1544805014084</v>
      </c>
      <c r="H113" s="699">
        <v>736.21477675793585</v>
      </c>
      <c r="I113" s="699">
        <v>1778.55178940204</v>
      </c>
      <c r="J113" s="699">
        <v>56846.7928773249</v>
      </c>
      <c r="K113" s="699">
        <v>261.84508748655497</v>
      </c>
      <c r="L113" s="699">
        <v>16126.109920418239</v>
      </c>
      <c r="M113" s="699">
        <v>7408.8096843470594</v>
      </c>
      <c r="N113" s="699">
        <v>766.96492136835013</v>
      </c>
      <c r="O113" s="699">
        <v>387.35686934095963</v>
      </c>
    </row>
    <row r="114" spans="1:16" x14ac:dyDescent="0.2">
      <c r="A114" s="12" t="s">
        <v>319</v>
      </c>
      <c r="B114" s="699">
        <v>176127.52662663712</v>
      </c>
      <c r="C114" s="699">
        <v>34965.819102732261</v>
      </c>
      <c r="D114" s="699">
        <v>75108.52220180149</v>
      </c>
      <c r="E114" s="699">
        <v>4087.4149123217035</v>
      </c>
      <c r="F114" s="699">
        <v>725.66854029306353</v>
      </c>
      <c r="G114" s="699">
        <v>733.23887798105636</v>
      </c>
      <c r="H114" s="699">
        <v>510.96450581553984</v>
      </c>
      <c r="I114" s="699">
        <v>1308.2940592029393</v>
      </c>
      <c r="J114" s="699">
        <v>41615.962156199879</v>
      </c>
      <c r="K114" s="699">
        <v>182.57268448807463</v>
      </c>
      <c r="L114" s="699">
        <v>10512.044499038075</v>
      </c>
      <c r="M114" s="699">
        <v>5427.5582209164468</v>
      </c>
      <c r="N114" s="699">
        <v>639.37896618031095</v>
      </c>
      <c r="O114" s="699">
        <v>308.99498059415214</v>
      </c>
    </row>
    <row r="115" spans="1:16" x14ac:dyDescent="0.2">
      <c r="A115" s="12" t="s">
        <v>305</v>
      </c>
      <c r="B115" s="699">
        <v>206970.0566462962</v>
      </c>
      <c r="C115" s="699">
        <v>50596.634264004868</v>
      </c>
      <c r="D115" s="699">
        <v>105728.0262701272</v>
      </c>
      <c r="E115" s="699">
        <v>5348.1157830051989</v>
      </c>
      <c r="F115" s="699">
        <v>814.90370415849509</v>
      </c>
      <c r="G115" s="699">
        <v>278.79660880563233</v>
      </c>
      <c r="H115" s="699">
        <v>403.03969877218071</v>
      </c>
      <c r="I115" s="699">
        <v>878.97702667110082</v>
      </c>
      <c r="J115" s="699">
        <v>24821.89609728205</v>
      </c>
      <c r="K115" s="699">
        <v>227.02765448347594</v>
      </c>
      <c r="L115" s="699">
        <v>8561.4327850604423</v>
      </c>
      <c r="M115" s="699">
        <v>8185.7124173382599</v>
      </c>
      <c r="N115" s="699">
        <v>974.57162486387551</v>
      </c>
      <c r="O115" s="699">
        <v>150.92271168300559</v>
      </c>
    </row>
    <row r="116" spans="1:16" x14ac:dyDescent="0.2">
      <c r="A116" s="12" t="s">
        <v>306</v>
      </c>
      <c r="B116" s="699">
        <v>168755.69473001451</v>
      </c>
      <c r="C116" s="699">
        <v>41282.498468294063</v>
      </c>
      <c r="D116" s="699">
        <v>91045.937304752981</v>
      </c>
      <c r="E116" s="699">
        <v>4277.3118713117756</v>
      </c>
      <c r="F116" s="699">
        <v>653.75090245161186</v>
      </c>
      <c r="G116" s="699">
        <v>155.0364190687539</v>
      </c>
      <c r="H116" s="699">
        <v>305.75629249686654</v>
      </c>
      <c r="I116" s="699">
        <v>668.6038338934876</v>
      </c>
      <c r="J116" s="699">
        <v>16969.271513006621</v>
      </c>
      <c r="K116" s="699">
        <v>170.90152551195891</v>
      </c>
      <c r="L116" s="699">
        <v>5489.4684956882647</v>
      </c>
      <c r="M116" s="699">
        <v>6798.9199326350717</v>
      </c>
      <c r="N116" s="699">
        <v>841.60557004218674</v>
      </c>
      <c r="O116" s="699">
        <v>96.632600845471842</v>
      </c>
    </row>
    <row r="117" spans="1:16" x14ac:dyDescent="0.2">
      <c r="A117" s="12" t="s">
        <v>601</v>
      </c>
      <c r="B117" s="699">
        <v>51938.374584440542</v>
      </c>
      <c r="C117" s="699">
        <v>14161.646455794884</v>
      </c>
      <c r="D117" s="699">
        <v>22003.81085488246</v>
      </c>
      <c r="E117" s="699">
        <v>979.73549022370776</v>
      </c>
      <c r="F117" s="699">
        <v>200.00382204542183</v>
      </c>
      <c r="G117" s="699">
        <v>116.02357827024667</v>
      </c>
      <c r="H117" s="699">
        <v>116.11322547864752</v>
      </c>
      <c r="I117" s="699">
        <v>216.86877561523082</v>
      </c>
      <c r="J117" s="699">
        <v>10205.169718413816</v>
      </c>
      <c r="K117" s="699">
        <v>34.932599633056441</v>
      </c>
      <c r="L117" s="699">
        <v>1520.092192392892</v>
      </c>
      <c r="M117" s="699">
        <v>2225.1654838583404</v>
      </c>
      <c r="N117" s="699">
        <v>43.155496688392837</v>
      </c>
      <c r="O117" s="699">
        <v>115.65689114502584</v>
      </c>
    </row>
    <row r="118" spans="1:16" x14ac:dyDescent="0.2">
      <c r="A118" s="33" t="s">
        <v>196</v>
      </c>
      <c r="B118" s="699">
        <v>36789.354789014258</v>
      </c>
      <c r="C118" s="699">
        <v>9676.1873261882429</v>
      </c>
      <c r="D118" s="699">
        <v>16568.145987409858</v>
      </c>
      <c r="E118" s="699">
        <v>724.5668258571834</v>
      </c>
      <c r="F118" s="699">
        <v>155.64836452250341</v>
      </c>
      <c r="G118" s="699">
        <v>81.465852388067077</v>
      </c>
      <c r="H118" s="699">
        <v>92.488727708214967</v>
      </c>
      <c r="I118" s="699">
        <v>121.59539758075941</v>
      </c>
      <c r="J118" s="699">
        <v>6741.0814765756895</v>
      </c>
      <c r="K118" s="699">
        <v>27.932159044197981</v>
      </c>
      <c r="L118" s="699">
        <v>876.07681092684038</v>
      </c>
      <c r="M118" s="699">
        <v>1597.7690160061277</v>
      </c>
      <c r="N118" s="699">
        <v>33.39153737212915</v>
      </c>
      <c r="O118" s="699">
        <v>93.005307434618601</v>
      </c>
    </row>
    <row r="119" spans="1:16" x14ac:dyDescent="0.2">
      <c r="A119" s="12" t="s">
        <v>185</v>
      </c>
      <c r="B119" s="699">
        <v>57144.83163274925</v>
      </c>
      <c r="C119" s="699">
        <v>15137.459255879394</v>
      </c>
      <c r="D119" s="699">
        <v>22682.945747002272</v>
      </c>
      <c r="E119" s="699">
        <v>1362.7793495534161</v>
      </c>
      <c r="F119" s="699">
        <v>389.31604887252774</v>
      </c>
      <c r="G119" s="699">
        <v>89.096873756041163</v>
      </c>
      <c r="H119" s="699">
        <v>315.75846816878408</v>
      </c>
      <c r="I119" s="699">
        <v>339.07065188343608</v>
      </c>
      <c r="J119" s="699">
        <v>10133.034334050946</v>
      </c>
      <c r="K119" s="699">
        <v>52.137055775358171</v>
      </c>
      <c r="L119" s="699">
        <v>4299.5304728519313</v>
      </c>
      <c r="M119" s="699">
        <v>2019.4661276960655</v>
      </c>
      <c r="N119" s="699">
        <v>315.9620015555584</v>
      </c>
      <c r="O119" s="699">
        <v>8.2752457063578024</v>
      </c>
    </row>
    <row r="120" spans="1:16" x14ac:dyDescent="0.2">
      <c r="A120" s="12" t="s">
        <v>792</v>
      </c>
      <c r="B120" s="699">
        <v>6238.5043998585879</v>
      </c>
      <c r="C120" s="699">
        <v>843.59274369648062</v>
      </c>
      <c r="D120" s="699">
        <v>2191.4697542950194</v>
      </c>
      <c r="E120" s="699">
        <v>75.395944237390424</v>
      </c>
      <c r="F120" s="699">
        <v>34.710036950995054</v>
      </c>
      <c r="G120" s="699">
        <v>9.5891817032693183</v>
      </c>
      <c r="H120" s="699">
        <v>24.421494706528541</v>
      </c>
      <c r="I120" s="699">
        <v>44.469980110604197</v>
      </c>
      <c r="J120" s="699">
        <v>935.84303367852453</v>
      </c>
      <c r="K120" s="699">
        <v>2.1379247793232778</v>
      </c>
      <c r="L120" s="699">
        <v>1891.3763061074528</v>
      </c>
      <c r="M120" s="699">
        <v>99.197551729093348</v>
      </c>
      <c r="N120" s="699">
        <v>39.110701670902685</v>
      </c>
      <c r="O120" s="699">
        <v>47.189746192994093</v>
      </c>
    </row>
    <row r="121" spans="1:16" x14ac:dyDescent="0.2">
      <c r="A121" s="12" t="s">
        <v>957</v>
      </c>
      <c r="B121" s="699">
        <v>5099.7601634158382</v>
      </c>
      <c r="C121" s="699">
        <v>572.71017643372511</v>
      </c>
      <c r="D121" s="699">
        <v>2345.0027755160863</v>
      </c>
      <c r="E121" s="699">
        <v>69.473101367460387</v>
      </c>
      <c r="F121" s="699">
        <v>11.634417805215437</v>
      </c>
      <c r="G121" s="699">
        <v>11.701114765471853</v>
      </c>
      <c r="H121" s="699">
        <v>27.399803976103364</v>
      </c>
      <c r="I121" s="699">
        <v>22.925537797508916</v>
      </c>
      <c r="J121" s="699">
        <v>668.42082771199603</v>
      </c>
      <c r="K121" s="699">
        <v>0</v>
      </c>
      <c r="L121" s="699">
        <v>1146.8716141122304</v>
      </c>
      <c r="M121" s="699">
        <v>119.21634964605738</v>
      </c>
      <c r="N121" s="699">
        <v>104.40444428402851</v>
      </c>
      <c r="O121" s="699">
        <v>0</v>
      </c>
    </row>
    <row r="122" spans="1:16" x14ac:dyDescent="0.2">
      <c r="A122" s="12" t="s">
        <v>308</v>
      </c>
      <c r="B122" s="699">
        <v>7755.0431304520826</v>
      </c>
      <c r="C122" s="699">
        <v>1122.6310798745419</v>
      </c>
      <c r="D122" s="699">
        <v>2571.5576441732305</v>
      </c>
      <c r="E122" s="699">
        <v>176.6644796364406</v>
      </c>
      <c r="F122" s="699">
        <v>60.216439681206886</v>
      </c>
      <c r="G122" s="699">
        <v>25.014412458699955</v>
      </c>
      <c r="H122" s="699">
        <v>111.33956067773626</v>
      </c>
      <c r="I122" s="699">
        <v>58.360270567816116</v>
      </c>
      <c r="J122" s="699">
        <v>2117.1067030503073</v>
      </c>
      <c r="K122" s="699">
        <v>4.1957446479811988</v>
      </c>
      <c r="L122" s="699">
        <v>1356.6119259556244</v>
      </c>
      <c r="M122" s="699">
        <v>129.62414242095983</v>
      </c>
      <c r="N122" s="699">
        <v>21.720727307511947</v>
      </c>
      <c r="O122" s="699">
        <v>0</v>
      </c>
    </row>
    <row r="123" spans="1:16" x14ac:dyDescent="0.2">
      <c r="A123" s="12" t="s">
        <v>309</v>
      </c>
      <c r="B123" s="699">
        <v>10856.550548499516</v>
      </c>
      <c r="C123" s="699">
        <v>1195.4971414623715</v>
      </c>
      <c r="D123" s="699">
        <v>2263.7293392386191</v>
      </c>
      <c r="E123" s="699">
        <v>394.34587698338538</v>
      </c>
      <c r="F123" s="699">
        <v>160.03750030261537</v>
      </c>
      <c r="G123" s="699">
        <v>150.72007588842155</v>
      </c>
      <c r="H123" s="699">
        <v>8.2087733087920789</v>
      </c>
      <c r="I123" s="699">
        <v>180.52317293644717</v>
      </c>
      <c r="J123" s="699">
        <v>4720.6175019877492</v>
      </c>
      <c r="K123" s="699">
        <v>15.183530581992862</v>
      </c>
      <c r="L123" s="699">
        <v>1558.4557762588909</v>
      </c>
      <c r="M123" s="699">
        <v>205.97720644473151</v>
      </c>
      <c r="N123" s="699">
        <v>3.2546531054212258</v>
      </c>
      <c r="O123" s="699">
        <v>0</v>
      </c>
    </row>
    <row r="124" spans="1:16" x14ac:dyDescent="0.2">
      <c r="A124" s="12" t="s">
        <v>310</v>
      </c>
      <c r="B124" s="699">
        <v>24874.679758505652</v>
      </c>
      <c r="C124" s="699">
        <v>4910.969510697214</v>
      </c>
      <c r="D124" s="699">
        <v>10844.366915534043</v>
      </c>
      <c r="E124" s="699">
        <v>507.89418805895968</v>
      </c>
      <c r="F124" s="699">
        <v>103.02452773156647</v>
      </c>
      <c r="G124" s="699">
        <v>102.01629831423521</v>
      </c>
      <c r="H124" s="699">
        <v>29.759647667987949</v>
      </c>
      <c r="I124" s="699">
        <v>302.47728569336027</v>
      </c>
      <c r="J124" s="699">
        <v>5438.5484664740025</v>
      </c>
      <c r="K124" s="699">
        <v>28.530019037348026</v>
      </c>
      <c r="L124" s="699">
        <v>1752.803587830482</v>
      </c>
      <c r="M124" s="699">
        <v>710.33073280511474</v>
      </c>
      <c r="N124" s="699">
        <v>95.335798365464456</v>
      </c>
      <c r="O124" s="699">
        <v>48.622780296421304</v>
      </c>
    </row>
    <row r="125" spans="1:16" x14ac:dyDescent="0.2">
      <c r="A125" s="9"/>
      <c r="B125" s="1268"/>
      <c r="C125" s="1268"/>
      <c r="D125" s="1268"/>
      <c r="E125" s="1268"/>
      <c r="F125" s="1268"/>
      <c r="G125" s="1268"/>
      <c r="H125" s="1268"/>
      <c r="I125" s="1268"/>
      <c r="J125" s="1268"/>
      <c r="K125" s="1268"/>
      <c r="L125" s="1268"/>
      <c r="M125" s="1268"/>
      <c r="N125" s="1268"/>
      <c r="O125" s="699"/>
    </row>
    <row r="126" spans="1:16" x14ac:dyDescent="0.2">
      <c r="A126" s="394" t="s">
        <v>311</v>
      </c>
      <c r="B126" s="691"/>
      <c r="C126" s="691"/>
      <c r="D126" s="691"/>
      <c r="E126" s="691"/>
      <c r="F126" s="691"/>
      <c r="G126" s="691"/>
      <c r="H126" s="691"/>
      <c r="I126" s="691"/>
      <c r="J126" s="691"/>
      <c r="K126" s="691"/>
      <c r="L126" s="691"/>
      <c r="M126" s="691"/>
      <c r="N126" s="691"/>
      <c r="O126" s="692"/>
    </row>
    <row r="127" spans="1:16" x14ac:dyDescent="0.2">
      <c r="A127" s="33" t="s">
        <v>312</v>
      </c>
      <c r="B127" s="699">
        <v>486358.63475648721</v>
      </c>
      <c r="C127" s="699">
        <v>111658.41413784442</v>
      </c>
      <c r="D127" s="699">
        <v>222636.8547334469</v>
      </c>
      <c r="E127" s="699">
        <v>11620.381626771288</v>
      </c>
      <c r="F127" s="699">
        <v>2116.3962007055134</v>
      </c>
      <c r="G127" s="699">
        <v>1276.0572106526563</v>
      </c>
      <c r="H127" s="699">
        <v>1344.945573049818</v>
      </c>
      <c r="I127" s="699">
        <v>2671.1877152269426</v>
      </c>
      <c r="J127" s="699">
        <v>86077.866774909358</v>
      </c>
      <c r="K127" s="699">
        <v>485.12673499181324</v>
      </c>
      <c r="L127" s="699">
        <v>26396.175803844857</v>
      </c>
      <c r="M127" s="699">
        <v>17534.925461876584</v>
      </c>
      <c r="N127" s="699">
        <v>1946.2847370059017</v>
      </c>
      <c r="O127" s="699">
        <v>594.01804611357068</v>
      </c>
      <c r="P127" s="1359"/>
    </row>
    <row r="128" spans="1:16" x14ac:dyDescent="0.2">
      <c r="A128" s="33" t="s">
        <v>194</v>
      </c>
      <c r="B128" s="699">
        <v>471176.80340917391</v>
      </c>
      <c r="C128" s="699">
        <v>108731.66903002829</v>
      </c>
      <c r="D128" s="699">
        <v>217378.31419614752</v>
      </c>
      <c r="E128" s="699">
        <v>11128.677210765265</v>
      </c>
      <c r="F128" s="699">
        <v>2075.9647210572502</v>
      </c>
      <c r="G128" s="699">
        <v>1194.9299676314595</v>
      </c>
      <c r="H128" s="699">
        <v>1326.500701430007</v>
      </c>
      <c r="I128" s="699">
        <v>2598.0575639674612</v>
      </c>
      <c r="J128" s="699">
        <v>81354.518690259065</v>
      </c>
      <c r="K128" s="699">
        <v>470.70128521745085</v>
      </c>
      <c r="L128" s="699">
        <v>25337.733072452778</v>
      </c>
      <c r="M128" s="699">
        <v>17135.941380001848</v>
      </c>
      <c r="N128" s="699">
        <v>1852.5148718076414</v>
      </c>
      <c r="O128" s="699">
        <v>591.28071838640415</v>
      </c>
      <c r="P128" s="1359"/>
    </row>
    <row r="129" spans="1:16" x14ac:dyDescent="0.2">
      <c r="A129" s="33" t="s">
        <v>195</v>
      </c>
      <c r="B129" s="699">
        <v>15632.00171946043</v>
      </c>
      <c r="C129" s="699">
        <v>3045.6435631841346</v>
      </c>
      <c r="D129" s="699">
        <v>5315.4495987975642</v>
      </c>
      <c r="E129" s="699">
        <v>430.23879792101985</v>
      </c>
      <c r="F129" s="699">
        <v>53.015815990519826</v>
      </c>
      <c r="G129" s="699">
        <v>99.496977249187012</v>
      </c>
      <c r="H129" s="699">
        <v>23.170075676204682</v>
      </c>
      <c r="I129" s="699">
        <v>92.000212280588272</v>
      </c>
      <c r="J129" s="699">
        <v>5006.679662133648</v>
      </c>
      <c r="K129" s="699">
        <v>14.425449774362434</v>
      </c>
      <c r="L129" s="699">
        <v>1074.0598442474241</v>
      </c>
      <c r="M129" s="699">
        <v>396.58267461369542</v>
      </c>
      <c r="N129" s="699">
        <v>81.239047591850508</v>
      </c>
      <c r="O129" s="699">
        <v>0</v>
      </c>
      <c r="P129" s="1359"/>
    </row>
    <row r="130" spans="1:16" x14ac:dyDescent="0.2">
      <c r="A130" s="33" t="s">
        <v>263</v>
      </c>
      <c r="B130" s="699">
        <v>4545.4103913962626</v>
      </c>
      <c r="C130" s="699">
        <v>1019.110084452733</v>
      </c>
      <c r="D130" s="699">
        <v>2071.3418380067028</v>
      </c>
      <c r="E130" s="699">
        <v>193.64628582993626</v>
      </c>
      <c r="F130" s="699">
        <v>9.6427871582600062</v>
      </c>
      <c r="G130" s="699">
        <v>6.2800395152260702</v>
      </c>
      <c r="H130" s="699">
        <v>0</v>
      </c>
      <c r="I130" s="699">
        <v>5.0798862565237304</v>
      </c>
      <c r="J130" s="699">
        <v>817.51549561906745</v>
      </c>
      <c r="K130" s="699">
        <v>1.3967927076204678</v>
      </c>
      <c r="L130" s="699">
        <v>260.64922017054016</v>
      </c>
      <c r="M130" s="699">
        <v>145.47981634607891</v>
      </c>
      <c r="N130" s="699">
        <v>12.530817606409933</v>
      </c>
      <c r="O130" s="699">
        <v>2.7373277271665497</v>
      </c>
      <c r="P130" s="1359"/>
    </row>
    <row r="131" spans="1:16" x14ac:dyDescent="0.2">
      <c r="A131" s="33" t="s">
        <v>243</v>
      </c>
      <c r="B131" s="699">
        <v>21003.766296683123</v>
      </c>
      <c r="C131" s="699">
        <v>3905.4760090364948</v>
      </c>
      <c r="D131" s="699">
        <v>6236.9911844704175</v>
      </c>
      <c r="E131" s="699">
        <v>514.08663585220256</v>
      </c>
      <c r="F131" s="699">
        <v>184.45679166963254</v>
      </c>
      <c r="G131" s="699">
        <v>81.696587109661365</v>
      </c>
      <c r="H131" s="699">
        <v>69.334744434760552</v>
      </c>
      <c r="I131" s="699">
        <v>352.97130817077715</v>
      </c>
      <c r="J131" s="699">
        <v>6821.7654712070998</v>
      </c>
      <c r="K131" s="699">
        <v>34.789281923189542</v>
      </c>
      <c r="L131" s="699">
        <v>2083.4321798657165</v>
      </c>
      <c r="M131" s="699">
        <v>499.12985659723137</v>
      </c>
      <c r="N131" s="699">
        <v>150.07821614038068</v>
      </c>
      <c r="O131" s="699">
        <v>69.558030205089025</v>
      </c>
    </row>
    <row r="132" spans="1:16" x14ac:dyDescent="0.2">
      <c r="A132" s="33" t="s">
        <v>313</v>
      </c>
      <c r="B132" s="699">
        <v>14379.097171612719</v>
      </c>
      <c r="C132" s="699">
        <v>2874.3521420293773</v>
      </c>
      <c r="D132" s="699">
        <v>4719.7574807902392</v>
      </c>
      <c r="E132" s="699">
        <v>392.88054370323533</v>
      </c>
      <c r="F132" s="699">
        <v>143.88414691156018</v>
      </c>
      <c r="G132" s="699">
        <v>49.212197958334002</v>
      </c>
      <c r="H132" s="699">
        <v>69.334744434760552</v>
      </c>
      <c r="I132" s="699">
        <v>256.03326198729991</v>
      </c>
      <c r="J132" s="699">
        <v>4003.2223624713019</v>
      </c>
      <c r="K132" s="699">
        <v>32.058001200399424</v>
      </c>
      <c r="L132" s="699">
        <v>1300.2710797852808</v>
      </c>
      <c r="M132" s="699">
        <v>334.21902357887876</v>
      </c>
      <c r="N132" s="699">
        <v>134.31415655700656</v>
      </c>
      <c r="O132" s="699">
        <v>69.558030205089025</v>
      </c>
    </row>
    <row r="133" spans="1:16" x14ac:dyDescent="0.2">
      <c r="A133" s="33" t="s">
        <v>314</v>
      </c>
      <c r="B133" s="699">
        <v>4007.6252666291384</v>
      </c>
      <c r="C133" s="699">
        <v>496.58666139501645</v>
      </c>
      <c r="D133" s="699">
        <v>1234.4450227745469</v>
      </c>
      <c r="E133" s="699">
        <v>105.27604926966062</v>
      </c>
      <c r="F133" s="699">
        <v>21.835622182689253</v>
      </c>
      <c r="G133" s="699">
        <v>21.835622182689249</v>
      </c>
      <c r="H133" s="699">
        <v>0</v>
      </c>
      <c r="I133" s="699">
        <v>61.199491109816407</v>
      </c>
      <c r="J133" s="699">
        <v>1477.5023987811055</v>
      </c>
      <c r="K133" s="699">
        <v>1.3967927076204678</v>
      </c>
      <c r="L133" s="699">
        <v>447.31412469418296</v>
      </c>
      <c r="M133" s="699">
        <v>124.46942194842491</v>
      </c>
      <c r="N133" s="699">
        <v>15.76405958337414</v>
      </c>
      <c r="O133" s="699">
        <v>0</v>
      </c>
    </row>
    <row r="134" spans="1:16" x14ac:dyDescent="0.2">
      <c r="A134" s="33" t="s">
        <v>315</v>
      </c>
      <c r="B134" s="699">
        <v>3843.6279530545003</v>
      </c>
      <c r="C134" s="699">
        <v>707.54754010984914</v>
      </c>
      <c r="D134" s="699">
        <v>766.20279608824774</v>
      </c>
      <c r="E134" s="699">
        <v>73.524209143379849</v>
      </c>
      <c r="F134" s="699">
        <v>18.737022575383175</v>
      </c>
      <c r="G134" s="699">
        <v>10.648766968638142</v>
      </c>
      <c r="H134" s="699">
        <v>0</v>
      </c>
      <c r="I134" s="699">
        <v>54.206137423095996</v>
      </c>
      <c r="J134" s="699">
        <v>1703.4843308750894</v>
      </c>
      <c r="K134" s="699">
        <v>2.7312807227901192</v>
      </c>
      <c r="L134" s="699">
        <v>439.85780939040148</v>
      </c>
      <c r="M134" s="699">
        <v>66.688059757638328</v>
      </c>
      <c r="N134" s="699">
        <v>0</v>
      </c>
      <c r="O134" s="699">
        <v>0</v>
      </c>
    </row>
    <row r="135" spans="1:16" x14ac:dyDescent="0.2">
      <c r="A135" s="33" t="s">
        <v>237</v>
      </c>
      <c r="B135" s="699">
        <v>6139.54928238926</v>
      </c>
      <c r="C135" s="699">
        <v>1074.5351099840127</v>
      </c>
      <c r="D135" s="699">
        <v>2576.6671857800006</v>
      </c>
      <c r="E135" s="699">
        <v>131.68704929311548</v>
      </c>
      <c r="F135" s="699">
        <v>24.576305788893531</v>
      </c>
      <c r="G135" s="699">
        <v>23.617208177399995</v>
      </c>
      <c r="H135" s="699">
        <v>1.0722761147424955</v>
      </c>
      <c r="I135" s="699">
        <v>52.319933263820637</v>
      </c>
      <c r="J135" s="699">
        <v>1675.0549412118969</v>
      </c>
      <c r="K135" s="699">
        <v>3.5667135092469175</v>
      </c>
      <c r="L135" s="699">
        <v>436.71348012452535</v>
      </c>
      <c r="M135" s="699">
        <v>136.15192711666558</v>
      </c>
      <c r="N135" s="699">
        <v>3.5871520249390834</v>
      </c>
      <c r="O135" s="699">
        <v>0</v>
      </c>
    </row>
    <row r="136" spans="1:16" x14ac:dyDescent="0.2">
      <c r="A136" s="33" t="s">
        <v>260</v>
      </c>
      <c r="B136" s="699">
        <v>20095.216883333102</v>
      </c>
      <c r="C136" s="699">
        <v>3800.5295303995131</v>
      </c>
      <c r="D136" s="699">
        <v>8816.5653460476951</v>
      </c>
      <c r="E136" s="699">
        <v>542.27135580331515</v>
      </c>
      <c r="F136" s="699">
        <v>71.491746316712067</v>
      </c>
      <c r="G136" s="699">
        <v>107.03498036909031</v>
      </c>
      <c r="H136" s="699">
        <v>29.870953676576477</v>
      </c>
      <c r="I136" s="699">
        <v>273.70343856737082</v>
      </c>
      <c r="J136" s="699">
        <v>4533.3635654583604</v>
      </c>
      <c r="K136" s="699">
        <v>31.483006023620916</v>
      </c>
      <c r="L136" s="699">
        <v>1296.9266548520111</v>
      </c>
      <c r="M136" s="699">
        <v>536.6726185231779</v>
      </c>
      <c r="N136" s="699">
        <v>52.566359567970586</v>
      </c>
      <c r="O136" s="699">
        <v>2.7373277271665497</v>
      </c>
    </row>
    <row r="137" spans="1:16" x14ac:dyDescent="0.2">
      <c r="A137" s="33" t="s">
        <v>316</v>
      </c>
      <c r="B137" s="699">
        <v>1456.1692561588866</v>
      </c>
      <c r="C137" s="699">
        <v>165.31091995752669</v>
      </c>
      <c r="D137" s="699">
        <v>576.34222770788267</v>
      </c>
      <c r="E137" s="699">
        <v>12.993378853880373</v>
      </c>
      <c r="F137" s="699">
        <v>6.4811243913593444</v>
      </c>
      <c r="G137" s="699">
        <v>4.3536869099298174</v>
      </c>
      <c r="H137" s="699">
        <v>0</v>
      </c>
      <c r="I137" s="699">
        <v>60.509129635734567</v>
      </c>
      <c r="J137" s="699">
        <v>453.13092568910065</v>
      </c>
      <c r="K137" s="699">
        <v>3.5870458845647297</v>
      </c>
      <c r="L137" s="699">
        <v>80.066375993661765</v>
      </c>
      <c r="M137" s="699">
        <v>93.394441135243511</v>
      </c>
      <c r="N137" s="699">
        <v>0</v>
      </c>
      <c r="O137" s="699">
        <v>0</v>
      </c>
    </row>
    <row r="138" spans="1:16" x14ac:dyDescent="0.2">
      <c r="A138" s="33" t="s">
        <v>317</v>
      </c>
      <c r="B138" s="699">
        <v>932.5783007630281</v>
      </c>
      <c r="C138" s="699">
        <v>170.93071598479406</v>
      </c>
      <c r="D138" s="699">
        <v>382.46448721399804</v>
      </c>
      <c r="E138" s="699">
        <v>18.680943989881023</v>
      </c>
      <c r="F138" s="699">
        <v>5.9095200453103605</v>
      </c>
      <c r="G138" s="699">
        <v>0</v>
      </c>
      <c r="H138" s="699">
        <v>0</v>
      </c>
      <c r="I138" s="699">
        <v>5.4402989819602405</v>
      </c>
      <c r="J138" s="699">
        <v>192.77361081754211</v>
      </c>
      <c r="K138" s="699">
        <v>0</v>
      </c>
      <c r="L138" s="699">
        <v>111.90357278744533</v>
      </c>
      <c r="M138" s="699">
        <v>41.342446540494834</v>
      </c>
      <c r="N138" s="699">
        <v>3.1327044016024832</v>
      </c>
      <c r="O138" s="699">
        <v>0</v>
      </c>
    </row>
    <row r="139" spans="1:16" x14ac:dyDescent="0.2">
      <c r="A139" s="33" t="s">
        <v>622</v>
      </c>
      <c r="B139" s="699">
        <v>5358.6273328191855</v>
      </c>
      <c r="C139" s="699">
        <v>1129.9993320620931</v>
      </c>
      <c r="D139" s="699">
        <v>2599.7312508730447</v>
      </c>
      <c r="E139" s="699">
        <v>104.92368264208569</v>
      </c>
      <c r="F139" s="699">
        <v>7.6980468733604726</v>
      </c>
      <c r="G139" s="699">
        <v>9.9320209803293018</v>
      </c>
      <c r="H139" s="699">
        <v>10.44566738240087</v>
      </c>
      <c r="I139" s="699">
        <v>29.719327519024311</v>
      </c>
      <c r="J139" s="699">
        <v>887.46584419117107</v>
      </c>
      <c r="K139" s="699">
        <v>3.017003226617966</v>
      </c>
      <c r="L139" s="699">
        <v>397.15894947900472</v>
      </c>
      <c r="M139" s="699">
        <v>158.07208267978538</v>
      </c>
      <c r="N139" s="699">
        <v>19.371205830201195</v>
      </c>
      <c r="O139" s="699">
        <v>0</v>
      </c>
    </row>
    <row r="140" spans="1:16" x14ac:dyDescent="0.2">
      <c r="A140" s="194" t="s">
        <v>893</v>
      </c>
      <c r="B140" s="700">
        <v>47.563612307119051</v>
      </c>
      <c r="C140" s="700">
        <v>46.84454178462947</v>
      </c>
      <c r="D140" s="700">
        <v>48.110648556240328</v>
      </c>
      <c r="E140" s="700">
        <v>49.220342628974926</v>
      </c>
      <c r="F140" s="700">
        <v>52.089447255415948</v>
      </c>
      <c r="G140" s="700">
        <v>48.420222658168917</v>
      </c>
      <c r="H140" s="700">
        <v>51.193463035794274</v>
      </c>
      <c r="I140" s="700">
        <v>48.429307302812809</v>
      </c>
      <c r="J140" s="700">
        <v>47.360372105752688</v>
      </c>
      <c r="K140" s="700">
        <v>51.168879677752209</v>
      </c>
      <c r="L140" s="700">
        <v>44.345036326285722</v>
      </c>
      <c r="M140" s="700">
        <v>49.232606654557735</v>
      </c>
      <c r="N140" s="700">
        <v>45.609802536517108</v>
      </c>
      <c r="O140" s="700">
        <v>51.290858052274636</v>
      </c>
    </row>
  </sheetData>
  <sheetProtection formatCells="0" formatColumns="0" formatRows="0" insertColumns="0" insertRows="0" insertHyperlinks="0" deleteColumns="0" deleteRows="0" sort="0" autoFilter="0" pivotTables="0"/>
  <mergeCells count="34">
    <mergeCell ref="N4:N5"/>
    <mergeCell ref="N76:N77"/>
    <mergeCell ref="F76:F77"/>
    <mergeCell ref="K76:K77"/>
    <mergeCell ref="G76:G77"/>
    <mergeCell ref="J76:J77"/>
    <mergeCell ref="A1:O1"/>
    <mergeCell ref="A2:O2"/>
    <mergeCell ref="B4:B5"/>
    <mergeCell ref="C4:C5"/>
    <mergeCell ref="D4:D5"/>
    <mergeCell ref="E4:E5"/>
    <mergeCell ref="F4:F5"/>
    <mergeCell ref="G4:G5"/>
    <mergeCell ref="H4:H5"/>
    <mergeCell ref="K4:K5"/>
    <mergeCell ref="L4:L5"/>
    <mergeCell ref="M4:M5"/>
    <mergeCell ref="I4:I5"/>
    <mergeCell ref="O4:O5"/>
    <mergeCell ref="A4:A5"/>
    <mergeCell ref="J4:J5"/>
    <mergeCell ref="O76:O77"/>
    <mergeCell ref="A73:O73"/>
    <mergeCell ref="A74:O74"/>
    <mergeCell ref="A76:A77"/>
    <mergeCell ref="B76:B77"/>
    <mergeCell ref="C76:C77"/>
    <mergeCell ref="D76:D77"/>
    <mergeCell ref="E76:E77"/>
    <mergeCell ref="H76:H77"/>
    <mergeCell ref="I76:I77"/>
    <mergeCell ref="L76:L77"/>
    <mergeCell ref="M76:M77"/>
  </mergeCells>
  <printOptions horizontalCentered="1"/>
  <pageMargins left="0.25" right="0.25" top="0.25" bottom="0.5" header="0.3" footer="0.3"/>
  <pageSetup scale="65" fitToWidth="2" fitToHeight="2" orientation="landscape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pageSetUpPr fitToPage="1"/>
  </sheetPr>
  <dimension ref="A1:U91"/>
  <sheetViews>
    <sheetView showGridLines="0" zoomScaleNormal="100" workbookViewId="0">
      <selection activeCell="Z70" sqref="Z70"/>
    </sheetView>
  </sheetViews>
  <sheetFormatPr defaultColWidth="9.140625" defaultRowHeight="12" x14ac:dyDescent="0.2"/>
  <cols>
    <col min="1" max="1" width="24.7109375" style="24" customWidth="1"/>
    <col min="2" max="2" width="10.28515625" style="34" customWidth="1"/>
    <col min="3" max="3" width="0.5703125" style="10" customWidth="1"/>
    <col min="4" max="4" width="12.7109375" style="4" customWidth="1"/>
    <col min="5" max="5" width="0.7109375" style="4" customWidth="1"/>
    <col min="6" max="6" width="8.5703125" style="10" customWidth="1"/>
    <col min="7" max="7" width="0.5703125" style="10" customWidth="1"/>
    <col min="8" max="8" width="10.28515625" style="35" customWidth="1"/>
    <col min="9" max="9" width="0.5703125" style="10" customWidth="1"/>
    <col min="10" max="10" width="10.28515625" style="567" customWidth="1"/>
    <col min="11" max="11" width="0.5703125" style="4" customWidth="1"/>
    <col min="12" max="12" width="8.42578125" style="10" customWidth="1"/>
    <col min="13" max="13" width="1.5703125" style="10" customWidth="1"/>
    <col min="14" max="14" width="10.28515625" style="71" customWidth="1"/>
    <col min="15" max="15" width="0.5703125" style="10" customWidth="1"/>
    <col min="16" max="16" width="10.28515625" style="567" customWidth="1"/>
    <col min="17" max="17" width="0.5703125" style="4" customWidth="1"/>
    <col min="18" max="18" width="8.28515625" style="10" customWidth="1"/>
    <col min="19" max="19" width="0.5703125" style="10" customWidth="1"/>
    <col min="20" max="16384" width="9.140625" style="4"/>
  </cols>
  <sheetData>
    <row r="1" spans="1:21" ht="15.75" x14ac:dyDescent="0.25">
      <c r="A1" s="1893" t="str">
        <f>CONCATENATE('List of Tables'!A29,":  ",'List of Tables'!C29)</f>
        <v>TABLE 24:  Europe MMA Visitor Characteristics: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693"/>
      <c r="U1" s="1353"/>
    </row>
    <row r="2" spans="1:21" ht="15.75" x14ac:dyDescent="0.25">
      <c r="A2" s="1893" t="s">
        <v>889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</row>
    <row r="3" spans="1:21" x14ac:dyDescent="0.2">
      <c r="A3" s="368"/>
      <c r="B3" s="35"/>
      <c r="D3" s="543"/>
      <c r="E3" s="10"/>
      <c r="H3" s="544"/>
      <c r="J3" s="543"/>
      <c r="K3" s="10"/>
      <c r="N3" s="544"/>
      <c r="P3" s="543"/>
      <c r="Q3" s="10"/>
      <c r="R3" s="544"/>
    </row>
    <row r="4" spans="1:21" x14ac:dyDescent="0.2">
      <c r="A4" s="1899" t="s">
        <v>587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</row>
    <row r="5" spans="1:21" ht="24" x14ac:dyDescent="0.2">
      <c r="A5" s="1900"/>
      <c r="B5" s="66">
        <v>2015</v>
      </c>
      <c r="C5" s="67"/>
      <c r="D5" s="68" t="s">
        <v>984</v>
      </c>
      <c r="E5" s="65"/>
      <c r="F5" s="44" t="s">
        <v>595</v>
      </c>
      <c r="G5" s="65"/>
      <c r="H5" s="66">
        <v>2015</v>
      </c>
      <c r="I5" s="67"/>
      <c r="J5" s="68" t="s">
        <v>984</v>
      </c>
      <c r="K5" s="65"/>
      <c r="L5" s="44" t="s">
        <v>595</v>
      </c>
      <c r="M5" s="66"/>
      <c r="N5" s="68">
        <v>2015</v>
      </c>
      <c r="O5" s="67"/>
      <c r="P5" s="68" t="s">
        <v>984</v>
      </c>
      <c r="Q5" s="65"/>
      <c r="R5" s="44" t="s">
        <v>595</v>
      </c>
      <c r="S5" s="5"/>
    </row>
    <row r="6" spans="1:21" x14ac:dyDescent="0.2">
      <c r="A6" s="30" t="s">
        <v>475</v>
      </c>
      <c r="B6" s="1511">
        <v>1897156.5899885979</v>
      </c>
      <c r="C6" s="1512"/>
      <c r="D6" s="1513">
        <v>1868643.3821815252</v>
      </c>
      <c r="E6" s="1513"/>
      <c r="F6" s="1514">
        <v>1.5258774402307449E-2</v>
      </c>
      <c r="G6" s="1514"/>
      <c r="H6" s="1515">
        <v>1571426.2643115451</v>
      </c>
      <c r="I6" s="1514"/>
      <c r="J6" s="1513">
        <v>1616330.342671195</v>
      </c>
      <c r="K6" s="1516"/>
      <c r="L6" s="1514">
        <v>-2.7781498109749139E-2</v>
      </c>
      <c r="M6" s="1517"/>
      <c r="N6" s="1518">
        <v>325730.32567678479</v>
      </c>
      <c r="O6" s="1514"/>
      <c r="P6" s="1513">
        <v>252313.03951033016</v>
      </c>
      <c r="Q6" s="1516"/>
      <c r="R6" s="1514">
        <v>0.29097697966358493</v>
      </c>
      <c r="S6" s="7"/>
    </row>
    <row r="7" spans="1:21" s="10" customFormat="1" x14ac:dyDescent="0.2">
      <c r="A7" s="30" t="s">
        <v>265</v>
      </c>
      <c r="B7" s="1511">
        <v>145018.86587557301</v>
      </c>
      <c r="C7" s="1513"/>
      <c r="D7" s="1513">
        <v>142365.9551956561</v>
      </c>
      <c r="E7" s="1513"/>
      <c r="F7" s="1514">
        <v>1.8634445828505604E-2</v>
      </c>
      <c r="G7" s="1514"/>
      <c r="H7" s="1519">
        <v>116097.86587555303</v>
      </c>
      <c r="I7" s="1514"/>
      <c r="J7" s="1513">
        <v>117308.95519565608</v>
      </c>
      <c r="K7" s="1516"/>
      <c r="L7" s="1514">
        <v>-1.0323928962482888E-2</v>
      </c>
      <c r="M7" s="1517"/>
      <c r="N7" s="1513">
        <v>28921.000000000011</v>
      </c>
      <c r="O7" s="1514"/>
      <c r="P7" s="1513">
        <v>25057.000000000022</v>
      </c>
      <c r="Q7" s="1516"/>
      <c r="R7" s="1514">
        <v>0.15420840483697112</v>
      </c>
      <c r="S7" s="7"/>
      <c r="T7" s="4"/>
    </row>
    <row r="8" spans="1:21" s="10" customFormat="1" x14ac:dyDescent="0.2">
      <c r="A8" s="429" t="s">
        <v>266</v>
      </c>
      <c r="B8" s="1489"/>
      <c r="C8" s="1490"/>
      <c r="D8" s="1490"/>
      <c r="E8" s="1490"/>
      <c r="F8" s="1490"/>
      <c r="G8" s="1490"/>
      <c r="H8" s="1489"/>
      <c r="I8" s="1490"/>
      <c r="J8" s="1490"/>
      <c r="K8" s="1490"/>
      <c r="L8" s="1491"/>
      <c r="M8" s="1489"/>
      <c r="N8" s="1490"/>
      <c r="O8" s="1490"/>
      <c r="P8" s="1490"/>
      <c r="Q8" s="1490"/>
      <c r="R8" s="1491"/>
      <c r="S8" s="408"/>
      <c r="T8" s="4"/>
    </row>
    <row r="9" spans="1:21" s="25" customFormat="1" x14ac:dyDescent="0.2">
      <c r="A9" s="184" t="s">
        <v>267</v>
      </c>
      <c r="B9" s="1511">
        <v>34389.876613372049</v>
      </c>
      <c r="C9" s="1513"/>
      <c r="D9" s="1513">
        <v>36156.696410921955</v>
      </c>
      <c r="E9" s="1513"/>
      <c r="F9" s="1514">
        <v>-4.8865631347232208E-2</v>
      </c>
      <c r="G9" s="1514"/>
      <c r="H9" s="1519">
        <v>28471.920673081488</v>
      </c>
      <c r="I9" s="1514"/>
      <c r="J9" s="1520">
        <v>29677.055588864925</v>
      </c>
      <c r="K9" s="1516"/>
      <c r="L9" s="1514">
        <v>-4.060830469433814E-2</v>
      </c>
      <c r="M9" s="1517"/>
      <c r="N9" s="1513">
        <v>5917.9559402908853</v>
      </c>
      <c r="O9" s="1514"/>
      <c r="P9" s="1513">
        <v>6479.6408220570283</v>
      </c>
      <c r="Q9" s="1516"/>
      <c r="R9" s="1514">
        <v>-8.6684570517263707E-2</v>
      </c>
      <c r="S9" s="57"/>
      <c r="T9" s="4"/>
    </row>
    <row r="10" spans="1:21" s="25" customFormat="1" x14ac:dyDescent="0.2">
      <c r="A10" s="184" t="s">
        <v>268</v>
      </c>
      <c r="B10" s="1511">
        <v>71333.315241554315</v>
      </c>
      <c r="C10" s="1513"/>
      <c r="D10" s="1513">
        <v>69328.699202321441</v>
      </c>
      <c r="E10" s="1513"/>
      <c r="F10" s="1514">
        <v>2.8914663945775448E-2</v>
      </c>
      <c r="G10" s="1514"/>
      <c r="H10" s="1519">
        <v>55699.433170671015</v>
      </c>
      <c r="I10" s="1514"/>
      <c r="J10" s="1520">
        <v>56652.652948586139</v>
      </c>
      <c r="K10" s="1516"/>
      <c r="L10" s="1514">
        <v>-1.6825686500157339E-2</v>
      </c>
      <c r="M10" s="1517"/>
      <c r="N10" s="1513">
        <v>15633.882070881682</v>
      </c>
      <c r="O10" s="1514"/>
      <c r="P10" s="1513">
        <v>12676.046253735301</v>
      </c>
      <c r="Q10" s="1516"/>
      <c r="R10" s="1514">
        <v>0.23334056676187839</v>
      </c>
      <c r="S10" s="57"/>
      <c r="T10" s="4"/>
    </row>
    <row r="11" spans="1:21" s="25" customFormat="1" x14ac:dyDescent="0.2">
      <c r="A11" s="184" t="s">
        <v>269</v>
      </c>
      <c r="B11" s="1511">
        <v>39295.674020617458</v>
      </c>
      <c r="C11" s="1513"/>
      <c r="D11" s="1513">
        <v>36880.559582424248</v>
      </c>
      <c r="E11" s="1513"/>
      <c r="F11" s="1514">
        <v>6.5484755804631381E-2</v>
      </c>
      <c r="G11" s="1514"/>
      <c r="H11" s="1519">
        <v>31926.512031791848</v>
      </c>
      <c r="I11" s="1514"/>
      <c r="J11" s="1513">
        <v>30979.246658216587</v>
      </c>
      <c r="K11" s="1516"/>
      <c r="L11" s="1514">
        <v>3.0577417973591009E-2</v>
      </c>
      <c r="M11" s="1517"/>
      <c r="N11" s="1513">
        <v>7369.1619888274563</v>
      </c>
      <c r="O11" s="1514"/>
      <c r="P11" s="1513">
        <v>5901.3129242076648</v>
      </c>
      <c r="Q11" s="1516"/>
      <c r="R11" s="1514">
        <v>0.24873262670050175</v>
      </c>
      <c r="S11" s="57"/>
      <c r="T11" s="4"/>
    </row>
    <row r="12" spans="1:21" s="25" customFormat="1" x14ac:dyDescent="0.2">
      <c r="A12" s="184" t="s">
        <v>270</v>
      </c>
      <c r="B12" s="1521">
        <v>1.8048593311639387</v>
      </c>
      <c r="C12" s="1522"/>
      <c r="D12" s="1523">
        <v>1.7707268941488223</v>
      </c>
      <c r="E12" s="1523"/>
      <c r="F12" s="1514">
        <v>1.9275946577591019E-2</v>
      </c>
      <c r="G12" s="1514"/>
      <c r="H12" s="1524">
        <v>1.7980728597800348</v>
      </c>
      <c r="I12" s="1514"/>
      <c r="J12" s="1525">
        <v>1.7764207836494343</v>
      </c>
      <c r="K12" s="1516"/>
      <c r="L12" s="1514">
        <v>1.2188596491265438E-2</v>
      </c>
      <c r="M12" s="1517"/>
      <c r="N12" s="1522">
        <v>1.8326258526718238</v>
      </c>
      <c r="O12" s="1514"/>
      <c r="P12" s="1523">
        <v>1.7445481835679972</v>
      </c>
      <c r="Q12" s="1516"/>
      <c r="R12" s="1514">
        <v>5.0487381164610594E-2</v>
      </c>
      <c r="S12" s="57"/>
      <c r="T12" s="4"/>
    </row>
    <row r="13" spans="1:21" s="10" customFormat="1" x14ac:dyDescent="0.2">
      <c r="A13" s="429" t="s">
        <v>271</v>
      </c>
      <c r="B13" s="1489"/>
      <c r="C13" s="1490"/>
      <c r="D13" s="1490"/>
      <c r="E13" s="1490"/>
      <c r="F13" s="1490"/>
      <c r="G13" s="1490"/>
      <c r="H13" s="1489"/>
      <c r="I13" s="1490"/>
      <c r="J13" s="1490"/>
      <c r="K13" s="1490"/>
      <c r="L13" s="1491"/>
      <c r="M13" s="1489"/>
      <c r="N13" s="1490"/>
      <c r="O13" s="1490"/>
      <c r="P13" s="1490"/>
      <c r="Q13" s="1490"/>
      <c r="R13" s="1491"/>
      <c r="S13" s="408"/>
      <c r="T13" s="4"/>
    </row>
    <row r="14" spans="1:21" s="25" customFormat="1" x14ac:dyDescent="0.2">
      <c r="A14" s="9" t="s">
        <v>272</v>
      </c>
      <c r="B14" s="1511">
        <v>99885.736289367167</v>
      </c>
      <c r="C14" s="1513"/>
      <c r="D14" s="1513">
        <v>98261.709847772931</v>
      </c>
      <c r="E14" s="1513"/>
      <c r="F14" s="1514">
        <v>1.6527561387952427E-2</v>
      </c>
      <c r="G14" s="1514"/>
      <c r="H14" s="1519">
        <v>79643.827401192189</v>
      </c>
      <c r="I14" s="1514"/>
      <c r="J14" s="1520">
        <v>81318.860439419368</v>
      </c>
      <c r="K14" s="1516"/>
      <c r="L14" s="1514">
        <v>-2.0598333881904785E-2</v>
      </c>
      <c r="M14" s="1517"/>
      <c r="N14" s="1513">
        <v>20241.908888162132</v>
      </c>
      <c r="O14" s="1514"/>
      <c r="P14" s="1513">
        <v>16942.849408353559</v>
      </c>
      <c r="Q14" s="1516"/>
      <c r="R14" s="1514">
        <v>0.19471692159301102</v>
      </c>
      <c r="S14" s="57"/>
      <c r="T14" s="4"/>
    </row>
    <row r="15" spans="1:21" s="25" customFormat="1" x14ac:dyDescent="0.2">
      <c r="A15" s="9" t="s">
        <v>273</v>
      </c>
      <c r="B15" s="1511">
        <v>45133.129586183539</v>
      </c>
      <c r="C15" s="1513"/>
      <c r="D15" s="1513">
        <v>44104.245347883174</v>
      </c>
      <c r="E15" s="1513"/>
      <c r="F15" s="1514">
        <v>2.3328462604558477E-2</v>
      </c>
      <c r="G15" s="1514"/>
      <c r="H15" s="1511">
        <v>36454.038474345864</v>
      </c>
      <c r="I15" s="1514"/>
      <c r="J15" s="1520">
        <v>35990.094756236707</v>
      </c>
      <c r="K15" s="1516"/>
      <c r="L15" s="1514">
        <v>1.2890872370619685E-2</v>
      </c>
      <c r="M15" s="1517"/>
      <c r="N15" s="1513">
        <v>8679.0911118378644</v>
      </c>
      <c r="O15" s="1514"/>
      <c r="P15" s="1513">
        <v>8114.150591646463</v>
      </c>
      <c r="Q15" s="1516"/>
      <c r="R15" s="1514">
        <v>6.9624110843223563E-2</v>
      </c>
      <c r="S15" s="57"/>
      <c r="T15" s="4"/>
    </row>
    <row r="16" spans="1:21" s="25" customFormat="1" x14ac:dyDescent="0.2">
      <c r="A16" s="33" t="s">
        <v>619</v>
      </c>
      <c r="B16" s="1521">
        <v>2.4107485859009707</v>
      </c>
      <c r="C16" s="1522"/>
      <c r="D16" s="1523">
        <v>2.3274868824916157</v>
      </c>
      <c r="E16" s="1523"/>
      <c r="F16" s="1514">
        <v>3.5773221338296822E-2</v>
      </c>
      <c r="G16" s="1514"/>
      <c r="H16" s="1524">
        <v>2.4478397021311182</v>
      </c>
      <c r="I16" s="1514"/>
      <c r="J16" s="1525">
        <v>2.3938752525730402</v>
      </c>
      <c r="K16" s="1516"/>
      <c r="L16" s="1514">
        <v>2.2542715832863339E-2</v>
      </c>
      <c r="M16" s="1517"/>
      <c r="N16" s="1522">
        <v>2.2618533389433186</v>
      </c>
      <c r="O16" s="1514"/>
      <c r="P16" s="1523">
        <v>2.0166775145946456</v>
      </c>
      <c r="Q16" s="1516"/>
      <c r="R16" s="1514">
        <v>0.12157413496919642</v>
      </c>
      <c r="S16" s="57"/>
      <c r="T16" s="4"/>
    </row>
    <row r="17" spans="1:20" s="10" customFormat="1" x14ac:dyDescent="0.2">
      <c r="A17" s="545" t="s">
        <v>274</v>
      </c>
      <c r="B17" s="1489"/>
      <c r="C17" s="1490"/>
      <c r="D17" s="1490"/>
      <c r="E17" s="1490"/>
      <c r="F17" s="1490"/>
      <c r="G17" s="1490"/>
      <c r="H17" s="1489"/>
      <c r="I17" s="1490"/>
      <c r="J17" s="1490"/>
      <c r="K17" s="1490"/>
      <c r="L17" s="1491"/>
      <c r="M17" s="1489"/>
      <c r="N17" s="1490"/>
      <c r="O17" s="1490"/>
      <c r="P17" s="1490"/>
      <c r="Q17" s="1490"/>
      <c r="R17" s="1491"/>
      <c r="S17" s="408"/>
      <c r="T17" s="4"/>
    </row>
    <row r="18" spans="1:20" s="25" customFormat="1" x14ac:dyDescent="0.2">
      <c r="A18" s="9" t="s">
        <v>275</v>
      </c>
      <c r="B18" s="1511">
        <v>8398.7109423856873</v>
      </c>
      <c r="C18" s="1513"/>
      <c r="D18" s="1513">
        <v>7761.3750731085402</v>
      </c>
      <c r="E18" s="1513"/>
      <c r="F18" s="1514">
        <v>8.2116359958607846E-2</v>
      </c>
      <c r="G18" s="1514"/>
      <c r="H18" s="1519">
        <v>7345.8828946448702</v>
      </c>
      <c r="I18" s="1514"/>
      <c r="J18" s="1520">
        <v>6786.6044723642553</v>
      </c>
      <c r="K18" s="1516"/>
      <c r="L18" s="1514">
        <v>8.2409167140659753E-2</v>
      </c>
      <c r="M18" s="1517"/>
      <c r="N18" s="1513">
        <v>1052.8280477408355</v>
      </c>
      <c r="O18" s="1514"/>
      <c r="P18" s="1513">
        <v>974.77060074428493</v>
      </c>
      <c r="Q18" s="1516"/>
      <c r="R18" s="1514">
        <v>8.0077760795155162E-2</v>
      </c>
      <c r="S18" s="57"/>
      <c r="T18" s="4"/>
    </row>
    <row r="19" spans="1:20" s="25" customFormat="1" x14ac:dyDescent="0.2">
      <c r="A19" s="9" t="s">
        <v>276</v>
      </c>
      <c r="B19" s="1511">
        <v>47850.285249026776</v>
      </c>
      <c r="C19" s="1513"/>
      <c r="D19" s="1513">
        <v>46746.56508218612</v>
      </c>
      <c r="E19" s="1513"/>
      <c r="F19" s="1514">
        <v>2.3610722304412791E-2</v>
      </c>
      <c r="G19" s="1514"/>
      <c r="H19" s="1519">
        <v>41264.740130295053</v>
      </c>
      <c r="I19" s="1514"/>
      <c r="J19" s="1520">
        <v>42210.473977285954</v>
      </c>
      <c r="K19" s="1516"/>
      <c r="L19" s="1514">
        <v>-2.2405193732243176E-2</v>
      </c>
      <c r="M19" s="1517"/>
      <c r="N19" s="1513">
        <v>6585.5451187325043</v>
      </c>
      <c r="O19" s="1514"/>
      <c r="P19" s="1513">
        <v>4536.0911049001661</v>
      </c>
      <c r="Q19" s="1516"/>
      <c r="R19" s="1514">
        <v>0.45181059340241014</v>
      </c>
      <c r="S19" s="57"/>
      <c r="T19" s="4"/>
    </row>
    <row r="20" spans="1:20" s="25" customFormat="1" x14ac:dyDescent="0.2">
      <c r="A20" s="9" t="s">
        <v>277</v>
      </c>
      <c r="B20" s="1511">
        <v>5309.1605107633586</v>
      </c>
      <c r="C20" s="1513"/>
      <c r="D20" s="1513">
        <v>4747.3561293986941</v>
      </c>
      <c r="E20" s="1513"/>
      <c r="F20" s="1514">
        <v>0.1183404754249653</v>
      </c>
      <c r="G20" s="1514"/>
      <c r="H20" s="1519">
        <v>4646.7641400411112</v>
      </c>
      <c r="I20" s="1514"/>
      <c r="J20" s="1520">
        <v>4387.9217859643504</v>
      </c>
      <c r="K20" s="1516"/>
      <c r="L20" s="1514">
        <v>5.8989737443525106E-2</v>
      </c>
      <c r="M20" s="1517"/>
      <c r="N20" s="1513">
        <v>662.39637072220194</v>
      </c>
      <c r="O20" s="1514"/>
      <c r="P20" s="1513">
        <v>359.43434343434342</v>
      </c>
      <c r="Q20" s="1516"/>
      <c r="R20" s="1514">
        <v>0.8428855862606226</v>
      </c>
      <c r="S20" s="57"/>
      <c r="T20" s="4"/>
    </row>
    <row r="21" spans="1:20" s="25" customFormat="1" x14ac:dyDescent="0.2">
      <c r="A21" s="9" t="s">
        <v>278</v>
      </c>
      <c r="B21" s="1511">
        <v>94079.030194898834</v>
      </c>
      <c r="C21" s="1513"/>
      <c r="D21" s="1513">
        <v>92605.371169765465</v>
      </c>
      <c r="E21" s="1513"/>
      <c r="F21" s="1514">
        <v>1.5913321295714444E-2</v>
      </c>
      <c r="G21" s="1514"/>
      <c r="H21" s="1519">
        <v>72134.006990641516</v>
      </c>
      <c r="I21" s="1514"/>
      <c r="J21" s="1520">
        <v>72699.798531975553</v>
      </c>
      <c r="K21" s="1516"/>
      <c r="L21" s="1514">
        <v>-7.7825737176587329E-3</v>
      </c>
      <c r="M21" s="1517"/>
      <c r="N21" s="1513">
        <v>21945.02320424885</v>
      </c>
      <c r="O21" s="1514"/>
      <c r="P21" s="1513">
        <v>19905.572637789912</v>
      </c>
      <c r="Q21" s="1516"/>
      <c r="R21" s="1514">
        <v>0.10245626205131747</v>
      </c>
      <c r="S21" s="57"/>
      <c r="T21" s="4"/>
    </row>
    <row r="22" spans="1:20" s="10" customFormat="1" x14ac:dyDescent="0.2">
      <c r="A22" s="545" t="s">
        <v>279</v>
      </c>
      <c r="B22" s="1489"/>
      <c r="C22" s="1490"/>
      <c r="D22" s="1490"/>
      <c r="E22" s="1490"/>
      <c r="F22" s="1490"/>
      <c r="G22" s="1490"/>
      <c r="H22" s="1489"/>
      <c r="I22" s="1490"/>
      <c r="J22" s="1490"/>
      <c r="K22" s="1490"/>
      <c r="L22" s="1491"/>
      <c r="M22" s="1489"/>
      <c r="N22" s="1490"/>
      <c r="O22" s="1490"/>
      <c r="P22" s="1490"/>
      <c r="Q22" s="1490"/>
      <c r="R22" s="1491"/>
      <c r="S22" s="408"/>
      <c r="T22" s="4"/>
    </row>
    <row r="23" spans="1:20" s="25" customFormat="1" x14ac:dyDescent="0.2">
      <c r="A23" s="9" t="s">
        <v>541</v>
      </c>
      <c r="B23" s="1511">
        <v>105998.15675477187</v>
      </c>
      <c r="C23" s="1513"/>
      <c r="D23" s="1513">
        <v>103361.88169645774</v>
      </c>
      <c r="E23" s="1513"/>
      <c r="F23" s="1514">
        <v>2.5505292812451553E-2</v>
      </c>
      <c r="G23" s="1514"/>
      <c r="H23" s="1519">
        <v>80101.7466654093</v>
      </c>
      <c r="I23" s="1514"/>
      <c r="J23" s="1520">
        <v>82041.838173517419</v>
      </c>
      <c r="K23" s="1516"/>
      <c r="L23" s="1514">
        <v>-2.3647587027546241E-2</v>
      </c>
      <c r="M23" s="1517"/>
      <c r="N23" s="1513">
        <v>25896.410089355093</v>
      </c>
      <c r="O23" s="1514"/>
      <c r="P23" s="1513">
        <v>21320.043522940327</v>
      </c>
      <c r="Q23" s="1516"/>
      <c r="R23" s="1514">
        <v>0.21465090169682838</v>
      </c>
      <c r="S23" s="57"/>
      <c r="T23" s="4"/>
    </row>
    <row r="24" spans="1:20" s="25" customFormat="1" x14ac:dyDescent="0.2">
      <c r="A24" s="9" t="s">
        <v>280</v>
      </c>
      <c r="B24" s="1511">
        <v>61004.644131677393</v>
      </c>
      <c r="C24" s="1513"/>
      <c r="D24" s="1513">
        <v>59211.903929955282</v>
      </c>
      <c r="E24" s="1513"/>
      <c r="F24" s="1514">
        <v>3.0276685644880327E-2</v>
      </c>
      <c r="G24" s="1514"/>
      <c r="H24" s="1519">
        <v>51452.968929881245</v>
      </c>
      <c r="I24" s="1514"/>
      <c r="J24" s="1520">
        <v>52979.342171134049</v>
      </c>
      <c r="K24" s="1516"/>
      <c r="L24" s="1514">
        <v>-2.881072468439318E-2</v>
      </c>
      <c r="M24" s="1517"/>
      <c r="N24" s="1513">
        <v>9551.6752017945182</v>
      </c>
      <c r="O24" s="1514"/>
      <c r="P24" s="1513">
        <v>6232.5617588212335</v>
      </c>
      <c r="Q24" s="1516"/>
      <c r="R24" s="1514">
        <v>0.53254401182236011</v>
      </c>
      <c r="S24" s="57"/>
      <c r="T24" s="4"/>
    </row>
    <row r="25" spans="1:20" s="25" customFormat="1" x14ac:dyDescent="0.2">
      <c r="A25" s="9" t="s">
        <v>281</v>
      </c>
      <c r="B25" s="1511">
        <v>60360.669824727491</v>
      </c>
      <c r="C25" s="1513"/>
      <c r="D25" s="1513">
        <v>58479.154806973231</v>
      </c>
      <c r="E25" s="1513"/>
      <c r="F25" s="1514">
        <v>3.2174114416747737E-2</v>
      </c>
      <c r="G25" s="1514"/>
      <c r="H25" s="1519">
        <v>50808.994622931124</v>
      </c>
      <c r="I25" s="1514"/>
      <c r="J25" s="1520">
        <v>52246.593048151997</v>
      </c>
      <c r="K25" s="1516"/>
      <c r="L25" s="1514">
        <v>-2.7515639611102292E-2</v>
      </c>
      <c r="M25" s="1517"/>
      <c r="N25" s="1513">
        <v>9551.6752017945182</v>
      </c>
      <c r="O25" s="1514"/>
      <c r="P25" s="1513">
        <v>6232.5617588212335</v>
      </c>
      <c r="Q25" s="1516"/>
      <c r="R25" s="1514">
        <v>0.53254401182236011</v>
      </c>
      <c r="S25" s="57"/>
      <c r="T25" s="4"/>
    </row>
    <row r="26" spans="1:20" s="25" customFormat="1" x14ac:dyDescent="0.2">
      <c r="A26" s="9" t="s">
        <v>542</v>
      </c>
      <c r="B26" s="1511">
        <v>2445.158511591736</v>
      </c>
      <c r="C26" s="1513"/>
      <c r="D26" s="1513">
        <v>2857.4876627453223</v>
      </c>
      <c r="E26" s="1513"/>
      <c r="F26" s="1514">
        <v>-0.14429778876365904</v>
      </c>
      <c r="G26" s="1514"/>
      <c r="H26" s="1519">
        <v>2100.6595269978948</v>
      </c>
      <c r="I26" s="1514"/>
      <c r="J26" s="1520">
        <v>2343.0987738564336</v>
      </c>
      <c r="K26" s="1516"/>
      <c r="L26" s="1514">
        <v>-0.10346949499679674</v>
      </c>
      <c r="M26" s="1517"/>
      <c r="N26" s="1513">
        <v>344.49898459383752</v>
      </c>
      <c r="O26" s="1514"/>
      <c r="P26" s="1513">
        <v>514.38888888888891</v>
      </c>
      <c r="Q26" s="1516"/>
      <c r="R26" s="1514">
        <v>-0.33027522165578627</v>
      </c>
      <c r="S26" s="57"/>
      <c r="T26" s="4"/>
    </row>
    <row r="27" spans="1:20" s="25" customFormat="1" x14ac:dyDescent="0.2">
      <c r="A27" s="9" t="s">
        <v>543</v>
      </c>
      <c r="B27" s="1511">
        <v>1491.7700804315089</v>
      </c>
      <c r="C27" s="1513"/>
      <c r="D27" s="1513">
        <v>2052.201258723002</v>
      </c>
      <c r="E27" s="1513"/>
      <c r="F27" s="1514">
        <v>-0.27308782504120754</v>
      </c>
      <c r="G27" s="1514"/>
      <c r="H27" s="1519">
        <v>1326.326628050557</v>
      </c>
      <c r="I27" s="1514"/>
      <c r="J27" s="1520">
        <v>2009.2012587230017</v>
      </c>
      <c r="K27" s="1516"/>
      <c r="L27" s="1514">
        <v>-0.33987368249334204</v>
      </c>
      <c r="M27" s="1517"/>
      <c r="N27" s="1513">
        <v>165.44345238095238</v>
      </c>
      <c r="O27" s="1514"/>
      <c r="P27" s="1513">
        <v>43</v>
      </c>
      <c r="Q27" s="1516"/>
      <c r="R27" s="1514">
        <v>2.8475221483942414</v>
      </c>
      <c r="S27" s="57"/>
      <c r="T27" s="4"/>
    </row>
    <row r="28" spans="1:20" s="25" customFormat="1" x14ac:dyDescent="0.2">
      <c r="A28" s="9" t="s">
        <v>246</v>
      </c>
      <c r="B28" s="1511">
        <v>33405.784576008657</v>
      </c>
      <c r="C28" s="1513"/>
      <c r="D28" s="1513">
        <v>32130.141911489707</v>
      </c>
      <c r="E28" s="1513"/>
      <c r="F28" s="1514">
        <v>3.9702366333551141E-2</v>
      </c>
      <c r="G28" s="1514"/>
      <c r="H28" s="1519">
        <v>28218.086903485979</v>
      </c>
      <c r="I28" s="1514"/>
      <c r="J28" s="1520">
        <v>28052.342869849934</v>
      </c>
      <c r="K28" s="1516"/>
      <c r="L28" s="1514">
        <v>5.9083847080089432E-3</v>
      </c>
      <c r="M28" s="1517"/>
      <c r="N28" s="1513">
        <v>5187.6976725235536</v>
      </c>
      <c r="O28" s="1514"/>
      <c r="P28" s="1513">
        <v>4077.7990416397738</v>
      </c>
      <c r="Q28" s="1516"/>
      <c r="R28" s="1514">
        <v>0.27218080625117436</v>
      </c>
      <c r="S28" s="57"/>
      <c r="T28" s="4"/>
    </row>
    <row r="29" spans="1:20" s="25" customFormat="1" x14ac:dyDescent="0.2">
      <c r="A29" s="9" t="s">
        <v>0</v>
      </c>
      <c r="B29" s="1511">
        <v>49755.324592802739</v>
      </c>
      <c r="C29" s="1513"/>
      <c r="D29" s="1513">
        <v>47799.307106697721</v>
      </c>
      <c r="E29" s="1513"/>
      <c r="F29" s="1514">
        <v>4.0921461094379288E-2</v>
      </c>
      <c r="G29" s="1514"/>
      <c r="H29" s="1519">
        <v>39880.047780245062</v>
      </c>
      <c r="I29" s="1514"/>
      <c r="J29" s="1520">
        <v>39051.29556580694</v>
      </c>
      <c r="K29" s="1516"/>
      <c r="L29" s="1514">
        <v>2.1222143911757231E-2</v>
      </c>
      <c r="M29" s="1517"/>
      <c r="N29" s="1513">
        <v>9875.2768125615548</v>
      </c>
      <c r="O29" s="1514"/>
      <c r="P29" s="1513">
        <v>8748.0115408907805</v>
      </c>
      <c r="Q29" s="1516"/>
      <c r="R29" s="1514">
        <v>0.12885960042480565</v>
      </c>
      <c r="S29" s="57"/>
      <c r="T29" s="4"/>
    </row>
    <row r="30" spans="1:20" s="25" customFormat="1" x14ac:dyDescent="0.2">
      <c r="A30" s="9" t="s">
        <v>253</v>
      </c>
      <c r="B30" s="1511">
        <v>25002.484507663859</v>
      </c>
      <c r="C30" s="1513"/>
      <c r="D30" s="1513">
        <v>24048.516922419498</v>
      </c>
      <c r="E30" s="1513"/>
      <c r="F30" s="1514">
        <v>3.9668458072564743E-2</v>
      </c>
      <c r="G30" s="1514"/>
      <c r="H30" s="1519">
        <v>18438.837879829276</v>
      </c>
      <c r="I30" s="1514"/>
      <c r="J30" s="1520">
        <v>19122.877473330842</v>
      </c>
      <c r="K30" s="1516"/>
      <c r="L30" s="1514">
        <v>-3.5770746032104297E-2</v>
      </c>
      <c r="M30" s="1517"/>
      <c r="N30" s="1513">
        <v>6563.6466278357939</v>
      </c>
      <c r="O30" s="1514"/>
      <c r="P30" s="1513">
        <v>4925.6394490886578</v>
      </c>
      <c r="Q30" s="1516"/>
      <c r="R30" s="1514">
        <v>0.33254711305558515</v>
      </c>
      <c r="S30" s="57"/>
      <c r="T30" s="4"/>
    </row>
    <row r="31" spans="1:20" s="25" customFormat="1" x14ac:dyDescent="0.2">
      <c r="A31" s="9" t="s">
        <v>262</v>
      </c>
      <c r="B31" s="1511">
        <v>41319.170845260327</v>
      </c>
      <c r="C31" s="1513"/>
      <c r="D31" s="1513">
        <v>39351.689996506524</v>
      </c>
      <c r="E31" s="1513"/>
      <c r="F31" s="1514">
        <v>4.9997366032525352E-2</v>
      </c>
      <c r="G31" s="1514"/>
      <c r="H31" s="1519">
        <v>32547.14273400039</v>
      </c>
      <c r="I31" s="1514"/>
      <c r="J31" s="1520">
        <v>31652.889196659333</v>
      </c>
      <c r="K31" s="1516"/>
      <c r="L31" s="1514">
        <v>2.8251877159935136E-2</v>
      </c>
      <c r="M31" s="1517"/>
      <c r="N31" s="1513">
        <v>8772.0281112628545</v>
      </c>
      <c r="O31" s="1514"/>
      <c r="P31" s="1513">
        <v>7698.8007998471903</v>
      </c>
      <c r="Q31" s="1516"/>
      <c r="R31" s="1514">
        <v>0.13940188080161342</v>
      </c>
      <c r="S31" s="57"/>
      <c r="T31" s="4"/>
    </row>
    <row r="32" spans="1:20" s="10" customFormat="1" x14ac:dyDescent="0.2">
      <c r="A32" s="405" t="s">
        <v>141</v>
      </c>
      <c r="B32" s="1489"/>
      <c r="C32" s="1490"/>
      <c r="D32" s="1490"/>
      <c r="E32" s="1490"/>
      <c r="F32" s="1490"/>
      <c r="G32" s="1490"/>
      <c r="H32" s="1489"/>
      <c r="I32" s="1490"/>
      <c r="J32" s="1490"/>
      <c r="K32" s="1490"/>
      <c r="L32" s="1491"/>
      <c r="M32" s="1489"/>
      <c r="N32" s="1490"/>
      <c r="O32" s="1490"/>
      <c r="P32" s="1490"/>
      <c r="Q32" s="1490"/>
      <c r="R32" s="1491"/>
      <c r="S32" s="408"/>
      <c r="T32" s="4"/>
    </row>
    <row r="33" spans="1:20" s="10" customFormat="1" x14ac:dyDescent="0.2">
      <c r="A33" s="32" t="s">
        <v>544</v>
      </c>
      <c r="B33" s="1526">
        <v>7.6808767889613279</v>
      </c>
      <c r="C33" s="1523"/>
      <c r="D33" s="1523">
        <v>7.9484658243434714</v>
      </c>
      <c r="E33" s="1523"/>
      <c r="F33" s="1514">
        <v>-3.3665494863500386E-2</v>
      </c>
      <c r="G33" s="1514"/>
      <c r="H33" s="1524">
        <v>7.7405908835217696</v>
      </c>
      <c r="I33" s="1514"/>
      <c r="J33" s="1523">
        <v>8.0180774904993939</v>
      </c>
      <c r="K33" s="1527"/>
      <c r="L33" s="1514">
        <v>-3.4607623499076638E-2</v>
      </c>
      <c r="M33" s="1517"/>
      <c r="N33" s="1523">
        <v>7.4961715244734961</v>
      </c>
      <c r="O33" s="1514"/>
      <c r="P33" s="1523">
        <v>7.6805925883621295</v>
      </c>
      <c r="Q33" s="1527"/>
      <c r="R33" s="1514">
        <v>-2.4011306649447065E-2</v>
      </c>
      <c r="S33" s="7"/>
      <c r="T33" s="4"/>
    </row>
    <row r="34" spans="1:20" s="10" customFormat="1" x14ac:dyDescent="0.2">
      <c r="A34" s="32" t="s">
        <v>285</v>
      </c>
      <c r="B34" s="1526">
        <v>7.9195238096816851</v>
      </c>
      <c r="C34" s="1523"/>
      <c r="D34" s="1523">
        <v>8.1148136146443974</v>
      </c>
      <c r="E34" s="1523"/>
      <c r="F34" s="1514">
        <v>-2.4065839862333079E-2</v>
      </c>
      <c r="G34" s="1514"/>
      <c r="H34" s="1524">
        <v>8.3194282329913456</v>
      </c>
      <c r="I34" s="1514"/>
      <c r="J34" s="1523">
        <v>8.4244524213210017</v>
      </c>
      <c r="K34" s="1527"/>
      <c r="L34" s="1514">
        <v>-1.2466589289988264E-2</v>
      </c>
      <c r="M34" s="1517"/>
      <c r="N34" s="1523">
        <v>5.7922800263286369</v>
      </c>
      <c r="O34" s="1514"/>
      <c r="P34" s="1523">
        <v>5.5191597967819304</v>
      </c>
      <c r="Q34" s="1527"/>
      <c r="R34" s="1514">
        <v>4.9485834729038905E-2</v>
      </c>
      <c r="S34" s="7"/>
      <c r="T34" s="4"/>
    </row>
    <row r="35" spans="1:20" s="10" customFormat="1" x14ac:dyDescent="0.2">
      <c r="A35" s="32" t="s">
        <v>545</v>
      </c>
      <c r="B35" s="1526">
        <v>3.8444344075710473</v>
      </c>
      <c r="C35" s="1523"/>
      <c r="D35" s="1523">
        <v>3.5808045012078136</v>
      </c>
      <c r="E35" s="1523"/>
      <c r="F35" s="1514">
        <v>7.3623093993070751E-2</v>
      </c>
      <c r="G35" s="1514"/>
      <c r="H35" s="1524">
        <v>4.2287445514932065</v>
      </c>
      <c r="I35" s="1514"/>
      <c r="J35" s="1523">
        <v>4.1473777821245106</v>
      </c>
      <c r="K35" s="1527"/>
      <c r="L35" s="1514">
        <v>1.9618846809517185E-2</v>
      </c>
      <c r="M35" s="1517"/>
      <c r="N35" s="1523">
        <v>1.5010174419047839</v>
      </c>
      <c r="O35" s="1514"/>
      <c r="P35" s="1523">
        <v>1</v>
      </c>
      <c r="Q35" s="1527"/>
      <c r="R35" s="1514">
        <v>0.50101744190478392</v>
      </c>
      <c r="S35" s="7"/>
      <c r="T35" s="4"/>
    </row>
    <row r="36" spans="1:20" s="10" customFormat="1" x14ac:dyDescent="0.2">
      <c r="A36" s="32" t="s">
        <v>546</v>
      </c>
      <c r="B36" s="1526">
        <v>2.7299259072570492</v>
      </c>
      <c r="C36" s="1523"/>
      <c r="D36" s="1523">
        <v>2.7351653603645936</v>
      </c>
      <c r="E36" s="1523"/>
      <c r="F36" s="1514">
        <v>-1.9155891572295856E-3</v>
      </c>
      <c r="G36" s="1514"/>
      <c r="H36" s="1524">
        <v>2.9457135634850817</v>
      </c>
      <c r="I36" s="1514"/>
      <c r="J36" s="1523">
        <v>2.7723005702753714</v>
      </c>
      <c r="K36" s="1527"/>
      <c r="L36" s="1514">
        <v>6.2552017291720052E-2</v>
      </c>
      <c r="M36" s="1517"/>
      <c r="N36" s="1523">
        <v>1</v>
      </c>
      <c r="O36" s="1514"/>
      <c r="P36" s="1523">
        <v>1</v>
      </c>
      <c r="Q36" s="1527"/>
      <c r="R36" s="1514">
        <v>0</v>
      </c>
      <c r="S36" s="7"/>
      <c r="T36" s="4"/>
    </row>
    <row r="37" spans="1:20" s="10" customFormat="1" x14ac:dyDescent="0.2">
      <c r="A37" s="658" t="s">
        <v>547</v>
      </c>
      <c r="B37" s="1526">
        <v>6.3401645217972611</v>
      </c>
      <c r="C37" s="1523"/>
      <c r="D37" s="1523">
        <v>6.1959630049322394</v>
      </c>
      <c r="E37" s="1523"/>
      <c r="F37" s="1514">
        <v>2.3273463180821352E-2</v>
      </c>
      <c r="G37" s="1514"/>
      <c r="H37" s="1524">
        <v>6.6392480801810363</v>
      </c>
      <c r="I37" s="1514"/>
      <c r="J37" s="1523">
        <v>6.5219345711603385</v>
      </c>
      <c r="K37" s="1527"/>
      <c r="L37" s="1514">
        <v>1.7987532340396691E-2</v>
      </c>
      <c r="M37" s="1517"/>
      <c r="N37" s="1523">
        <v>4.7133222548358837</v>
      </c>
      <c r="O37" s="1514"/>
      <c r="P37" s="1523">
        <v>3.9535116118455598</v>
      </c>
      <c r="Q37" s="1527"/>
      <c r="R37" s="1514">
        <v>0.19218626820616133</v>
      </c>
      <c r="S37" s="7"/>
      <c r="T37" s="4"/>
    </row>
    <row r="38" spans="1:20" s="10" customFormat="1" x14ac:dyDescent="0.2">
      <c r="A38" s="658" t="s">
        <v>1</v>
      </c>
      <c r="B38" s="1526">
        <v>7.6313280209538474</v>
      </c>
      <c r="C38" s="1523"/>
      <c r="D38" s="1523">
        <v>7.481388181456432</v>
      </c>
      <c r="E38" s="1523"/>
      <c r="F38" s="1514">
        <v>2.0041713631309799E-2</v>
      </c>
      <c r="G38" s="1514"/>
      <c r="H38" s="1524">
        <v>8.2385212175744975</v>
      </c>
      <c r="I38" s="1514"/>
      <c r="J38" s="1523">
        <v>8.1974289054497973</v>
      </c>
      <c r="K38" s="1527"/>
      <c r="L38" s="1514">
        <v>5.0128293393775347E-3</v>
      </c>
      <c r="M38" s="1517"/>
      <c r="N38" s="1523">
        <v>5.1792556231173572</v>
      </c>
      <c r="O38" s="1514"/>
      <c r="P38" s="1523">
        <v>4.2849683071666904</v>
      </c>
      <c r="Q38" s="1527"/>
      <c r="R38" s="1514">
        <v>0.20870336764333924</v>
      </c>
      <c r="S38" s="7"/>
      <c r="T38" s="4"/>
    </row>
    <row r="39" spans="1:20" s="10" customFormat="1" x14ac:dyDescent="0.2">
      <c r="A39" s="32" t="s">
        <v>142</v>
      </c>
      <c r="B39" s="1526">
        <v>4.5671829114332985</v>
      </c>
      <c r="C39" s="1523"/>
      <c r="D39" s="1523">
        <v>4.2957614477361252</v>
      </c>
      <c r="E39" s="1523"/>
      <c r="F39" s="1514">
        <v>6.3183551274760122E-2</v>
      </c>
      <c r="G39" s="1514"/>
      <c r="H39" s="1524">
        <v>5.0826746715649351</v>
      </c>
      <c r="I39" s="1514"/>
      <c r="J39" s="1523">
        <v>4.8843755455989601</v>
      </c>
      <c r="K39" s="1527"/>
      <c r="L39" s="1514">
        <v>4.0598664888626616E-2</v>
      </c>
      <c r="M39" s="1517"/>
      <c r="N39" s="1523">
        <v>3.1190444706545861</v>
      </c>
      <c r="O39" s="1514"/>
      <c r="P39" s="1523">
        <v>2.0105768765047167</v>
      </c>
      <c r="Q39" s="1527"/>
      <c r="R39" s="1514">
        <v>0.55131818489670614</v>
      </c>
      <c r="S39" s="7"/>
      <c r="T39" s="4"/>
    </row>
    <row r="40" spans="1:20" s="10" customFormat="1" x14ac:dyDescent="0.2">
      <c r="A40" s="32" t="s">
        <v>143</v>
      </c>
      <c r="B40" s="1526">
        <v>6.4257892241900887</v>
      </c>
      <c r="C40" s="1523"/>
      <c r="D40" s="1523">
        <v>6.4621997027794631</v>
      </c>
      <c r="E40" s="1523"/>
      <c r="F40" s="1514">
        <v>-5.6343784259272984E-3</v>
      </c>
      <c r="G40" s="1514"/>
      <c r="H40" s="1524">
        <v>7.2151957377573854</v>
      </c>
      <c r="I40" s="1514"/>
      <c r="J40" s="1523">
        <v>7.1625974667144607</v>
      </c>
      <c r="K40" s="1527"/>
      <c r="L40" s="1514">
        <v>7.3434632181070937E-3</v>
      </c>
      <c r="M40" s="1517"/>
      <c r="N40" s="1523">
        <v>3.4968284244362784</v>
      </c>
      <c r="O40" s="1514"/>
      <c r="P40" s="1523">
        <v>3.5825807346068523</v>
      </c>
      <c r="Q40" s="1527"/>
      <c r="R40" s="1514">
        <v>-2.3935904456312076E-2</v>
      </c>
      <c r="S40" s="7"/>
      <c r="T40" s="4"/>
    </row>
    <row r="41" spans="1:20" s="10" customFormat="1" x14ac:dyDescent="0.2">
      <c r="A41" s="32" t="s">
        <v>301</v>
      </c>
      <c r="B41" s="1526">
        <v>13.082136441588013</v>
      </c>
      <c r="C41" s="1523"/>
      <c r="D41" s="1523">
        <v>13.125633720599948</v>
      </c>
      <c r="E41" s="1523"/>
      <c r="F41" s="1514">
        <v>-3.3139183934158645E-3</v>
      </c>
      <c r="G41" s="1514"/>
      <c r="H41" s="1524">
        <v>13.535358746352662</v>
      </c>
      <c r="I41" s="1514"/>
      <c r="J41" s="1523">
        <v>13.778405407970485</v>
      </c>
      <c r="K41" s="1527"/>
      <c r="L41" s="1514">
        <v>-1.7639679949990911E-2</v>
      </c>
      <c r="M41" s="1517"/>
      <c r="N41" s="1523">
        <v>11.262761511593121</v>
      </c>
      <c r="O41" s="1514"/>
      <c r="P41" s="1523">
        <v>10.069562976826035</v>
      </c>
      <c r="Q41" s="1527"/>
      <c r="R41" s="1514">
        <v>0.11849556306595414</v>
      </c>
      <c r="S41" s="7"/>
      <c r="T41" s="4"/>
    </row>
    <row r="42" spans="1:20" s="10" customFormat="1" x14ac:dyDescent="0.2">
      <c r="A42" s="546" t="s">
        <v>302</v>
      </c>
      <c r="B42" s="1489"/>
      <c r="C42" s="1490"/>
      <c r="D42" s="1501"/>
      <c r="E42" s="1501"/>
      <c r="F42" s="1500"/>
      <c r="G42" s="1500"/>
      <c r="H42" s="1489"/>
      <c r="I42" s="1500"/>
      <c r="J42" s="1502"/>
      <c r="K42" s="1502"/>
      <c r="L42" s="1503"/>
      <c r="M42" s="1504"/>
      <c r="N42" s="1490"/>
      <c r="O42" s="1500"/>
      <c r="P42" s="1502"/>
      <c r="Q42" s="1502"/>
      <c r="R42" s="1503"/>
      <c r="S42" s="549"/>
      <c r="T42" s="4"/>
    </row>
    <row r="43" spans="1:20" s="25" customFormat="1" x14ac:dyDescent="0.2">
      <c r="A43" s="12" t="s">
        <v>303</v>
      </c>
      <c r="B43" s="1511">
        <v>102621.41919501229</v>
      </c>
      <c r="C43" s="1513"/>
      <c r="D43" s="1513">
        <v>99872.90404786513</v>
      </c>
      <c r="E43" s="1513"/>
      <c r="F43" s="1514">
        <v>2.7520128440742118E-2</v>
      </c>
      <c r="G43" s="1514"/>
      <c r="H43" s="1519">
        <v>81944.379280362351</v>
      </c>
      <c r="I43" s="1514"/>
      <c r="J43" s="1520">
        <v>84583.740259223414</v>
      </c>
      <c r="K43" s="1516"/>
      <c r="L43" s="1514">
        <v>-3.120411760903721E-2</v>
      </c>
      <c r="M43" s="1517"/>
      <c r="N43" s="1513">
        <v>20677.039914639914</v>
      </c>
      <c r="O43" s="1514"/>
      <c r="P43" s="1513">
        <v>15289.163788641716</v>
      </c>
      <c r="Q43" s="1516"/>
      <c r="R43" s="1514">
        <v>0.35239835222386978</v>
      </c>
      <c r="S43" s="57"/>
      <c r="T43" s="4"/>
    </row>
    <row r="44" spans="1:20" s="25" customFormat="1" x14ac:dyDescent="0.2">
      <c r="A44" s="12" t="s">
        <v>319</v>
      </c>
      <c r="B44" s="1511">
        <v>81652.786882333152</v>
      </c>
      <c r="C44" s="1513"/>
      <c r="D44" s="1513">
        <v>80531.334938213273</v>
      </c>
      <c r="E44" s="1513"/>
      <c r="F44" s="1514">
        <v>1.3925659434061287E-2</v>
      </c>
      <c r="G44" s="1514"/>
      <c r="H44" s="1519">
        <v>66077.228017251546</v>
      </c>
      <c r="I44" s="1514"/>
      <c r="J44" s="1520">
        <v>67956.414235684875</v>
      </c>
      <c r="K44" s="1516"/>
      <c r="L44" s="1514">
        <v>-2.7652815993439252E-2</v>
      </c>
      <c r="M44" s="1517"/>
      <c r="N44" s="1513">
        <v>15575.55886508207</v>
      </c>
      <c r="O44" s="1514"/>
      <c r="P44" s="1513">
        <v>12574.920702528399</v>
      </c>
      <c r="Q44" s="1516"/>
      <c r="R44" s="1514">
        <v>0.23862084171634909</v>
      </c>
      <c r="S44" s="57"/>
      <c r="T44" s="4"/>
    </row>
    <row r="45" spans="1:20" s="25" customFormat="1" x14ac:dyDescent="0.2">
      <c r="A45" s="12" t="s">
        <v>305</v>
      </c>
      <c r="B45" s="1511">
        <v>14948.360693167597</v>
      </c>
      <c r="C45" s="1513"/>
      <c r="D45" s="1513">
        <v>15878.571109932142</v>
      </c>
      <c r="E45" s="1513"/>
      <c r="F45" s="1514">
        <v>-5.8582753468458669E-2</v>
      </c>
      <c r="G45" s="1514"/>
      <c r="H45" s="1519">
        <v>11742.467499694596</v>
      </c>
      <c r="I45" s="1514"/>
      <c r="J45" s="1520">
        <v>11368.332096151269</v>
      </c>
      <c r="K45" s="1516"/>
      <c r="L45" s="1514">
        <v>3.2910316164144242E-2</v>
      </c>
      <c r="M45" s="1517"/>
      <c r="N45" s="1513">
        <v>3205.8931934731927</v>
      </c>
      <c r="O45" s="1514"/>
      <c r="P45" s="1513">
        <v>4510.2390137808725</v>
      </c>
      <c r="Q45" s="1516"/>
      <c r="R45" s="1514">
        <v>-0.28919660716922058</v>
      </c>
      <c r="S45" s="57"/>
      <c r="T45" s="4"/>
    </row>
    <row r="46" spans="1:20" s="25" customFormat="1" x14ac:dyDescent="0.2">
      <c r="A46" s="12" t="s">
        <v>306</v>
      </c>
      <c r="B46" s="1511">
        <v>8015.586272697501</v>
      </c>
      <c r="C46" s="1513"/>
      <c r="D46" s="1513">
        <v>9657.6960564853271</v>
      </c>
      <c r="E46" s="1513"/>
      <c r="F46" s="1514">
        <v>-0.17003121388202291</v>
      </c>
      <c r="G46" s="1514"/>
      <c r="H46" s="1519">
        <v>6799.7218671030569</v>
      </c>
      <c r="I46" s="1514"/>
      <c r="J46" s="1520">
        <v>6544.2136680451458</v>
      </c>
      <c r="K46" s="1516"/>
      <c r="L46" s="1514">
        <v>3.9043376640578907E-2</v>
      </c>
      <c r="M46" s="1517"/>
      <c r="N46" s="1513">
        <v>1215.8644055944055</v>
      </c>
      <c r="O46" s="1514"/>
      <c r="P46" s="1513">
        <v>3113.4823884401808</v>
      </c>
      <c r="Q46" s="1516"/>
      <c r="R46" s="1514">
        <v>-0.60948409083388466</v>
      </c>
      <c r="S46" s="57"/>
      <c r="T46" s="4"/>
    </row>
    <row r="47" spans="1:20" s="25" customFormat="1" x14ac:dyDescent="0.2">
      <c r="A47" s="12" t="s">
        <v>601</v>
      </c>
      <c r="B47" s="1511">
        <v>3487.2116815624358</v>
      </c>
      <c r="C47" s="1513"/>
      <c r="D47" s="1513">
        <v>3271.6280552136882</v>
      </c>
      <c r="E47" s="1513"/>
      <c r="F47" s="1514">
        <v>6.5894906973056472E-2</v>
      </c>
      <c r="G47" s="1514"/>
      <c r="H47" s="1519">
        <v>3060.6052879560393</v>
      </c>
      <c r="I47" s="1514"/>
      <c r="J47" s="1520">
        <v>3104.3324030397753</v>
      </c>
      <c r="K47" s="1516"/>
      <c r="L47" s="1514">
        <v>-1.4085835344474766E-2</v>
      </c>
      <c r="M47" s="1517"/>
      <c r="N47" s="1513">
        <v>426.60639360639362</v>
      </c>
      <c r="O47" s="1514"/>
      <c r="P47" s="1513">
        <v>167.29565217391303</v>
      </c>
      <c r="Q47" s="1516"/>
      <c r="R47" s="1514">
        <v>1.5500148274200982</v>
      </c>
      <c r="S47" s="57"/>
      <c r="T47" s="4"/>
    </row>
    <row r="48" spans="1:20" s="25" customFormat="1" x14ac:dyDescent="0.2">
      <c r="A48" s="33" t="s">
        <v>196</v>
      </c>
      <c r="B48" s="1511">
        <v>2239.3791007125078</v>
      </c>
      <c r="C48" s="1513"/>
      <c r="D48" s="1513">
        <v>2219.9922583681187</v>
      </c>
      <c r="E48" s="1513"/>
      <c r="F48" s="1514">
        <v>8.7328423201980514E-3</v>
      </c>
      <c r="G48" s="1514"/>
      <c r="H48" s="1519">
        <v>2096.8076721410794</v>
      </c>
      <c r="I48" s="1514"/>
      <c r="J48" s="1520">
        <v>2073.3922583681187</v>
      </c>
      <c r="K48" s="1516"/>
      <c r="L48" s="1514">
        <v>1.1293286968954886E-2</v>
      </c>
      <c r="M48" s="1517"/>
      <c r="N48" s="1513">
        <v>142.57142857142858</v>
      </c>
      <c r="O48" s="1514"/>
      <c r="P48" s="1513">
        <v>146.6</v>
      </c>
      <c r="Q48" s="1516"/>
      <c r="R48" s="1514">
        <v>-2.7480023387253825E-2</v>
      </c>
      <c r="S48" s="57"/>
      <c r="T48" s="4"/>
    </row>
    <row r="49" spans="1:20" s="25" customFormat="1" x14ac:dyDescent="0.2">
      <c r="A49" s="12" t="s">
        <v>185</v>
      </c>
      <c r="B49" s="1511">
        <v>15772.884131128183</v>
      </c>
      <c r="C49" s="1513"/>
      <c r="D49" s="1513">
        <v>14111.794749901759</v>
      </c>
      <c r="E49" s="1513"/>
      <c r="F49" s="1514">
        <v>0.11770929287630036</v>
      </c>
      <c r="G49" s="1514"/>
      <c r="H49" s="1519">
        <v>13106.030011391926</v>
      </c>
      <c r="I49" s="1514"/>
      <c r="J49" s="1520">
        <v>12094.551960950441</v>
      </c>
      <c r="K49" s="1516"/>
      <c r="L49" s="1514">
        <v>8.3630882211034679E-2</v>
      </c>
      <c r="M49" s="1517"/>
      <c r="N49" s="1513">
        <v>2666.8541197364721</v>
      </c>
      <c r="O49" s="1514"/>
      <c r="P49" s="1513">
        <v>2017.242788951319</v>
      </c>
      <c r="Q49" s="1516"/>
      <c r="R49" s="1514">
        <v>0.32202932356142372</v>
      </c>
      <c r="S49" s="57"/>
      <c r="T49" s="4"/>
    </row>
    <row r="50" spans="1:20" s="25" customFormat="1" x14ac:dyDescent="0.2">
      <c r="A50" s="1267" t="s">
        <v>792</v>
      </c>
      <c r="B50" s="1511">
        <v>8769.000102450229</v>
      </c>
      <c r="C50" s="1513"/>
      <c r="D50" s="1513">
        <v>7907.1841143590527</v>
      </c>
      <c r="E50" s="1513"/>
      <c r="F50" s="1514">
        <v>0.10899151652813563</v>
      </c>
      <c r="G50" s="1514"/>
      <c r="H50" s="1519">
        <v>5091.4257746701187</v>
      </c>
      <c r="I50" s="1514"/>
      <c r="J50" s="1520">
        <v>5395.9675060491209</v>
      </c>
      <c r="K50" s="1516"/>
      <c r="L50" s="1514">
        <v>-5.643876302768637E-2</v>
      </c>
      <c r="M50" s="1517"/>
      <c r="N50" s="1513">
        <v>3677.5743277800607</v>
      </c>
      <c r="O50" s="1514"/>
      <c r="P50" s="1513">
        <v>2511.2166083099319</v>
      </c>
      <c r="Q50" s="1516"/>
      <c r="R50" s="1514">
        <v>0.46445922490736335</v>
      </c>
      <c r="S50" s="57"/>
      <c r="T50" s="4"/>
    </row>
    <row r="51" spans="1:20" s="25" customFormat="1" x14ac:dyDescent="0.2">
      <c r="A51" s="1267" t="s">
        <v>957</v>
      </c>
      <c r="B51" s="1511">
        <v>3408.6904732559287</v>
      </c>
      <c r="C51" s="1513"/>
      <c r="D51" s="1513">
        <v>3969.4659424729221</v>
      </c>
      <c r="E51" s="1513"/>
      <c r="F51" s="1514">
        <v>-0.14127227121833877</v>
      </c>
      <c r="G51" s="1514"/>
      <c r="H51" s="1519">
        <v>2405.8515272346272</v>
      </c>
      <c r="I51" s="1514"/>
      <c r="J51" s="1520">
        <v>2318.9937202506999</v>
      </c>
      <c r="K51" s="1516"/>
      <c r="L51" s="1514">
        <v>3.7454955666950805E-2</v>
      </c>
      <c r="M51" s="1517"/>
      <c r="N51" s="1513">
        <v>1002.838946021299</v>
      </c>
      <c r="O51" s="1514"/>
      <c r="P51" s="1513">
        <v>1650.4722222222222</v>
      </c>
      <c r="Q51" s="1516"/>
      <c r="R51" s="1514">
        <v>-0.39239271493399591</v>
      </c>
      <c r="S51" s="57"/>
      <c r="T51" s="4"/>
    </row>
    <row r="52" spans="1:20" s="25" customFormat="1" x14ac:dyDescent="0.2">
      <c r="A52" s="12" t="s">
        <v>308</v>
      </c>
      <c r="B52" s="1511">
        <v>9806.0154677228038</v>
      </c>
      <c r="C52" s="1513"/>
      <c r="D52" s="1513">
        <v>8638.5501488830741</v>
      </c>
      <c r="E52" s="1513"/>
      <c r="F52" s="1514">
        <v>0.13514597921164789</v>
      </c>
      <c r="G52" s="1514"/>
      <c r="H52" s="1519">
        <v>7179.9876651629711</v>
      </c>
      <c r="I52" s="1514"/>
      <c r="J52" s="1520">
        <v>7773.118553869901</v>
      </c>
      <c r="K52" s="1516"/>
      <c r="L52" s="1514">
        <v>-7.6305395909809656E-2</v>
      </c>
      <c r="M52" s="1517"/>
      <c r="N52" s="1513">
        <v>2626.027802559759</v>
      </c>
      <c r="O52" s="1514"/>
      <c r="P52" s="1513">
        <v>865.43159501317393</v>
      </c>
      <c r="Q52" s="1516"/>
      <c r="R52" s="1514">
        <v>2.0343562884594992</v>
      </c>
      <c r="S52" s="57"/>
      <c r="T52" s="4"/>
    </row>
    <row r="53" spans="1:20" s="25" customFormat="1" x14ac:dyDescent="0.2">
      <c r="A53" s="12" t="s">
        <v>309</v>
      </c>
      <c r="B53" s="1511">
        <v>3145.8435789191667</v>
      </c>
      <c r="C53" s="1513"/>
      <c r="D53" s="1513">
        <v>3986.4709220988643</v>
      </c>
      <c r="E53" s="1513"/>
      <c r="F53" s="1514">
        <v>-0.21087005514569512</v>
      </c>
      <c r="G53" s="1514"/>
      <c r="H53" s="1519">
        <v>3004.8763170144052</v>
      </c>
      <c r="I53" s="1514"/>
      <c r="J53" s="1520">
        <v>3565.5478451757876</v>
      </c>
      <c r="K53" s="1516"/>
      <c r="L53" s="1514">
        <v>-0.157246951242002</v>
      </c>
      <c r="M53" s="1517"/>
      <c r="N53" s="1513">
        <v>140.9672619047619</v>
      </c>
      <c r="O53" s="1514"/>
      <c r="P53" s="1513">
        <v>420.92307692307691</v>
      </c>
      <c r="Q53" s="1516"/>
      <c r="R53" s="1514">
        <v>-0.66509970673210794</v>
      </c>
      <c r="S53" s="57"/>
      <c r="T53" s="4"/>
    </row>
    <row r="54" spans="1:20" s="25" customFormat="1" x14ac:dyDescent="0.2">
      <c r="A54" s="12" t="s">
        <v>310</v>
      </c>
      <c r="B54" s="1511">
        <v>11271.871234857104</v>
      </c>
      <c r="C54" s="1513"/>
      <c r="D54" s="1513">
        <v>11048.0061506533</v>
      </c>
      <c r="E54" s="1513"/>
      <c r="F54" s="1514">
        <v>2.0262939860018665E-2</v>
      </c>
      <c r="G54" s="1514"/>
      <c r="H54" s="1519">
        <v>9339.4861322785582</v>
      </c>
      <c r="I54" s="1514"/>
      <c r="J54" s="1520">
        <v>9561.6623343023657</v>
      </c>
      <c r="K54" s="1516"/>
      <c r="L54" s="1514">
        <v>-2.3236148093909639E-2</v>
      </c>
      <c r="M54" s="1517"/>
      <c r="N54" s="1513">
        <v>1932.3851025785809</v>
      </c>
      <c r="O54" s="1514"/>
      <c r="P54" s="1513">
        <v>1486.343816350934</v>
      </c>
      <c r="Q54" s="1516"/>
      <c r="R54" s="1514">
        <v>0.30009294035528455</v>
      </c>
      <c r="S54" s="57"/>
      <c r="T54" s="4"/>
    </row>
    <row r="55" spans="1:20" s="10" customFormat="1" x14ac:dyDescent="0.2">
      <c r="A55" s="546" t="s">
        <v>311</v>
      </c>
      <c r="B55" s="1489"/>
      <c r="C55" s="1490"/>
      <c r="D55" s="1501"/>
      <c r="E55" s="1501"/>
      <c r="F55" s="1490"/>
      <c r="G55" s="1490"/>
      <c r="H55" s="1489"/>
      <c r="I55" s="1490"/>
      <c r="J55" s="1502"/>
      <c r="K55" s="1490"/>
      <c r="L55" s="1491"/>
      <c r="M55" s="1489"/>
      <c r="N55" s="1490"/>
      <c r="O55" s="1505"/>
      <c r="P55" s="1502"/>
      <c r="Q55" s="1490"/>
      <c r="R55" s="1491"/>
      <c r="S55" s="408"/>
      <c r="T55" s="4"/>
    </row>
    <row r="56" spans="1:20" s="25" customFormat="1" x14ac:dyDescent="0.2">
      <c r="A56" s="33" t="s">
        <v>312</v>
      </c>
      <c r="B56" s="1511">
        <v>126396.86606754109</v>
      </c>
      <c r="C56" s="1513"/>
      <c r="D56" s="1513">
        <v>124789.30245847088</v>
      </c>
      <c r="E56" s="1513"/>
      <c r="F56" s="1514">
        <v>1.2882222894107488E-2</v>
      </c>
      <c r="G56" s="1514"/>
      <c r="H56" s="1519">
        <v>100022.64047903488</v>
      </c>
      <c r="I56" s="1514"/>
      <c r="J56" s="1520">
        <v>101948.57379337495</v>
      </c>
      <c r="K56" s="1516"/>
      <c r="L56" s="1514">
        <v>-1.8891223708960094E-2</v>
      </c>
      <c r="M56" s="1517"/>
      <c r="N56" s="1520">
        <v>26374.225588509958</v>
      </c>
      <c r="O56" s="1514"/>
      <c r="P56" s="1513">
        <v>22840.728665095932</v>
      </c>
      <c r="Q56" s="1516"/>
      <c r="R56" s="1514">
        <v>0.1547015848410187</v>
      </c>
      <c r="S56" s="57"/>
      <c r="T56" s="4"/>
    </row>
    <row r="57" spans="1:20" s="25" customFormat="1" x14ac:dyDescent="0.2">
      <c r="A57" s="33" t="s">
        <v>194</v>
      </c>
      <c r="B57" s="1511">
        <v>113106.83099289823</v>
      </c>
      <c r="C57" s="1513"/>
      <c r="D57" s="1513">
        <v>110724.6535089036</v>
      </c>
      <c r="E57" s="1513"/>
      <c r="F57" s="1514">
        <v>2.1514427081075257E-2</v>
      </c>
      <c r="G57" s="1514"/>
      <c r="H57" s="1519">
        <v>88169.629558002343</v>
      </c>
      <c r="I57" s="1514"/>
      <c r="J57" s="1520">
        <v>89078.458882928462</v>
      </c>
      <c r="K57" s="1516"/>
      <c r="L57" s="1514">
        <v>-1.0202571264962604E-2</v>
      </c>
      <c r="M57" s="1517"/>
      <c r="N57" s="1520">
        <v>24937.201434885814</v>
      </c>
      <c r="O57" s="1514"/>
      <c r="P57" s="1513">
        <v>21646.194625975142</v>
      </c>
      <c r="Q57" s="1516"/>
      <c r="R57" s="1514">
        <v>0.15203627546439538</v>
      </c>
      <c r="S57" s="57"/>
      <c r="T57" s="4"/>
    </row>
    <row r="58" spans="1:20" s="25" customFormat="1" x14ac:dyDescent="0.2">
      <c r="A58" s="33" t="s">
        <v>195</v>
      </c>
      <c r="B58" s="1511">
        <v>13855.056483365859</v>
      </c>
      <c r="C58" s="1513"/>
      <c r="D58" s="1513">
        <v>14701.338492540241</v>
      </c>
      <c r="E58" s="1513"/>
      <c r="F58" s="1514">
        <v>-5.7564963190515087E-2</v>
      </c>
      <c r="G58" s="1514"/>
      <c r="H58" s="1519">
        <v>12584.651560511167</v>
      </c>
      <c r="I58" s="1514"/>
      <c r="J58" s="1520">
        <v>13708.597556867726</v>
      </c>
      <c r="K58" s="1516"/>
      <c r="L58" s="1514">
        <v>-8.1988401198157923E-2</v>
      </c>
      <c r="M58" s="1517"/>
      <c r="N58" s="1520">
        <v>1270.4049228549229</v>
      </c>
      <c r="O58" s="1514"/>
      <c r="P58" s="1513">
        <v>992.74093567251452</v>
      </c>
      <c r="Q58" s="1516"/>
      <c r="R58" s="1514">
        <v>0.27969430614272989</v>
      </c>
      <c r="S58" s="57"/>
      <c r="T58" s="4"/>
    </row>
    <row r="59" spans="1:20" s="25" customFormat="1" x14ac:dyDescent="0.2">
      <c r="A59" s="33" t="s">
        <v>621</v>
      </c>
      <c r="B59" s="1511">
        <v>1653.5204335423459</v>
      </c>
      <c r="C59" s="1513"/>
      <c r="D59" s="1513">
        <v>1846.7146835801436</v>
      </c>
      <c r="E59" s="1513"/>
      <c r="F59" s="1514">
        <v>-0.10461510473467434</v>
      </c>
      <c r="G59" s="1514"/>
      <c r="H59" s="1519">
        <v>1305.3512027731174</v>
      </c>
      <c r="I59" s="1514"/>
      <c r="J59" s="1520">
        <v>1644.9215801318678</v>
      </c>
      <c r="K59" s="1516"/>
      <c r="L59" s="1514">
        <v>-0.20643560243858447</v>
      </c>
      <c r="M59" s="1517"/>
      <c r="N59" s="1520">
        <v>348.16923076923075</v>
      </c>
      <c r="O59" s="1514"/>
      <c r="P59" s="1513">
        <v>201.79310344827587</v>
      </c>
      <c r="Q59" s="1516"/>
      <c r="R59" s="1514">
        <v>0.72537725432462252</v>
      </c>
      <c r="S59" s="57"/>
      <c r="T59" s="4"/>
    </row>
    <row r="60" spans="1:20" s="25" customFormat="1" x14ac:dyDescent="0.2">
      <c r="A60" s="33" t="s">
        <v>243</v>
      </c>
      <c r="B60" s="1511">
        <v>9246.1379849379427</v>
      </c>
      <c r="C60" s="1513"/>
      <c r="D60" s="1513">
        <v>7279.051113561728</v>
      </c>
      <c r="E60" s="1513"/>
      <c r="F60" s="1514">
        <v>0.27023946400256765</v>
      </c>
      <c r="G60" s="1514"/>
      <c r="H60" s="1519">
        <v>7757.4511218009684</v>
      </c>
      <c r="I60" s="1514"/>
      <c r="J60" s="1520">
        <v>6468.385601296216</v>
      </c>
      <c r="K60" s="1516"/>
      <c r="L60" s="1514">
        <v>0.19928705552842016</v>
      </c>
      <c r="M60" s="1517"/>
      <c r="N60" s="1520">
        <v>1488.6868631368632</v>
      </c>
      <c r="O60" s="1514"/>
      <c r="P60" s="1513">
        <v>810.66551226551223</v>
      </c>
      <c r="Q60" s="1516"/>
      <c r="R60" s="1514">
        <v>0.8363762126459906</v>
      </c>
      <c r="S60" s="57"/>
      <c r="T60" s="4"/>
    </row>
    <row r="61" spans="1:20" s="25" customFormat="1" x14ac:dyDescent="0.2">
      <c r="A61" s="33" t="s">
        <v>313</v>
      </c>
      <c r="B61" s="1511">
        <v>6369.3048957018073</v>
      </c>
      <c r="C61" s="1513"/>
      <c r="D61" s="1513">
        <v>4481.4615427665494</v>
      </c>
      <c r="E61" s="1513"/>
      <c r="F61" s="1514">
        <v>0.42125617612013061</v>
      </c>
      <c r="G61" s="1514"/>
      <c r="H61" s="1519">
        <v>5295.7180325649942</v>
      </c>
      <c r="I61" s="1514"/>
      <c r="J61" s="1520">
        <v>3997.8992051042119</v>
      </c>
      <c r="K61" s="1516"/>
      <c r="L61" s="1514">
        <v>0.32462519960578962</v>
      </c>
      <c r="M61" s="1517"/>
      <c r="N61" s="1520">
        <v>1073.586863136863</v>
      </c>
      <c r="O61" s="1514"/>
      <c r="P61" s="1513">
        <v>483.56233766233765</v>
      </c>
      <c r="Q61" s="1516"/>
      <c r="R61" s="1514">
        <v>1.2201622821306821</v>
      </c>
      <c r="S61" s="57"/>
      <c r="T61" s="4"/>
    </row>
    <row r="62" spans="1:20" s="25" customFormat="1" x14ac:dyDescent="0.2">
      <c r="A62" s="33" t="s">
        <v>314</v>
      </c>
      <c r="B62" s="1511">
        <v>1296.4236105894615</v>
      </c>
      <c r="C62" s="1513"/>
      <c r="D62" s="1513">
        <v>1384.4032085700067</v>
      </c>
      <c r="E62" s="1513"/>
      <c r="F62" s="1514">
        <v>-6.355055914051369E-2</v>
      </c>
      <c r="G62" s="1514"/>
      <c r="H62" s="1519">
        <v>1053.9236105894634</v>
      </c>
      <c r="I62" s="1514"/>
      <c r="J62" s="1520">
        <v>1218.6889228557209</v>
      </c>
      <c r="K62" s="1516"/>
      <c r="L62" s="1514">
        <v>-0.13519882652265963</v>
      </c>
      <c r="M62" s="1517"/>
      <c r="N62" s="1520">
        <v>242.5</v>
      </c>
      <c r="O62" s="1514"/>
      <c r="P62" s="1513">
        <v>165.71428571428572</v>
      </c>
      <c r="Q62" s="1516"/>
      <c r="R62" s="1514">
        <v>0.46336206896551718</v>
      </c>
      <c r="S62" s="57"/>
      <c r="T62" s="4"/>
    </row>
    <row r="63" spans="1:20" s="25" customFormat="1" x14ac:dyDescent="0.2">
      <c r="A63" s="33" t="s">
        <v>315</v>
      </c>
      <c r="B63" s="1511">
        <v>1833.9633742333756</v>
      </c>
      <c r="C63" s="1513"/>
      <c r="D63" s="1513">
        <v>1792.4049406361548</v>
      </c>
      <c r="E63" s="1513"/>
      <c r="F63" s="1514">
        <v>2.3185850839303624E-2</v>
      </c>
      <c r="G63" s="1514"/>
      <c r="H63" s="1519">
        <v>1661.3633742333734</v>
      </c>
      <c r="I63" s="1514"/>
      <c r="J63" s="1520">
        <v>1631.0160517472659</v>
      </c>
      <c r="K63" s="1516"/>
      <c r="L63" s="1514">
        <v>1.8606391061324733E-2</v>
      </c>
      <c r="M63" s="1517"/>
      <c r="N63" s="1520">
        <v>172.6</v>
      </c>
      <c r="O63" s="1514"/>
      <c r="P63" s="1513">
        <v>161.38888888888891</v>
      </c>
      <c r="Q63" s="1516"/>
      <c r="R63" s="1514">
        <v>6.9466437177280349E-2</v>
      </c>
      <c r="S63" s="57"/>
      <c r="T63" s="4"/>
    </row>
    <row r="64" spans="1:20" s="25" customFormat="1" x14ac:dyDescent="0.2">
      <c r="A64" s="33" t="s">
        <v>237</v>
      </c>
      <c r="B64" s="1511">
        <v>2520.1967257692845</v>
      </c>
      <c r="C64" s="1513"/>
      <c r="D64" s="1513">
        <v>3036.8603788302148</v>
      </c>
      <c r="E64" s="1513"/>
      <c r="F64" s="1514">
        <v>-0.17013085509711409</v>
      </c>
      <c r="G64" s="1514"/>
      <c r="H64" s="1519">
        <v>2227.5295179770778</v>
      </c>
      <c r="I64" s="1514"/>
      <c r="J64" s="1520">
        <v>2752.6728238222936</v>
      </c>
      <c r="K64" s="1516"/>
      <c r="L64" s="1514">
        <v>-0.19077578028907</v>
      </c>
      <c r="M64" s="1517"/>
      <c r="N64" s="1520">
        <v>292.66720779220776</v>
      </c>
      <c r="O64" s="1514"/>
      <c r="P64" s="1513">
        <v>284.18755500792116</v>
      </c>
      <c r="Q64" s="1516"/>
      <c r="R64" s="1514">
        <v>2.983822702598728E-2</v>
      </c>
      <c r="S64" s="57"/>
      <c r="T64" s="4"/>
    </row>
    <row r="65" spans="1:20" s="25" customFormat="1" x14ac:dyDescent="0.2">
      <c r="A65" s="33" t="s">
        <v>260</v>
      </c>
      <c r="B65" s="1511">
        <v>9508.108238678853</v>
      </c>
      <c r="C65" s="1513"/>
      <c r="D65" s="1513">
        <v>10200.903125599645</v>
      </c>
      <c r="E65" s="1513"/>
      <c r="F65" s="1514">
        <v>-6.7915054029107566E-2</v>
      </c>
      <c r="G65" s="1514"/>
      <c r="H65" s="1519">
        <v>8349.3750173072895</v>
      </c>
      <c r="I65" s="1514"/>
      <c r="J65" s="1520">
        <v>8733.9527158421188</v>
      </c>
      <c r="K65" s="1516"/>
      <c r="L65" s="1514">
        <v>-4.4032491478601818E-2</v>
      </c>
      <c r="M65" s="1517"/>
      <c r="N65" s="1520">
        <v>1158.7332213715529</v>
      </c>
      <c r="O65" s="1514"/>
      <c r="P65" s="1513">
        <v>1466.9504097575273</v>
      </c>
      <c r="Q65" s="1516"/>
      <c r="R65" s="1514">
        <v>-0.21010743535421877</v>
      </c>
      <c r="S65" s="57"/>
      <c r="T65" s="4"/>
    </row>
    <row r="66" spans="1:20" s="25" customFormat="1" x14ac:dyDescent="0.2">
      <c r="A66" s="33" t="s">
        <v>316</v>
      </c>
      <c r="B66" s="1511">
        <v>629.8770608820098</v>
      </c>
      <c r="C66" s="1513"/>
      <c r="D66" s="1513">
        <v>609.93359607192997</v>
      </c>
      <c r="E66" s="1513"/>
      <c r="F66" s="1514">
        <v>3.2697764049265263E-2</v>
      </c>
      <c r="G66" s="1514"/>
      <c r="H66" s="1519">
        <v>384.26836522983649</v>
      </c>
      <c r="I66" s="1514"/>
      <c r="J66" s="1520">
        <v>609.93359607192997</v>
      </c>
      <c r="K66" s="1516"/>
      <c r="L66" s="1514">
        <v>-0.36998327735250802</v>
      </c>
      <c r="M66" s="1517"/>
      <c r="N66" s="1528">
        <v>245.60869565217391</v>
      </c>
      <c r="O66" s="1514"/>
      <c r="P66" s="1513">
        <v>0</v>
      </c>
      <c r="Q66" s="1516"/>
      <c r="R66" s="1514" t="s">
        <v>1101</v>
      </c>
      <c r="S66" s="57"/>
      <c r="T66" s="4"/>
    </row>
    <row r="67" spans="1:20" s="25" customFormat="1" x14ac:dyDescent="0.2">
      <c r="A67" s="33" t="s">
        <v>317</v>
      </c>
      <c r="B67" s="1511">
        <v>1508.063727503283</v>
      </c>
      <c r="C67" s="1513"/>
      <c r="D67" s="1513">
        <v>1442.0538276677244</v>
      </c>
      <c r="E67" s="1513"/>
      <c r="F67" s="1514">
        <v>4.5774920858757631E-2</v>
      </c>
      <c r="G67" s="1514"/>
      <c r="H67" s="1519">
        <v>996.46372750328089</v>
      </c>
      <c r="I67" s="1514"/>
      <c r="J67" s="1520">
        <v>1338.8959329308823</v>
      </c>
      <c r="K67" s="1516"/>
      <c r="L67" s="1514">
        <v>-0.25575714811382488</v>
      </c>
      <c r="M67" s="1517"/>
      <c r="N67" s="1528">
        <v>511.59999999999997</v>
      </c>
      <c r="O67" s="1514"/>
      <c r="P67" s="1513">
        <v>103.15789473684211</v>
      </c>
      <c r="Q67" s="1516"/>
      <c r="R67" s="1514">
        <v>3.95938775510204</v>
      </c>
      <c r="S67" s="57"/>
      <c r="T67" s="4"/>
    </row>
    <row r="68" spans="1:20" s="25" customFormat="1" x14ac:dyDescent="0.2">
      <c r="A68" s="33" t="s">
        <v>622</v>
      </c>
      <c r="B68" s="1511">
        <v>2640.8537542651407</v>
      </c>
      <c r="C68" s="1513"/>
      <c r="D68" s="1513">
        <v>3511.4602484310517</v>
      </c>
      <c r="E68" s="1513"/>
      <c r="F68" s="1514">
        <v>-0.24793289189444903</v>
      </c>
      <c r="G68" s="1529"/>
      <c r="H68" s="1519">
        <v>2401.5593819707769</v>
      </c>
      <c r="I68" s="1514"/>
      <c r="J68" s="1520">
        <v>2501.7459627167659</v>
      </c>
      <c r="K68" s="1516"/>
      <c r="L68" s="1514">
        <v>-4.0046664305272449E-2</v>
      </c>
      <c r="M68" s="1517"/>
      <c r="N68" s="1528">
        <v>239.29437229437227</v>
      </c>
      <c r="O68" s="1514"/>
      <c r="P68" s="1513">
        <v>1009.7142857142858</v>
      </c>
      <c r="Q68" s="1516"/>
      <c r="R68" s="1514">
        <v>-0.76300783728627541</v>
      </c>
      <c r="S68" s="57"/>
      <c r="T68" s="4"/>
    </row>
    <row r="69" spans="1:20" s="25" customFormat="1" x14ac:dyDescent="0.2">
      <c r="A69" s="33" t="s">
        <v>893</v>
      </c>
      <c r="B69" s="1511">
        <v>42.702248049857474</v>
      </c>
      <c r="C69" s="1513"/>
      <c r="D69" s="1513">
        <v>42.278418524108083</v>
      </c>
      <c r="E69" s="1516"/>
      <c r="F69" s="1514">
        <v>1.0024725156351659E-2</v>
      </c>
      <c r="G69" s="1514"/>
      <c r="H69" s="1519">
        <v>43.323671170357372</v>
      </c>
      <c r="I69" s="1514"/>
      <c r="J69" s="1520">
        <v>43.047923553464642</v>
      </c>
      <c r="K69" s="1516"/>
      <c r="L69" s="1529">
        <v>6.4055962316104942E-3</v>
      </c>
      <c r="M69" s="1514"/>
      <c r="N69" s="1520">
        <v>40.509914452504603</v>
      </c>
      <c r="O69" s="1514"/>
      <c r="P69" s="1513">
        <v>39.261456957968612</v>
      </c>
      <c r="Q69" s="1516"/>
      <c r="R69" s="1514">
        <v>3.1798552353075646E-2</v>
      </c>
      <c r="S69" s="57"/>
      <c r="T69" s="4"/>
    </row>
    <row r="70" spans="1:20" s="25" customFormat="1" x14ac:dyDescent="0.2">
      <c r="A70" s="546" t="s">
        <v>456</v>
      </c>
      <c r="B70" s="551"/>
      <c r="C70" s="547"/>
      <c r="D70" s="547"/>
      <c r="E70" s="547"/>
      <c r="F70" s="407"/>
      <c r="G70" s="407"/>
      <c r="H70" s="552"/>
      <c r="I70" s="407"/>
      <c r="J70" s="548"/>
      <c r="K70" s="407"/>
      <c r="L70" s="408"/>
      <c r="M70" s="394"/>
      <c r="N70" s="407"/>
      <c r="O70" s="550"/>
      <c r="P70" s="548"/>
      <c r="Q70" s="407"/>
      <c r="R70" s="407"/>
      <c r="S70" s="408"/>
      <c r="T70" s="4"/>
    </row>
    <row r="71" spans="1:20" s="25" customFormat="1" ht="12.75" x14ac:dyDescent="0.2">
      <c r="A71" s="401" t="s">
        <v>592</v>
      </c>
      <c r="B71" s="1762">
        <v>337.17566669426759</v>
      </c>
      <c r="C71" s="1757"/>
      <c r="D71" s="1757">
        <v>339.09994834099945</v>
      </c>
      <c r="E71" s="1757"/>
      <c r="F71" s="1758">
        <v>-5.6746739601292876E-3</v>
      </c>
      <c r="G71" s="55"/>
      <c r="H71" s="570"/>
      <c r="I71" s="572"/>
      <c r="J71" s="571"/>
      <c r="K71" s="572"/>
      <c r="L71" s="57"/>
      <c r="M71" s="573"/>
      <c r="N71" s="107"/>
      <c r="O71" s="314"/>
      <c r="P71" s="107"/>
      <c r="Q71" s="105"/>
      <c r="R71" s="55"/>
      <c r="S71" s="57"/>
      <c r="T71" s="4"/>
    </row>
    <row r="72" spans="1:20" s="25" customFormat="1" ht="12.75" x14ac:dyDescent="0.2">
      <c r="A72" s="401" t="s">
        <v>590</v>
      </c>
      <c r="B72" s="1763">
        <v>177.72685105360441</v>
      </c>
      <c r="C72" s="1757"/>
      <c r="D72" s="1757">
        <v>181.46851966220956</v>
      </c>
      <c r="E72" s="1757"/>
      <c r="F72" s="1759">
        <v>-2.0618830282905246E-2</v>
      </c>
      <c r="G72" s="55"/>
      <c r="H72" s="570"/>
      <c r="I72" s="571"/>
      <c r="J72" s="571"/>
      <c r="K72" s="571"/>
      <c r="L72" s="57"/>
      <c r="M72" s="573"/>
      <c r="N72" s="107"/>
      <c r="O72" s="314"/>
      <c r="P72" s="107"/>
      <c r="Q72" s="105"/>
      <c r="R72" s="55"/>
      <c r="S72" s="57"/>
      <c r="T72" s="4"/>
    </row>
    <row r="73" spans="1:20" s="25" customFormat="1" ht="12.75" x14ac:dyDescent="0.2">
      <c r="A73" s="410" t="s">
        <v>591</v>
      </c>
      <c r="B73" s="1764">
        <v>2325.0469148172911</v>
      </c>
      <c r="C73" s="1760"/>
      <c r="D73" s="1760">
        <v>2381.8893209056728</v>
      </c>
      <c r="E73" s="1760"/>
      <c r="F73" s="1761">
        <v>-2.3864419555300061E-2</v>
      </c>
      <c r="G73" s="22"/>
      <c r="H73" s="575"/>
      <c r="I73" s="574"/>
      <c r="J73" s="574"/>
      <c r="K73" s="574"/>
      <c r="L73" s="91"/>
      <c r="M73" s="576"/>
      <c r="N73" s="108"/>
      <c r="O73" s="315"/>
      <c r="P73" s="108"/>
      <c r="Q73" s="153"/>
      <c r="R73" s="22"/>
      <c r="S73" s="91"/>
      <c r="T73" s="4"/>
    </row>
    <row r="74" spans="1:20" s="10" customFormat="1" x14ac:dyDescent="0.2">
      <c r="A74" s="123"/>
      <c r="B74" s="553"/>
      <c r="C74" s="25"/>
      <c r="D74" s="553"/>
      <c r="E74" s="56"/>
      <c r="F74" s="55"/>
      <c r="G74" s="55"/>
      <c r="H74" s="554"/>
      <c r="I74" s="100"/>
      <c r="J74" s="555"/>
      <c r="K74" s="149"/>
      <c r="L74" s="100"/>
      <c r="M74" s="100"/>
      <c r="N74" s="556"/>
      <c r="O74" s="100"/>
      <c r="P74" s="557"/>
      <c r="Q74" s="149"/>
      <c r="R74" s="100"/>
      <c r="S74" s="55"/>
      <c r="T74" s="4"/>
    </row>
    <row r="75" spans="1:20" s="10" customFormat="1" x14ac:dyDescent="0.2">
      <c r="A75" s="123" t="s">
        <v>1100</v>
      </c>
      <c r="B75" s="553"/>
      <c r="C75" s="25"/>
      <c r="D75" s="553"/>
      <c r="E75" s="56"/>
      <c r="F75" s="55"/>
      <c r="G75" s="55"/>
      <c r="H75" s="553"/>
      <c r="I75" s="55"/>
      <c r="J75" s="559"/>
      <c r="K75" s="56"/>
      <c r="L75" s="55"/>
      <c r="M75" s="55"/>
      <c r="N75" s="414"/>
      <c r="O75" s="55"/>
      <c r="P75" s="560"/>
      <c r="Q75" s="56"/>
      <c r="R75" s="55"/>
      <c r="S75" s="55"/>
      <c r="T75" s="4"/>
    </row>
    <row r="76" spans="1:20" s="10" customFormat="1" x14ac:dyDescent="0.2">
      <c r="A76" s="29" t="s">
        <v>677</v>
      </c>
      <c r="B76" s="109"/>
      <c r="D76" s="109"/>
      <c r="E76" s="6"/>
      <c r="F76" s="21"/>
      <c r="G76" s="21"/>
      <c r="H76" s="35"/>
      <c r="I76" s="21"/>
      <c r="J76" s="110"/>
      <c r="K76" s="6"/>
      <c r="L76" s="21"/>
      <c r="M76" s="21"/>
      <c r="N76" s="71"/>
      <c r="O76" s="21"/>
      <c r="P76" s="316"/>
      <c r="Q76" s="6"/>
      <c r="R76" s="21"/>
      <c r="S76" s="21"/>
      <c r="T76" s="4"/>
    </row>
    <row r="77" spans="1:20" s="10" customFormat="1" x14ac:dyDescent="0.2">
      <c r="A77" s="29"/>
      <c r="B77" s="109"/>
      <c r="D77" s="109"/>
      <c r="E77" s="6"/>
      <c r="F77" s="21"/>
      <c r="G77" s="21"/>
      <c r="H77" s="35"/>
      <c r="I77" s="21"/>
      <c r="J77" s="110"/>
      <c r="K77" s="6"/>
      <c r="L77" s="21"/>
      <c r="M77" s="21"/>
      <c r="N77" s="71"/>
      <c r="O77" s="21"/>
      <c r="P77" s="316"/>
      <c r="Q77" s="6"/>
      <c r="R77" s="21"/>
      <c r="S77" s="21"/>
      <c r="T77" s="4"/>
    </row>
    <row r="78" spans="1:20" s="10" customFormat="1" x14ac:dyDescent="0.2">
      <c r="A78" s="29"/>
      <c r="B78" s="127"/>
      <c r="C78" s="128"/>
      <c r="D78" s="127"/>
      <c r="E78" s="129"/>
      <c r="F78" s="129"/>
      <c r="G78" s="129"/>
      <c r="H78" s="141"/>
      <c r="I78" s="129"/>
      <c r="J78" s="130"/>
      <c r="K78" s="129"/>
      <c r="L78" s="129"/>
      <c r="M78" s="129"/>
      <c r="N78" s="142"/>
      <c r="O78" s="21"/>
      <c r="P78" s="316"/>
      <c r="Q78" s="6"/>
      <c r="R78" s="21"/>
      <c r="S78" s="21"/>
      <c r="T78" s="4"/>
    </row>
    <row r="79" spans="1:20" s="10" customFormat="1" x14ac:dyDescent="0.2">
      <c r="A79" s="29"/>
      <c r="B79" s="127"/>
      <c r="C79" s="128"/>
      <c r="D79" s="127"/>
      <c r="E79" s="129"/>
      <c r="F79" s="129"/>
      <c r="G79" s="129"/>
      <c r="H79" s="141"/>
      <c r="I79" s="129"/>
      <c r="J79" s="130"/>
      <c r="K79" s="129"/>
      <c r="L79" s="129"/>
      <c r="M79" s="129"/>
      <c r="N79" s="142"/>
      <c r="O79" s="21"/>
      <c r="P79" s="316"/>
      <c r="Q79" s="6"/>
      <c r="R79" s="21"/>
      <c r="S79" s="21"/>
      <c r="T79" s="4"/>
    </row>
    <row r="80" spans="1:20" s="10" customFormat="1" x14ac:dyDescent="0.2">
      <c r="A80" s="24"/>
      <c r="B80" s="127"/>
      <c r="C80" s="128"/>
      <c r="D80" s="127"/>
      <c r="E80" s="129"/>
      <c r="F80" s="129"/>
      <c r="G80" s="129"/>
      <c r="H80" s="565"/>
      <c r="I80" s="129"/>
      <c r="J80" s="130"/>
      <c r="K80" s="129"/>
      <c r="L80" s="129"/>
      <c r="M80" s="129"/>
      <c r="N80" s="127"/>
      <c r="O80" s="21"/>
      <c r="P80" s="316"/>
      <c r="Q80" s="6"/>
      <c r="R80" s="21"/>
      <c r="S80" s="21"/>
      <c r="T80" s="4"/>
    </row>
    <row r="81" spans="1:20" s="10" customFormat="1" x14ac:dyDescent="0.2">
      <c r="A81" s="24"/>
      <c r="B81" s="109"/>
      <c r="D81" s="109"/>
      <c r="E81" s="6"/>
      <c r="F81" s="21"/>
      <c r="G81" s="21"/>
      <c r="H81" s="553"/>
      <c r="I81" s="21"/>
      <c r="J81" s="110"/>
      <c r="K81" s="6"/>
      <c r="L81" s="21"/>
      <c r="M81" s="21"/>
      <c r="N81" s="109"/>
      <c r="O81" s="21"/>
      <c r="P81" s="316"/>
      <c r="Q81" s="6"/>
      <c r="R81" s="21"/>
      <c r="S81" s="21"/>
      <c r="T81" s="4"/>
    </row>
    <row r="82" spans="1:20" s="10" customFormat="1" x14ac:dyDescent="0.2">
      <c r="A82" s="29"/>
      <c r="B82" s="109"/>
      <c r="D82" s="109"/>
      <c r="E82" s="6"/>
      <c r="F82" s="21"/>
      <c r="G82" s="21"/>
      <c r="H82" s="109"/>
      <c r="I82" s="21"/>
      <c r="J82" s="110"/>
      <c r="K82" s="6"/>
      <c r="L82" s="21"/>
      <c r="M82" s="21"/>
      <c r="N82" s="39"/>
      <c r="O82" s="21"/>
      <c r="P82" s="316"/>
      <c r="Q82" s="6"/>
      <c r="R82" s="21"/>
      <c r="S82" s="21"/>
      <c r="T82" s="4"/>
    </row>
    <row r="83" spans="1:20" s="10" customFormat="1" x14ac:dyDescent="0.2">
      <c r="A83" s="24"/>
      <c r="B83" s="34"/>
      <c r="D83" s="34"/>
      <c r="E83" s="4"/>
      <c r="F83" s="4"/>
      <c r="H83" s="35"/>
      <c r="J83" s="34"/>
      <c r="K83" s="4"/>
      <c r="L83" s="4"/>
      <c r="N83" s="35"/>
      <c r="P83" s="34"/>
      <c r="Q83" s="4"/>
      <c r="T83" s="4"/>
    </row>
    <row r="84" spans="1:20" x14ac:dyDescent="0.2">
      <c r="F84" s="35"/>
      <c r="G84" s="35"/>
      <c r="L84" s="35"/>
      <c r="M84" s="35"/>
      <c r="R84" s="35"/>
      <c r="S84" s="35"/>
    </row>
    <row r="85" spans="1:20" x14ac:dyDescent="0.2">
      <c r="B85" s="93"/>
      <c r="D85" s="93"/>
      <c r="F85" s="35"/>
      <c r="G85" s="35"/>
      <c r="L85" s="35"/>
      <c r="M85" s="35"/>
      <c r="R85" s="35"/>
      <c r="S85" s="35"/>
    </row>
    <row r="86" spans="1:20" x14ac:dyDescent="0.2">
      <c r="B86" s="93"/>
      <c r="D86" s="93"/>
      <c r="F86" s="35"/>
      <c r="G86" s="35"/>
      <c r="L86" s="35"/>
      <c r="M86" s="35"/>
      <c r="R86" s="35"/>
      <c r="S86" s="35"/>
    </row>
    <row r="87" spans="1:20" x14ac:dyDescent="0.2">
      <c r="B87" s="317"/>
      <c r="H87" s="77"/>
      <c r="N87" s="77"/>
    </row>
    <row r="88" spans="1:20" x14ac:dyDescent="0.2">
      <c r="B88" s="318"/>
    </row>
    <row r="89" spans="1:20" x14ac:dyDescent="0.2">
      <c r="B89" s="690"/>
    </row>
    <row r="90" spans="1:20" x14ac:dyDescent="0.2">
      <c r="B90" s="319"/>
    </row>
    <row r="91" spans="1:20" x14ac:dyDescent="0.2">
      <c r="B91" s="319"/>
    </row>
  </sheetData>
  <mergeCells count="6">
    <mergeCell ref="A4:A5"/>
    <mergeCell ref="A2:S2"/>
    <mergeCell ref="A1:S1"/>
    <mergeCell ref="B4:G4"/>
    <mergeCell ref="H4:L4"/>
    <mergeCell ref="M4:S4"/>
  </mergeCells>
  <phoneticPr fontId="51" type="noConversion"/>
  <printOptions horizontalCentered="1"/>
  <pageMargins left="0.25" right="0.25" top="0.25" bottom="0.5" header="0.3" footer="0.3"/>
  <pageSetup scale="80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U86"/>
  <sheetViews>
    <sheetView showGridLines="0" zoomScaleNormal="100" workbookViewId="0">
      <selection activeCell="H14" sqref="H14"/>
    </sheetView>
  </sheetViews>
  <sheetFormatPr defaultColWidth="9.140625" defaultRowHeight="12" x14ac:dyDescent="0.2"/>
  <cols>
    <col min="1" max="1" width="24.7109375" style="24" customWidth="1"/>
    <col min="2" max="2" width="10.28515625" style="34" customWidth="1"/>
    <col min="3" max="3" width="0.5703125" style="10" customWidth="1"/>
    <col min="4" max="4" width="12.7109375" style="4" customWidth="1"/>
    <col min="5" max="5" width="0.7109375" style="4" customWidth="1"/>
    <col min="6" max="6" width="8.5703125" style="10" customWidth="1"/>
    <col min="7" max="7" width="0.5703125" style="10" customWidth="1"/>
    <col min="8" max="8" width="10.28515625" style="35" customWidth="1"/>
    <col min="9" max="9" width="0.5703125" style="10" customWidth="1"/>
    <col min="10" max="10" width="10.28515625" style="567" customWidth="1"/>
    <col min="11" max="11" width="0.5703125" style="4" customWidth="1"/>
    <col min="12" max="12" width="8.42578125" style="10" customWidth="1"/>
    <col min="13" max="13" width="1.5703125" style="10" customWidth="1"/>
    <col min="14" max="14" width="10.28515625" style="71" customWidth="1"/>
    <col min="15" max="15" width="0.5703125" style="10" customWidth="1"/>
    <col min="16" max="16" width="10.28515625" style="567" customWidth="1"/>
    <col min="17" max="17" width="0.5703125" style="4" customWidth="1"/>
    <col min="18" max="18" width="8.28515625" style="10" customWidth="1"/>
    <col min="19" max="19" width="0.5703125" style="10" customWidth="1"/>
    <col min="20" max="16384" width="9.140625" style="4"/>
  </cols>
  <sheetData>
    <row r="1" spans="1:21" ht="15.75" x14ac:dyDescent="0.25">
      <c r="A1" s="1893" t="str">
        <f>CONCATENATE('List of Tables'!A30,":  ",'List of Tables'!C30)</f>
        <v>TABLE 25:  United Kingdom Visitor Characteristics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54"/>
      <c r="U1" s="1353"/>
    </row>
    <row r="2" spans="1:21" ht="15.75" x14ac:dyDescent="0.25">
      <c r="A2" s="1893" t="s">
        <v>889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</row>
    <row r="3" spans="1:21" x14ac:dyDescent="0.2">
      <c r="A3" s="368"/>
      <c r="B3" s="35"/>
      <c r="D3" s="543"/>
      <c r="E3" s="10"/>
      <c r="H3" s="544"/>
      <c r="J3" s="543"/>
      <c r="K3" s="10"/>
      <c r="N3" s="544"/>
      <c r="P3" s="543"/>
      <c r="Q3" s="10"/>
      <c r="R3" s="544"/>
    </row>
    <row r="4" spans="1:21" x14ac:dyDescent="0.2">
      <c r="A4" s="1933" t="s">
        <v>209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</row>
    <row r="5" spans="1:21" ht="24" x14ac:dyDescent="0.2">
      <c r="A5" s="1961"/>
      <c r="B5" s="66">
        <v>2015</v>
      </c>
      <c r="C5" s="67"/>
      <c r="D5" s="68" t="s">
        <v>984</v>
      </c>
      <c r="E5" s="65"/>
      <c r="F5" s="44" t="s">
        <v>595</v>
      </c>
      <c r="G5" s="65"/>
      <c r="H5" s="66">
        <v>2015</v>
      </c>
      <c r="I5" s="67"/>
      <c r="J5" s="68" t="s">
        <v>984</v>
      </c>
      <c r="K5" s="65"/>
      <c r="L5" s="44" t="s">
        <v>595</v>
      </c>
      <c r="M5" s="66"/>
      <c r="N5" s="68">
        <v>2015</v>
      </c>
      <c r="O5" s="67"/>
      <c r="P5" s="68" t="s">
        <v>984</v>
      </c>
      <c r="Q5" s="65"/>
      <c r="R5" s="44" t="s">
        <v>595</v>
      </c>
      <c r="S5" s="5"/>
    </row>
    <row r="6" spans="1:21" x14ac:dyDescent="0.2">
      <c r="A6" s="30" t="s">
        <v>475</v>
      </c>
      <c r="B6" s="1511">
        <v>555929.39104491193</v>
      </c>
      <c r="C6" s="1512"/>
      <c r="D6" s="1513">
        <v>521348.78242889507</v>
      </c>
      <c r="E6" s="1513"/>
      <c r="F6" s="1514">
        <v>6.6329125110660817E-2</v>
      </c>
      <c r="G6" s="1514"/>
      <c r="H6" s="1515">
        <v>462855.91083624639</v>
      </c>
      <c r="I6" s="1514"/>
      <c r="J6" s="1513">
        <v>456715.22182533075</v>
      </c>
      <c r="K6" s="1516"/>
      <c r="L6" s="1514">
        <v>1.3445334680051728E-2</v>
      </c>
      <c r="M6" s="1517"/>
      <c r="N6" s="1518">
        <v>93073.480208680223</v>
      </c>
      <c r="O6" s="1514"/>
      <c r="P6" s="1513">
        <v>64633.560603564314</v>
      </c>
      <c r="Q6" s="1516"/>
      <c r="R6" s="1514">
        <v>0.44001783809427863</v>
      </c>
      <c r="S6" s="7"/>
    </row>
    <row r="7" spans="1:21" x14ac:dyDescent="0.2">
      <c r="A7" s="30" t="s">
        <v>265</v>
      </c>
      <c r="B7" s="1511">
        <v>51073.161551293051</v>
      </c>
      <c r="C7" s="1513"/>
      <c r="D7" s="1513">
        <v>48499.845086084744</v>
      </c>
      <c r="E7" s="1513"/>
      <c r="F7" s="1514">
        <v>5.3058240920992671E-2</v>
      </c>
      <c r="G7" s="1514"/>
      <c r="H7" s="1519">
        <v>41495.161551294797</v>
      </c>
      <c r="I7" s="1514"/>
      <c r="J7" s="1513">
        <v>40453.845086084744</v>
      </c>
      <c r="K7" s="1516"/>
      <c r="L7" s="1514">
        <v>2.5740852643158108E-2</v>
      </c>
      <c r="M7" s="1517"/>
      <c r="N7" s="1513">
        <v>9578.0000000000018</v>
      </c>
      <c r="O7" s="1514"/>
      <c r="P7" s="1513">
        <v>8046</v>
      </c>
      <c r="Q7" s="1516"/>
      <c r="R7" s="1514">
        <v>0.19040517027094231</v>
      </c>
      <c r="S7" s="7"/>
    </row>
    <row r="8" spans="1:21" s="10" customFormat="1" x14ac:dyDescent="0.2">
      <c r="A8" s="429" t="s">
        <v>266</v>
      </c>
      <c r="B8" s="1489"/>
      <c r="C8" s="1490"/>
      <c r="D8" s="1490"/>
      <c r="E8" s="1490"/>
      <c r="F8" s="1490"/>
      <c r="G8" s="1490"/>
      <c r="H8" s="1489"/>
      <c r="I8" s="1490"/>
      <c r="J8" s="1490"/>
      <c r="K8" s="1490"/>
      <c r="L8" s="1491"/>
      <c r="M8" s="1489"/>
      <c r="N8" s="1490"/>
      <c r="O8" s="1490"/>
      <c r="P8" s="1490"/>
      <c r="Q8" s="1490"/>
      <c r="R8" s="1491"/>
      <c r="S8" s="408"/>
      <c r="T8" s="4"/>
    </row>
    <row r="9" spans="1:21" s="25" customFormat="1" x14ac:dyDescent="0.2">
      <c r="A9" s="184" t="s">
        <v>267</v>
      </c>
      <c r="B9" s="1511">
        <v>9338.098503277015</v>
      </c>
      <c r="C9" s="1513"/>
      <c r="D9" s="1513">
        <v>9866.5799267833354</v>
      </c>
      <c r="E9" s="1513"/>
      <c r="F9" s="1514">
        <v>-5.3562777317774583E-2</v>
      </c>
      <c r="G9" s="1514"/>
      <c r="H9" s="1519">
        <v>8170.1434361218562</v>
      </c>
      <c r="I9" s="1514"/>
      <c r="J9" s="1520">
        <v>7998.9796676721326</v>
      </c>
      <c r="K9" s="1516"/>
      <c r="L9" s="1514">
        <v>2.139820021564523E-2</v>
      </c>
      <c r="M9" s="1517"/>
      <c r="N9" s="1513">
        <v>1167.9550671550671</v>
      </c>
      <c r="O9" s="1514"/>
      <c r="P9" s="1513">
        <v>1867.6002591112037</v>
      </c>
      <c r="Q9" s="1516"/>
      <c r="R9" s="1514">
        <v>-0.37462256098052787</v>
      </c>
      <c r="S9" s="57"/>
      <c r="T9" s="4"/>
    </row>
    <row r="10" spans="1:21" s="25" customFormat="1" x14ac:dyDescent="0.2">
      <c r="A10" s="184" t="s">
        <v>268</v>
      </c>
      <c r="B10" s="1511">
        <v>28249.470262643568</v>
      </c>
      <c r="C10" s="1513"/>
      <c r="D10" s="1513">
        <v>25314.998586319263</v>
      </c>
      <c r="E10" s="1513"/>
      <c r="F10" s="1514">
        <v>0.11591830299015513</v>
      </c>
      <c r="G10" s="1514"/>
      <c r="H10" s="1519">
        <v>21959.855373091948</v>
      </c>
      <c r="I10" s="1514"/>
      <c r="J10" s="1520">
        <v>21398.843451698762</v>
      </c>
      <c r="K10" s="1516"/>
      <c r="L10" s="1514">
        <v>2.6216927221300378E-2</v>
      </c>
      <c r="M10" s="1517"/>
      <c r="N10" s="1513">
        <v>6289.6148895548877</v>
      </c>
      <c r="O10" s="1514"/>
      <c r="P10" s="1513">
        <v>3916.1551346205015</v>
      </c>
      <c r="Q10" s="1516"/>
      <c r="R10" s="1514">
        <v>0.60606887963961842</v>
      </c>
      <c r="S10" s="57"/>
      <c r="T10" s="4"/>
    </row>
    <row r="11" spans="1:21" s="25" customFormat="1" x14ac:dyDescent="0.2">
      <c r="A11" s="184" t="s">
        <v>269</v>
      </c>
      <c r="B11" s="1511">
        <v>13485.592785376419</v>
      </c>
      <c r="C11" s="1513"/>
      <c r="D11" s="1513">
        <v>13318.266572979712</v>
      </c>
      <c r="E11" s="1513"/>
      <c r="F11" s="1514">
        <v>1.2563662957173479E-2</v>
      </c>
      <c r="G11" s="1514"/>
      <c r="H11" s="1519">
        <v>11365.162742086497</v>
      </c>
      <c r="I11" s="1514"/>
      <c r="J11" s="1513">
        <v>11056.021966711418</v>
      </c>
      <c r="K11" s="1516"/>
      <c r="L11" s="1514">
        <v>2.7961302564871091E-2</v>
      </c>
      <c r="M11" s="1517"/>
      <c r="N11" s="1513">
        <v>2120.4300432900427</v>
      </c>
      <c r="O11" s="1514"/>
      <c r="P11" s="1513">
        <v>2262.2446062682948</v>
      </c>
      <c r="Q11" s="1516"/>
      <c r="R11" s="1514">
        <v>-6.2687546070530148E-2</v>
      </c>
      <c r="S11" s="57"/>
      <c r="T11" s="4"/>
    </row>
    <row r="12" spans="1:21" s="25" customFormat="1" x14ac:dyDescent="0.2">
      <c r="A12" s="184" t="s">
        <v>270</v>
      </c>
      <c r="B12" s="1521">
        <v>1.8932106704710701</v>
      </c>
      <c r="C12" s="1522"/>
      <c r="D12" s="1523">
        <v>1.8644524683006103</v>
      </c>
      <c r="E12" s="1523"/>
      <c r="F12" s="1514">
        <v>1.5424475903465623E-2</v>
      </c>
      <c r="G12" s="1514"/>
      <c r="H12" s="1524">
        <v>1.8802474674300582</v>
      </c>
      <c r="I12" s="1514"/>
      <c r="J12" s="1525">
        <v>1.8761183835591315</v>
      </c>
      <c r="K12" s="1516"/>
      <c r="L12" s="1514">
        <v>2.2008653116513512E-3</v>
      </c>
      <c r="M12" s="1517"/>
      <c r="N12" s="1522">
        <v>1.9514999216624604</v>
      </c>
      <c r="O12" s="1514"/>
      <c r="P12" s="1523">
        <v>1.8079301451900831</v>
      </c>
      <c r="Q12" s="1516"/>
      <c r="R12" s="1514">
        <v>7.9411130377099071E-2</v>
      </c>
      <c r="S12" s="57"/>
      <c r="T12" s="4"/>
    </row>
    <row r="13" spans="1:21" s="10" customFormat="1" x14ac:dyDescent="0.2">
      <c r="A13" s="429" t="s">
        <v>271</v>
      </c>
      <c r="B13" s="1489"/>
      <c r="C13" s="1490"/>
      <c r="D13" s="1490"/>
      <c r="E13" s="1490"/>
      <c r="F13" s="1490"/>
      <c r="G13" s="1490"/>
      <c r="H13" s="1489"/>
      <c r="I13" s="1490"/>
      <c r="J13" s="1490"/>
      <c r="K13" s="1490"/>
      <c r="L13" s="1491"/>
      <c r="M13" s="1489"/>
      <c r="N13" s="1490"/>
      <c r="O13" s="1490"/>
      <c r="P13" s="1490"/>
      <c r="Q13" s="1490"/>
      <c r="R13" s="1491"/>
      <c r="S13" s="408"/>
      <c r="T13" s="4"/>
    </row>
    <row r="14" spans="1:21" s="25" customFormat="1" x14ac:dyDescent="0.2">
      <c r="A14" s="9" t="s">
        <v>272</v>
      </c>
      <c r="B14" s="1511">
        <v>33421.646876787978</v>
      </c>
      <c r="C14" s="1513"/>
      <c r="D14" s="1513">
        <v>31517.93993260089</v>
      </c>
      <c r="E14" s="1513"/>
      <c r="F14" s="1514">
        <v>6.0400741554113131E-2</v>
      </c>
      <c r="G14" s="1514"/>
      <c r="H14" s="1519">
        <v>27406.804639026992</v>
      </c>
      <c r="I14" s="1514"/>
      <c r="J14" s="1520">
        <v>26374.176093940801</v>
      </c>
      <c r="K14" s="1516"/>
      <c r="L14" s="1514">
        <v>3.9153016246199497E-2</v>
      </c>
      <c r="M14" s="1517"/>
      <c r="N14" s="1513">
        <v>6014.8422377622364</v>
      </c>
      <c r="O14" s="1514"/>
      <c r="P14" s="1513">
        <v>5143.7638386600884</v>
      </c>
      <c r="Q14" s="1516"/>
      <c r="R14" s="1514">
        <v>0.16934649926094925</v>
      </c>
      <c r="S14" s="57"/>
      <c r="T14" s="4"/>
    </row>
    <row r="15" spans="1:21" s="25" customFormat="1" x14ac:dyDescent="0.2">
      <c r="A15" s="9" t="s">
        <v>273</v>
      </c>
      <c r="B15" s="1511">
        <v>17651.514674508846</v>
      </c>
      <c r="C15" s="1513"/>
      <c r="D15" s="1513">
        <v>16981.905153483855</v>
      </c>
      <c r="E15" s="1513"/>
      <c r="F15" s="1514">
        <v>3.9430765569175276E-2</v>
      </c>
      <c r="G15" s="1514"/>
      <c r="H15" s="1511">
        <v>14088.356912271149</v>
      </c>
      <c r="I15" s="1514"/>
      <c r="J15" s="1520">
        <v>14079.668992143943</v>
      </c>
      <c r="K15" s="1516"/>
      <c r="L15" s="1514">
        <v>6.1705428814082806E-4</v>
      </c>
      <c r="M15" s="1517"/>
      <c r="N15" s="1513">
        <v>3563.1577622377617</v>
      </c>
      <c r="O15" s="1514"/>
      <c r="P15" s="1513">
        <v>2902.2361613399116</v>
      </c>
      <c r="Q15" s="1516"/>
      <c r="R15" s="1514">
        <v>0.22772840119003762</v>
      </c>
      <c r="S15" s="57"/>
      <c r="T15" s="4"/>
    </row>
    <row r="16" spans="1:21" s="25" customFormat="1" x14ac:dyDescent="0.2">
      <c r="A16" s="33" t="s">
        <v>619</v>
      </c>
      <c r="B16" s="1521">
        <v>2.5826185018582297</v>
      </c>
      <c r="C16" s="1522"/>
      <c r="D16" s="1523">
        <v>2.5377858343597128</v>
      </c>
      <c r="E16" s="1523"/>
      <c r="F16" s="1514">
        <v>1.7666056328125197E-2</v>
      </c>
      <c r="G16" s="1514"/>
      <c r="H16" s="1524">
        <v>2.6945558010720556</v>
      </c>
      <c r="I16" s="1514"/>
      <c r="J16" s="1525">
        <v>2.6908210855103962</v>
      </c>
      <c r="K16" s="1516"/>
      <c r="L16" s="1514">
        <v>1.3879464457039448E-3</v>
      </c>
      <c r="M16" s="1517"/>
      <c r="N16" s="1522">
        <v>2.097667957434088</v>
      </c>
      <c r="O16" s="1514"/>
      <c r="P16" s="1523">
        <v>1.7683520358562022</v>
      </c>
      <c r="Q16" s="1516"/>
      <c r="R16" s="1514">
        <v>0.18622758076473012</v>
      </c>
      <c r="S16" s="57"/>
      <c r="T16" s="4"/>
    </row>
    <row r="17" spans="1:20" s="10" customFormat="1" x14ac:dyDescent="0.2">
      <c r="A17" s="545" t="s">
        <v>274</v>
      </c>
      <c r="B17" s="1489"/>
      <c r="C17" s="1490"/>
      <c r="D17" s="1490"/>
      <c r="E17" s="1490"/>
      <c r="F17" s="1490"/>
      <c r="G17" s="1490"/>
      <c r="H17" s="1489"/>
      <c r="I17" s="1490"/>
      <c r="J17" s="1490"/>
      <c r="K17" s="1490"/>
      <c r="L17" s="1491"/>
      <c r="M17" s="1489"/>
      <c r="N17" s="1490"/>
      <c r="O17" s="1490"/>
      <c r="P17" s="1490"/>
      <c r="Q17" s="1490"/>
      <c r="R17" s="1491"/>
      <c r="S17" s="408"/>
      <c r="T17" s="4"/>
    </row>
    <row r="18" spans="1:20" s="25" customFormat="1" x14ac:dyDescent="0.2">
      <c r="A18" s="9" t="s">
        <v>275</v>
      </c>
      <c r="B18" s="1511">
        <v>2371.4655771735429</v>
      </c>
      <c r="C18" s="1513"/>
      <c r="D18" s="1513">
        <v>1947.6924881682321</v>
      </c>
      <c r="E18" s="1513"/>
      <c r="F18" s="1514">
        <v>0.21757700026037546</v>
      </c>
      <c r="G18" s="1514"/>
      <c r="H18" s="1519">
        <v>2016.9131962211761</v>
      </c>
      <c r="I18" s="1514"/>
      <c r="J18" s="1520">
        <v>1861.6924881682321</v>
      </c>
      <c r="K18" s="1516"/>
      <c r="L18" s="1514">
        <v>8.3376126314861881E-2</v>
      </c>
      <c r="M18" s="1517"/>
      <c r="N18" s="1513">
        <v>354.55238095238099</v>
      </c>
      <c r="O18" s="1514"/>
      <c r="P18" s="1513">
        <v>86</v>
      </c>
      <c r="Q18" s="1516"/>
      <c r="R18" s="1514">
        <v>3.1227021040974532</v>
      </c>
      <c r="S18" s="57"/>
      <c r="T18" s="4"/>
    </row>
    <row r="19" spans="1:20" s="25" customFormat="1" x14ac:dyDescent="0.2">
      <c r="A19" s="9" t="s">
        <v>276</v>
      </c>
      <c r="B19" s="1511">
        <v>20724.182383445226</v>
      </c>
      <c r="C19" s="1513"/>
      <c r="D19" s="1513">
        <v>20672.241810015519</v>
      </c>
      <c r="E19" s="1513"/>
      <c r="F19" s="1514">
        <v>2.5125757480517789E-3</v>
      </c>
      <c r="G19" s="1514"/>
      <c r="H19" s="1519">
        <v>18331.692098174761</v>
      </c>
      <c r="I19" s="1514"/>
      <c r="J19" s="1520">
        <v>18403.229663291677</v>
      </c>
      <c r="K19" s="1516"/>
      <c r="L19" s="1514">
        <v>-3.8872288411207377E-3</v>
      </c>
      <c r="M19" s="1517"/>
      <c r="N19" s="1513">
        <v>2392.4902852702844</v>
      </c>
      <c r="O19" s="1514"/>
      <c r="P19" s="1513">
        <v>2269.0121467238409</v>
      </c>
      <c r="Q19" s="1516"/>
      <c r="R19" s="1514">
        <v>5.441933782713762E-2</v>
      </c>
      <c r="S19" s="57"/>
      <c r="T19" s="4"/>
    </row>
    <row r="20" spans="1:20" s="25" customFormat="1" x14ac:dyDescent="0.2">
      <c r="A20" s="9" t="s">
        <v>277</v>
      </c>
      <c r="B20" s="1511">
        <v>1815.7113955035327</v>
      </c>
      <c r="C20" s="1513"/>
      <c r="D20" s="1513">
        <v>1412.7928179275432</v>
      </c>
      <c r="E20" s="1513"/>
      <c r="F20" s="1514">
        <v>0.28519296846868147</v>
      </c>
      <c r="G20" s="1514"/>
      <c r="H20" s="1519">
        <v>1461.1590145511511</v>
      </c>
      <c r="I20" s="1514"/>
      <c r="J20" s="1520">
        <v>1412.7928179275432</v>
      </c>
      <c r="K20" s="1516"/>
      <c r="L20" s="1514">
        <v>3.4234458166737702E-2</v>
      </c>
      <c r="M20" s="1517"/>
      <c r="N20" s="1513">
        <v>354.55238095238099</v>
      </c>
      <c r="O20" s="1514"/>
      <c r="P20" s="1513">
        <v>0</v>
      </c>
      <c r="Q20" s="1516"/>
      <c r="R20" s="1514" t="s">
        <v>1101</v>
      </c>
      <c r="S20" s="57"/>
      <c r="T20" s="4"/>
    </row>
    <row r="21" spans="1:20" s="25" customFormat="1" x14ac:dyDescent="0.2">
      <c r="A21" s="9" t="s">
        <v>278</v>
      </c>
      <c r="B21" s="1511">
        <v>29793.224986182635</v>
      </c>
      <c r="C21" s="1513"/>
      <c r="D21" s="1513">
        <v>27292.703605828545</v>
      </c>
      <c r="E21" s="1513"/>
      <c r="F21" s="1514">
        <v>9.1618676422371231E-2</v>
      </c>
      <c r="G21" s="1514"/>
      <c r="H21" s="1519">
        <v>22607.715271453992</v>
      </c>
      <c r="I21" s="1514"/>
      <c r="J21" s="1520">
        <v>21601.715752552387</v>
      </c>
      <c r="K21" s="1516"/>
      <c r="L21" s="1514">
        <v>4.657035257871768E-2</v>
      </c>
      <c r="M21" s="1517"/>
      <c r="N21" s="1513">
        <v>7185.5097147297129</v>
      </c>
      <c r="O21" s="1514"/>
      <c r="P21" s="1513">
        <v>5690.9878532761586</v>
      </c>
      <c r="Q21" s="1516"/>
      <c r="R21" s="1514">
        <v>0.2626120279967204</v>
      </c>
      <c r="S21" s="57"/>
      <c r="T21" s="4"/>
    </row>
    <row r="22" spans="1:20" s="10" customFormat="1" x14ac:dyDescent="0.2">
      <c r="A22" s="545" t="s">
        <v>279</v>
      </c>
      <c r="B22" s="1489"/>
      <c r="C22" s="1490"/>
      <c r="D22" s="1490"/>
      <c r="E22" s="1490"/>
      <c r="F22" s="1490"/>
      <c r="G22" s="1490"/>
      <c r="H22" s="1489"/>
      <c r="I22" s="1490"/>
      <c r="J22" s="1490"/>
      <c r="K22" s="1490"/>
      <c r="L22" s="1491"/>
      <c r="M22" s="1489"/>
      <c r="N22" s="1490"/>
      <c r="O22" s="1490"/>
      <c r="P22" s="1490"/>
      <c r="Q22" s="1490"/>
      <c r="R22" s="1491"/>
      <c r="S22" s="408"/>
      <c r="T22" s="4"/>
    </row>
    <row r="23" spans="1:20" s="25" customFormat="1" x14ac:dyDescent="0.2">
      <c r="A23" s="9" t="s">
        <v>541</v>
      </c>
      <c r="B23" s="1511">
        <v>36933.742557079742</v>
      </c>
      <c r="C23" s="1513"/>
      <c r="D23" s="1513">
        <v>34211.995112155564</v>
      </c>
      <c r="E23" s="1513"/>
      <c r="F23" s="1514">
        <v>7.9555355833578326E-2</v>
      </c>
      <c r="G23" s="1514"/>
      <c r="H23" s="1519">
        <v>28306.353643772647</v>
      </c>
      <c r="I23" s="1514"/>
      <c r="J23" s="1520">
        <v>28102.124393019632</v>
      </c>
      <c r="K23" s="1516"/>
      <c r="L23" s="1514">
        <v>7.2673954430200914E-3</v>
      </c>
      <c r="M23" s="1517"/>
      <c r="N23" s="1513">
        <v>8627.3889133089087</v>
      </c>
      <c r="O23" s="1514"/>
      <c r="P23" s="1513">
        <v>6109.8707191359335</v>
      </c>
      <c r="Q23" s="1516"/>
      <c r="R23" s="1514">
        <v>0.4120411560081268</v>
      </c>
      <c r="S23" s="57"/>
      <c r="T23" s="4"/>
    </row>
    <row r="24" spans="1:20" s="25" customFormat="1" x14ac:dyDescent="0.2">
      <c r="A24" s="9" t="s">
        <v>280</v>
      </c>
      <c r="B24" s="1511">
        <v>17280.559918527018</v>
      </c>
      <c r="C24" s="1513"/>
      <c r="D24" s="1513">
        <v>16516.743759879555</v>
      </c>
      <c r="E24" s="1513"/>
      <c r="F24" s="1514">
        <v>4.6244960250750623E-2</v>
      </c>
      <c r="G24" s="1514"/>
      <c r="H24" s="1519">
        <v>14338.704329671313</v>
      </c>
      <c r="I24" s="1514"/>
      <c r="J24" s="1520">
        <v>14418.817101630257</v>
      </c>
      <c r="K24" s="1516"/>
      <c r="L24" s="1514">
        <v>-5.5561265112299731E-3</v>
      </c>
      <c r="M24" s="1517"/>
      <c r="N24" s="1513">
        <v>2941.8555888555875</v>
      </c>
      <c r="O24" s="1514"/>
      <c r="P24" s="1513">
        <v>2097.9266582492969</v>
      </c>
      <c r="Q24" s="1516"/>
      <c r="R24" s="1514">
        <v>0.40226808086348576</v>
      </c>
      <c r="S24" s="57"/>
      <c r="T24" s="4"/>
    </row>
    <row r="25" spans="1:20" s="25" customFormat="1" x14ac:dyDescent="0.2">
      <c r="A25" s="9" t="s">
        <v>281</v>
      </c>
      <c r="B25" s="1511">
        <v>17084.687161753871</v>
      </c>
      <c r="C25" s="1513"/>
      <c r="D25" s="1513">
        <v>16235.06673497506</v>
      </c>
      <c r="E25" s="1513"/>
      <c r="F25" s="1514">
        <v>5.2332425893173634E-2</v>
      </c>
      <c r="G25" s="1514"/>
      <c r="H25" s="1519">
        <v>14142.831572898256</v>
      </c>
      <c r="I25" s="1514"/>
      <c r="J25" s="1520">
        <v>14137.140076725764</v>
      </c>
      <c r="K25" s="1516"/>
      <c r="L25" s="1514">
        <v>4.0259176478433731E-4</v>
      </c>
      <c r="M25" s="1517"/>
      <c r="N25" s="1513">
        <v>2941.8555888555875</v>
      </c>
      <c r="O25" s="1514"/>
      <c r="P25" s="1513">
        <v>2097.9266582492969</v>
      </c>
      <c r="Q25" s="1516"/>
      <c r="R25" s="1514">
        <v>0.40226808086348576</v>
      </c>
      <c r="S25" s="57"/>
      <c r="T25" s="4"/>
    </row>
    <row r="26" spans="1:20" s="25" customFormat="1" x14ac:dyDescent="0.2">
      <c r="A26" s="9" t="s">
        <v>542</v>
      </c>
      <c r="B26" s="1511">
        <v>646.56967753789513</v>
      </c>
      <c r="C26" s="1513"/>
      <c r="D26" s="1513">
        <v>555.15955293252068</v>
      </c>
      <c r="E26" s="1513"/>
      <c r="F26" s="1514">
        <v>0.16465559157276233</v>
      </c>
      <c r="G26" s="1514"/>
      <c r="H26" s="1519">
        <v>445.49348706170497</v>
      </c>
      <c r="I26" s="1514"/>
      <c r="J26" s="1520">
        <v>555.15955293252068</v>
      </c>
      <c r="K26" s="1516"/>
      <c r="L26" s="1514">
        <v>-0.1975397258167069</v>
      </c>
      <c r="M26" s="1517"/>
      <c r="N26" s="1513">
        <v>201.07619047619048</v>
      </c>
      <c r="O26" s="1514"/>
      <c r="P26" s="1513">
        <v>0</v>
      </c>
      <c r="Q26" s="1516"/>
      <c r="R26" s="1514" t="s">
        <v>1101</v>
      </c>
      <c r="S26" s="57"/>
      <c r="T26" s="4"/>
    </row>
    <row r="27" spans="1:20" s="25" customFormat="1" x14ac:dyDescent="0.2">
      <c r="A27" s="9" t="s">
        <v>543</v>
      </c>
      <c r="B27" s="1511">
        <v>432.09188874336451</v>
      </c>
      <c r="C27" s="1513"/>
      <c r="D27" s="1513">
        <v>704.35945942929698</v>
      </c>
      <c r="E27" s="1513"/>
      <c r="F27" s="1514">
        <v>-0.38654633943091449</v>
      </c>
      <c r="G27" s="1514"/>
      <c r="H27" s="1519">
        <v>375.13950779098383</v>
      </c>
      <c r="I27" s="1514"/>
      <c r="J27" s="1520">
        <v>661.35945942929698</v>
      </c>
      <c r="K27" s="1516"/>
      <c r="L27" s="1514">
        <v>-0.43277516871883748</v>
      </c>
      <c r="M27" s="1517"/>
      <c r="N27" s="1513">
        <v>56.952380952380949</v>
      </c>
      <c r="O27" s="1514"/>
      <c r="P27" s="1513">
        <v>43</v>
      </c>
      <c r="Q27" s="1516"/>
      <c r="R27" s="1514">
        <v>0.32447397563676628</v>
      </c>
      <c r="S27" s="57"/>
      <c r="T27" s="4"/>
    </row>
    <row r="28" spans="1:20" s="25" customFormat="1" x14ac:dyDescent="0.2">
      <c r="A28" s="9" t="s">
        <v>246</v>
      </c>
      <c r="B28" s="1511">
        <v>7482.1728397777724</v>
      </c>
      <c r="C28" s="1513"/>
      <c r="D28" s="1513">
        <v>7332.5354444570276</v>
      </c>
      <c r="E28" s="1513"/>
      <c r="F28" s="1514">
        <v>2.0407319740112825E-2</v>
      </c>
      <c r="G28" s="1514"/>
      <c r="H28" s="1519">
        <v>6602.4439220288441</v>
      </c>
      <c r="I28" s="1514"/>
      <c r="J28" s="1520">
        <v>6706.4478031128647</v>
      </c>
      <c r="K28" s="1516"/>
      <c r="L28" s="1514">
        <v>-1.5508043026256932E-2</v>
      </c>
      <c r="M28" s="1517"/>
      <c r="N28" s="1513">
        <v>879.72891774891787</v>
      </c>
      <c r="O28" s="1514"/>
      <c r="P28" s="1513">
        <v>626.08764134416322</v>
      </c>
      <c r="Q28" s="1516"/>
      <c r="R28" s="1514">
        <v>0.40512104001958232</v>
      </c>
      <c r="S28" s="57"/>
      <c r="T28" s="4"/>
    </row>
    <row r="29" spans="1:20" s="25" customFormat="1" x14ac:dyDescent="0.2">
      <c r="A29" s="9" t="s">
        <v>0</v>
      </c>
      <c r="B29" s="1511">
        <v>13285.155002025942</v>
      </c>
      <c r="C29" s="1513"/>
      <c r="D29" s="1513">
        <v>12703.259589085248</v>
      </c>
      <c r="E29" s="1513"/>
      <c r="F29" s="1514">
        <v>4.5806779658400708E-2</v>
      </c>
      <c r="G29" s="1514"/>
      <c r="H29" s="1519">
        <v>10844.095481546532</v>
      </c>
      <c r="I29" s="1514"/>
      <c r="J29" s="1520">
        <v>10301.070345195703</v>
      </c>
      <c r="K29" s="1516"/>
      <c r="L29" s="1514">
        <v>5.2715408996705779E-2</v>
      </c>
      <c r="M29" s="1517"/>
      <c r="N29" s="1513">
        <v>2441.05952047952</v>
      </c>
      <c r="O29" s="1514"/>
      <c r="P29" s="1513">
        <v>2402.1892438895447</v>
      </c>
      <c r="Q29" s="1516"/>
      <c r="R29" s="1514">
        <v>1.6181188342612743E-2</v>
      </c>
      <c r="S29" s="57"/>
      <c r="T29" s="4"/>
    </row>
    <row r="30" spans="1:20" s="25" customFormat="1" x14ac:dyDescent="0.2">
      <c r="A30" s="9" t="s">
        <v>253</v>
      </c>
      <c r="B30" s="1511">
        <v>5642.58874008984</v>
      </c>
      <c r="C30" s="1513"/>
      <c r="D30" s="1513">
        <v>5297.1120982786715</v>
      </c>
      <c r="E30" s="1513"/>
      <c r="F30" s="1514">
        <v>6.5219809473813714E-2</v>
      </c>
      <c r="G30" s="1514"/>
      <c r="H30" s="1519">
        <v>4179.1861426872019</v>
      </c>
      <c r="I30" s="1514"/>
      <c r="J30" s="1520">
        <v>4474.098919703124</v>
      </c>
      <c r="K30" s="1516"/>
      <c r="L30" s="1514">
        <v>-6.5915569214882452E-2</v>
      </c>
      <c r="M30" s="1517"/>
      <c r="N30" s="1513">
        <v>1463.4025974025976</v>
      </c>
      <c r="O30" s="1514"/>
      <c r="P30" s="1513">
        <v>823.01317857554739</v>
      </c>
      <c r="Q30" s="1516"/>
      <c r="R30" s="1514">
        <v>0.77810348059726309</v>
      </c>
      <c r="S30" s="57"/>
      <c r="T30" s="4"/>
    </row>
    <row r="31" spans="1:20" s="25" customFormat="1" x14ac:dyDescent="0.2">
      <c r="A31" s="9" t="s">
        <v>262</v>
      </c>
      <c r="B31" s="1511">
        <v>10868.381327391244</v>
      </c>
      <c r="C31" s="1513"/>
      <c r="D31" s="1513">
        <v>10723.19938931893</v>
      </c>
      <c r="E31" s="1513"/>
      <c r="F31" s="1514">
        <v>1.3539050501749058E-2</v>
      </c>
      <c r="G31" s="1514"/>
      <c r="H31" s="1519">
        <v>9121.2373913271422</v>
      </c>
      <c r="I31" s="1514"/>
      <c r="J31" s="1520">
        <v>8603.9543162011432</v>
      </c>
      <c r="K31" s="1516"/>
      <c r="L31" s="1514">
        <v>6.0121550640030837E-2</v>
      </c>
      <c r="M31" s="1517"/>
      <c r="N31" s="1513">
        <v>1747.1439360639363</v>
      </c>
      <c r="O31" s="1514"/>
      <c r="P31" s="1513">
        <v>2119.2450731177869</v>
      </c>
      <c r="Q31" s="1516"/>
      <c r="R31" s="1514">
        <v>-0.17558192857158497</v>
      </c>
      <c r="S31" s="57"/>
      <c r="T31" s="4"/>
    </row>
    <row r="32" spans="1:20" s="10" customFormat="1" x14ac:dyDescent="0.2">
      <c r="A32" s="405" t="s">
        <v>141</v>
      </c>
      <c r="B32" s="1489"/>
      <c r="C32" s="1490"/>
      <c r="D32" s="1490"/>
      <c r="E32" s="1490"/>
      <c r="F32" s="1490"/>
      <c r="G32" s="1490"/>
      <c r="H32" s="1489"/>
      <c r="I32" s="1490"/>
      <c r="J32" s="1490"/>
      <c r="K32" s="1490"/>
      <c r="L32" s="1491"/>
      <c r="M32" s="1489"/>
      <c r="N32" s="1490"/>
      <c r="O32" s="1490"/>
      <c r="P32" s="1490"/>
      <c r="Q32" s="1490"/>
      <c r="R32" s="1491"/>
      <c r="S32" s="408"/>
      <c r="T32" s="4"/>
    </row>
    <row r="33" spans="1:20" s="10" customFormat="1" x14ac:dyDescent="0.2">
      <c r="A33" s="32" t="s">
        <v>544</v>
      </c>
      <c r="B33" s="1526">
        <v>7.4321992094672762</v>
      </c>
      <c r="C33" s="1523"/>
      <c r="D33" s="1523">
        <v>7.4147688444316815</v>
      </c>
      <c r="E33" s="1523"/>
      <c r="F33" s="1514">
        <v>2.3507631055396279E-3</v>
      </c>
      <c r="G33" s="1514"/>
      <c r="H33" s="1524">
        <v>7.6364421504591338</v>
      </c>
      <c r="I33" s="1514"/>
      <c r="J33" s="1523">
        <v>7.7535588141277225</v>
      </c>
      <c r="K33" s="1527"/>
      <c r="L33" s="1514">
        <v>-1.5104891376485213E-2</v>
      </c>
      <c r="M33" s="1517"/>
      <c r="N33" s="1523">
        <v>6.7620807095301085</v>
      </c>
      <c r="O33" s="1514"/>
      <c r="P33" s="1523">
        <v>5.8565169092987652</v>
      </c>
      <c r="Q33" s="1527"/>
      <c r="R33" s="1514">
        <v>0.15462497833712766</v>
      </c>
      <c r="S33" s="7"/>
      <c r="T33" s="4"/>
    </row>
    <row r="34" spans="1:20" s="10" customFormat="1" x14ac:dyDescent="0.2">
      <c r="A34" s="32" t="s">
        <v>285</v>
      </c>
      <c r="B34" s="1526">
        <v>7.7165098256192781</v>
      </c>
      <c r="C34" s="1523"/>
      <c r="D34" s="1523">
        <v>7.6954327360060777</v>
      </c>
      <c r="E34" s="1523"/>
      <c r="F34" s="1514">
        <v>2.7389089523949784E-3</v>
      </c>
      <c r="G34" s="1514"/>
      <c r="H34" s="1524">
        <v>8.0419799177278914</v>
      </c>
      <c r="I34" s="1514"/>
      <c r="J34" s="1523">
        <v>7.9764172395998898</v>
      </c>
      <c r="K34" s="1527"/>
      <c r="L34" s="1514">
        <v>8.2195647693187098E-3</v>
      </c>
      <c r="M34" s="1517"/>
      <c r="N34" s="1523">
        <v>6.1518277548385996</v>
      </c>
      <c r="O34" s="1514"/>
      <c r="P34" s="1523">
        <v>5.8019836628102368</v>
      </c>
      <c r="Q34" s="1527"/>
      <c r="R34" s="1514">
        <v>6.029732456346025E-2</v>
      </c>
      <c r="S34" s="7"/>
      <c r="T34" s="4"/>
    </row>
    <row r="35" spans="1:20" s="10" customFormat="1" x14ac:dyDescent="0.2">
      <c r="A35" s="32" t="s">
        <v>545</v>
      </c>
      <c r="B35" s="1526">
        <v>3.564422021737677</v>
      </c>
      <c r="C35" s="1523"/>
      <c r="D35" s="1523">
        <v>2.9709917303186226</v>
      </c>
      <c r="E35" s="1523"/>
      <c r="F35" s="1514">
        <v>0.19974148206579229</v>
      </c>
      <c r="G35" s="1514"/>
      <c r="H35" s="1524">
        <v>4.3344539545653475</v>
      </c>
      <c r="I35" s="1514"/>
      <c r="J35" s="1523">
        <v>2.9709917303186226</v>
      </c>
      <c r="K35" s="1527"/>
      <c r="L35" s="1514">
        <v>0.45892494763036618</v>
      </c>
      <c r="M35" s="1517"/>
      <c r="N35" s="1523">
        <v>1.8583810922180648</v>
      </c>
      <c r="O35" s="1514"/>
      <c r="P35" s="1523" t="s">
        <v>983</v>
      </c>
      <c r="Q35" s="1527"/>
      <c r="R35" s="1514" t="s">
        <v>1101</v>
      </c>
      <c r="S35" s="7"/>
      <c r="T35" s="4"/>
    </row>
    <row r="36" spans="1:20" s="10" customFormat="1" x14ac:dyDescent="0.2">
      <c r="A36" s="32" t="s">
        <v>546</v>
      </c>
      <c r="B36" s="1526">
        <v>2.2095886071553585</v>
      </c>
      <c r="C36" s="1523"/>
      <c r="D36" s="1523">
        <v>2.6143038051467755</v>
      </c>
      <c r="E36" s="1523"/>
      <c r="F36" s="1514">
        <v>-0.15480802085612805</v>
      </c>
      <c r="G36" s="1514"/>
      <c r="H36" s="1524">
        <v>2.3932241606485802</v>
      </c>
      <c r="I36" s="1514"/>
      <c r="J36" s="1523">
        <v>2.7192619525379254</v>
      </c>
      <c r="K36" s="1527"/>
      <c r="L36" s="1514">
        <v>-0.11989936886552965</v>
      </c>
      <c r="M36" s="1517"/>
      <c r="N36" s="1523">
        <v>1</v>
      </c>
      <c r="O36" s="1514"/>
      <c r="P36" s="1523">
        <v>1</v>
      </c>
      <c r="Q36" s="1527"/>
      <c r="R36" s="1514">
        <v>0</v>
      </c>
      <c r="S36" s="7"/>
      <c r="T36" s="4"/>
    </row>
    <row r="37" spans="1:20" s="10" customFormat="1" x14ac:dyDescent="0.2">
      <c r="A37" s="658" t="s">
        <v>547</v>
      </c>
      <c r="B37" s="1526">
        <v>6.4859185337669913</v>
      </c>
      <c r="C37" s="1523"/>
      <c r="D37" s="1523">
        <v>6.3550749520934824</v>
      </c>
      <c r="E37" s="1523"/>
      <c r="F37" s="1514">
        <v>2.0588833752528221E-2</v>
      </c>
      <c r="G37" s="1514"/>
      <c r="H37" s="1524">
        <v>6.7644066696489196</v>
      </c>
      <c r="I37" s="1514"/>
      <c r="J37" s="1523">
        <v>6.5223299488143134</v>
      </c>
      <c r="K37" s="1527"/>
      <c r="L37" s="1514">
        <v>3.7115068194091133E-2</v>
      </c>
      <c r="M37" s="1517"/>
      <c r="N37" s="1523">
        <v>4.3958402573638145</v>
      </c>
      <c r="O37" s="1514"/>
      <c r="P37" s="1523">
        <v>4.5634936601997502</v>
      </c>
      <c r="Q37" s="1527"/>
      <c r="R37" s="1514">
        <v>-3.6737950202082092E-2</v>
      </c>
      <c r="S37" s="7"/>
      <c r="T37" s="4"/>
    </row>
    <row r="38" spans="1:20" s="10" customFormat="1" x14ac:dyDescent="0.2">
      <c r="A38" s="658" t="s">
        <v>1</v>
      </c>
      <c r="B38" s="1526">
        <v>7.3622134207059311</v>
      </c>
      <c r="C38" s="1523"/>
      <c r="D38" s="1523">
        <v>7.2933474985668516</v>
      </c>
      <c r="E38" s="1523"/>
      <c r="F38" s="1514">
        <v>9.4422927404201849E-3</v>
      </c>
      <c r="G38" s="1514"/>
      <c r="H38" s="1524">
        <v>7.8816469072062159</v>
      </c>
      <c r="I38" s="1514"/>
      <c r="J38" s="1523">
        <v>7.6565412777818027</v>
      </c>
      <c r="K38" s="1527"/>
      <c r="L38" s="1514">
        <v>2.940043307513247E-2</v>
      </c>
      <c r="M38" s="1517"/>
      <c r="N38" s="1523">
        <v>5.0546964279146334</v>
      </c>
      <c r="O38" s="1514"/>
      <c r="P38" s="1523">
        <v>5.7358995672069888</v>
      </c>
      <c r="Q38" s="1527"/>
      <c r="R38" s="1514">
        <v>-0.11876134358887619</v>
      </c>
      <c r="S38" s="7"/>
      <c r="T38" s="4"/>
    </row>
    <row r="39" spans="1:20" s="10" customFormat="1" x14ac:dyDescent="0.2">
      <c r="A39" s="32" t="s">
        <v>142</v>
      </c>
      <c r="B39" s="1526">
        <v>4.3924531133454057</v>
      </c>
      <c r="C39" s="1523"/>
      <c r="D39" s="1523">
        <v>4.3401594521173159</v>
      </c>
      <c r="E39" s="1523"/>
      <c r="F39" s="1514">
        <v>1.2048788023808358E-2</v>
      </c>
      <c r="G39" s="1514"/>
      <c r="H39" s="1524">
        <v>4.7423971832337291</v>
      </c>
      <c r="I39" s="1514"/>
      <c r="J39" s="1523">
        <v>4.60456357395441</v>
      </c>
      <c r="K39" s="1527"/>
      <c r="L39" s="1514">
        <v>2.9934131012756823E-2</v>
      </c>
      <c r="M39" s="1517"/>
      <c r="N39" s="1523">
        <v>3.3930825982262762</v>
      </c>
      <c r="O39" s="1514"/>
      <c r="P39" s="1523">
        <v>2.9027946241034379</v>
      </c>
      <c r="Q39" s="1527"/>
      <c r="R39" s="1514">
        <v>0.16890205392132054</v>
      </c>
      <c r="S39" s="7"/>
      <c r="T39" s="4"/>
    </row>
    <row r="40" spans="1:20" s="10" customFormat="1" x14ac:dyDescent="0.2">
      <c r="A40" s="32" t="s">
        <v>143</v>
      </c>
      <c r="B40" s="1526">
        <v>6.7188790836129737</v>
      </c>
      <c r="C40" s="1523"/>
      <c r="D40" s="1523">
        <v>6.4960999862426956</v>
      </c>
      <c r="E40" s="1523"/>
      <c r="F40" s="1514">
        <v>3.4294283930677641E-2</v>
      </c>
      <c r="G40" s="1514"/>
      <c r="H40" s="1524">
        <v>7.1974851882170716</v>
      </c>
      <c r="I40" s="1514"/>
      <c r="J40" s="1523">
        <v>6.7723857252091699</v>
      </c>
      <c r="K40" s="1527"/>
      <c r="L40" s="1514">
        <v>6.2769529122585849E-2</v>
      </c>
      <c r="M40" s="1517"/>
      <c r="N40" s="1523">
        <v>4.2202412742593429</v>
      </c>
      <c r="O40" s="1514"/>
      <c r="P40" s="1523">
        <v>5.374403441355506</v>
      </c>
      <c r="Q40" s="1527"/>
      <c r="R40" s="1514">
        <v>-0.21475167982645268</v>
      </c>
      <c r="S40" s="7"/>
      <c r="T40" s="4"/>
    </row>
    <row r="41" spans="1:20" s="10" customFormat="1" x14ac:dyDescent="0.2">
      <c r="A41" s="32" t="s">
        <v>301</v>
      </c>
      <c r="B41" s="1526">
        <v>10.884961380089797</v>
      </c>
      <c r="C41" s="1523"/>
      <c r="D41" s="1523">
        <v>10.749493766496112</v>
      </c>
      <c r="E41" s="1523"/>
      <c r="F41" s="1514">
        <v>1.2602231931694151E-2</v>
      </c>
      <c r="G41" s="1514"/>
      <c r="H41" s="1524">
        <v>11.154454966130952</v>
      </c>
      <c r="I41" s="1514"/>
      <c r="J41" s="1523">
        <v>11.289785207152805</v>
      </c>
      <c r="K41" s="1527"/>
      <c r="L41" s="1514">
        <v>-1.1986963306982356E-2</v>
      </c>
      <c r="M41" s="1517"/>
      <c r="N41" s="1523">
        <v>9.7174232834287118</v>
      </c>
      <c r="O41" s="1514"/>
      <c r="P41" s="1523">
        <v>8.0330052949992936</v>
      </c>
      <c r="Q41" s="1527"/>
      <c r="R41" s="1514">
        <v>0.2096871502721406</v>
      </c>
      <c r="S41" s="7"/>
      <c r="T41" s="4"/>
    </row>
    <row r="42" spans="1:20" s="10" customFormat="1" x14ac:dyDescent="0.2">
      <c r="A42" s="546" t="s">
        <v>302</v>
      </c>
      <c r="B42" s="1489"/>
      <c r="C42" s="1490"/>
      <c r="D42" s="1501"/>
      <c r="E42" s="1501"/>
      <c r="F42" s="1500"/>
      <c r="G42" s="1500"/>
      <c r="H42" s="1489"/>
      <c r="I42" s="1500"/>
      <c r="J42" s="1502"/>
      <c r="K42" s="1502"/>
      <c r="L42" s="1503"/>
      <c r="M42" s="1504"/>
      <c r="N42" s="1490"/>
      <c r="O42" s="1500"/>
      <c r="P42" s="1502"/>
      <c r="Q42" s="1502"/>
      <c r="R42" s="1503"/>
      <c r="S42" s="549"/>
      <c r="T42" s="4"/>
    </row>
    <row r="43" spans="1:20" s="25" customFormat="1" x14ac:dyDescent="0.2">
      <c r="A43" s="12" t="s">
        <v>303</v>
      </c>
      <c r="B43" s="1511">
        <v>37243.815437867823</v>
      </c>
      <c r="C43" s="1513"/>
      <c r="D43" s="1513">
        <v>35048.861372746702</v>
      </c>
      <c r="E43" s="1513"/>
      <c r="F43" s="1514">
        <v>6.2625545571299887E-2</v>
      </c>
      <c r="G43" s="1514"/>
      <c r="H43" s="1519">
        <v>30306.332560745886</v>
      </c>
      <c r="I43" s="1514"/>
      <c r="J43" s="1520">
        <v>30054.903039176224</v>
      </c>
      <c r="K43" s="1516"/>
      <c r="L43" s="1514">
        <v>8.3656740213710386E-3</v>
      </c>
      <c r="M43" s="1517"/>
      <c r="N43" s="1513">
        <v>6937.4828771228758</v>
      </c>
      <c r="O43" s="1514"/>
      <c r="P43" s="1513">
        <v>4993.9583335704747</v>
      </c>
      <c r="Q43" s="1516"/>
      <c r="R43" s="1514">
        <v>0.38917516201278779</v>
      </c>
      <c r="S43" s="57"/>
      <c r="T43" s="4"/>
    </row>
    <row r="44" spans="1:20" s="25" customFormat="1" x14ac:dyDescent="0.2">
      <c r="A44" s="12" t="s">
        <v>319</v>
      </c>
      <c r="B44" s="1511">
        <v>31448.786902438893</v>
      </c>
      <c r="C44" s="1513"/>
      <c r="D44" s="1513">
        <v>29455.539283743688</v>
      </c>
      <c r="E44" s="1513"/>
      <c r="F44" s="1514">
        <v>6.7669703803225359E-2</v>
      </c>
      <c r="G44" s="1514"/>
      <c r="H44" s="1519">
        <v>25864.474823407843</v>
      </c>
      <c r="I44" s="1514"/>
      <c r="J44" s="1520">
        <v>25063.722910511726</v>
      </c>
      <c r="K44" s="1516"/>
      <c r="L44" s="1514">
        <v>3.1948642097390977E-2</v>
      </c>
      <c r="M44" s="1517"/>
      <c r="N44" s="1513">
        <v>5584.3120790320772</v>
      </c>
      <c r="O44" s="1514"/>
      <c r="P44" s="1513">
        <v>4391.8163732319636</v>
      </c>
      <c r="Q44" s="1516"/>
      <c r="R44" s="1514">
        <v>0.27152676807444687</v>
      </c>
      <c r="S44" s="57"/>
      <c r="T44" s="4"/>
    </row>
    <row r="45" spans="1:20" s="25" customFormat="1" x14ac:dyDescent="0.2">
      <c r="A45" s="12" t="s">
        <v>305</v>
      </c>
      <c r="B45" s="1511">
        <v>5704.426647037234</v>
      </c>
      <c r="C45" s="1513"/>
      <c r="D45" s="1513">
        <v>5111.3872665962344</v>
      </c>
      <c r="E45" s="1513"/>
      <c r="F45" s="1514">
        <v>0.11602317521832292</v>
      </c>
      <c r="G45" s="1514"/>
      <c r="H45" s="1519">
        <v>4107.0007695813129</v>
      </c>
      <c r="I45" s="1514"/>
      <c r="J45" s="1520">
        <v>4156.2497916274251</v>
      </c>
      <c r="K45" s="1516"/>
      <c r="L45" s="1514">
        <v>-1.1849389357040609E-2</v>
      </c>
      <c r="M45" s="1517"/>
      <c r="N45" s="1513">
        <v>1597.4258774558775</v>
      </c>
      <c r="O45" s="1514"/>
      <c r="P45" s="1513">
        <v>955.13747496880933</v>
      </c>
      <c r="Q45" s="1516"/>
      <c r="R45" s="1514">
        <v>0.67245649900611693</v>
      </c>
      <c r="S45" s="57"/>
      <c r="T45" s="4"/>
    </row>
    <row r="46" spans="1:20" s="25" customFormat="1" x14ac:dyDescent="0.2">
      <c r="A46" s="12" t="s">
        <v>306</v>
      </c>
      <c r="B46" s="1511">
        <v>3515.2383826671544</v>
      </c>
      <c r="C46" s="1513"/>
      <c r="D46" s="1513">
        <v>3259.2600833891365</v>
      </c>
      <c r="E46" s="1513"/>
      <c r="F46" s="1514">
        <v>7.8538776510231501E-2</v>
      </c>
      <c r="G46" s="1514"/>
      <c r="H46" s="1519">
        <v>2755.6447562935118</v>
      </c>
      <c r="I46" s="1514"/>
      <c r="J46" s="1520">
        <v>2647.0416911866364</v>
      </c>
      <c r="K46" s="1516"/>
      <c r="L46" s="1514">
        <v>4.1028090138689882E-2</v>
      </c>
      <c r="M46" s="1517"/>
      <c r="N46" s="1513">
        <v>759.59362637362631</v>
      </c>
      <c r="O46" s="1514"/>
      <c r="P46" s="1513">
        <v>612.21839220250013</v>
      </c>
      <c r="Q46" s="1516"/>
      <c r="R46" s="1514">
        <v>0.24072330404993728</v>
      </c>
      <c r="S46" s="57"/>
      <c r="T46" s="4"/>
    </row>
    <row r="47" spans="1:20" s="25" customFormat="1" x14ac:dyDescent="0.2">
      <c r="A47" s="12" t="s">
        <v>601</v>
      </c>
      <c r="B47" s="1511">
        <v>1975.358973213438</v>
      </c>
      <c r="C47" s="1513"/>
      <c r="D47" s="1513">
        <v>2026.6307331599287</v>
      </c>
      <c r="E47" s="1513"/>
      <c r="F47" s="1514">
        <v>-2.5299014323417253E-2</v>
      </c>
      <c r="G47" s="1514"/>
      <c r="H47" s="1519">
        <v>1832.7875446420092</v>
      </c>
      <c r="I47" s="1514"/>
      <c r="J47" s="1520">
        <v>1859.3350809860158</v>
      </c>
      <c r="K47" s="1516"/>
      <c r="L47" s="1514">
        <v>-1.4277973139692672E-2</v>
      </c>
      <c r="M47" s="1517"/>
      <c r="N47" s="1513">
        <v>142.57142857142858</v>
      </c>
      <c r="O47" s="1514"/>
      <c r="P47" s="1513">
        <v>167.29565217391303</v>
      </c>
      <c r="Q47" s="1516"/>
      <c r="R47" s="1514">
        <v>-0.14778760404832431</v>
      </c>
      <c r="S47" s="57"/>
      <c r="T47" s="4"/>
    </row>
    <row r="48" spans="1:20" s="25" customFormat="1" x14ac:dyDescent="0.2">
      <c r="A48" s="33" t="s">
        <v>196</v>
      </c>
      <c r="B48" s="1511">
        <v>1472.7246268056513</v>
      </c>
      <c r="C48" s="1513"/>
      <c r="D48" s="1513">
        <v>1434.1231712598064</v>
      </c>
      <c r="E48" s="1513"/>
      <c r="F48" s="1514">
        <v>2.691641577196982E-2</v>
      </c>
      <c r="G48" s="1514"/>
      <c r="H48" s="1519">
        <v>1330.1531982342258</v>
      </c>
      <c r="I48" s="1514"/>
      <c r="J48" s="1520">
        <v>1287.5231712598065</v>
      </c>
      <c r="K48" s="1516"/>
      <c r="L48" s="1514">
        <v>3.3110104676956555E-2</v>
      </c>
      <c r="M48" s="1517"/>
      <c r="N48" s="1513">
        <v>142.57142857142858</v>
      </c>
      <c r="O48" s="1514"/>
      <c r="P48" s="1513">
        <v>146.6</v>
      </c>
      <c r="Q48" s="1516"/>
      <c r="R48" s="1514">
        <v>-2.7480023387253825E-2</v>
      </c>
      <c r="S48" s="57"/>
      <c r="T48" s="4"/>
    </row>
    <row r="49" spans="1:20" s="25" customFormat="1" x14ac:dyDescent="0.2">
      <c r="A49" s="12" t="s">
        <v>185</v>
      </c>
      <c r="B49" s="1511">
        <v>4582.3044769655507</v>
      </c>
      <c r="C49" s="1513"/>
      <c r="D49" s="1513">
        <v>3586.6065672589912</v>
      </c>
      <c r="E49" s="1513"/>
      <c r="F49" s="1514">
        <v>0.27761559318938805</v>
      </c>
      <c r="G49" s="1514"/>
      <c r="H49" s="1519">
        <v>3755.3524623135518</v>
      </c>
      <c r="I49" s="1514"/>
      <c r="J49" s="1520">
        <v>3240.958291396922</v>
      </c>
      <c r="K49" s="1516"/>
      <c r="L49" s="1514">
        <v>0.15871668953040272</v>
      </c>
      <c r="M49" s="1517"/>
      <c r="N49" s="1513">
        <v>826.95201465201467</v>
      </c>
      <c r="O49" s="1514"/>
      <c r="P49" s="1513">
        <v>345.64827586206894</v>
      </c>
      <c r="Q49" s="1516"/>
      <c r="R49" s="1514">
        <v>1.3924667715744954</v>
      </c>
      <c r="S49" s="57"/>
      <c r="T49" s="4"/>
    </row>
    <row r="50" spans="1:20" s="25" customFormat="1" x14ac:dyDescent="0.2">
      <c r="A50" s="1267" t="s">
        <v>792</v>
      </c>
      <c r="B50" s="1511">
        <v>1435.260526213722</v>
      </c>
      <c r="C50" s="1513"/>
      <c r="D50" s="1513">
        <v>1584.653623275753</v>
      </c>
      <c r="E50" s="1513"/>
      <c r="F50" s="1514">
        <v>-9.4274922208684137E-2</v>
      </c>
      <c r="G50" s="1514"/>
      <c r="H50" s="1519">
        <v>791.36303703623446</v>
      </c>
      <c r="I50" s="1514"/>
      <c r="J50" s="1520">
        <v>841.11820512069482</v>
      </c>
      <c r="K50" s="1516"/>
      <c r="L50" s="1514">
        <v>-5.9153597890941892E-2</v>
      </c>
      <c r="M50" s="1517"/>
      <c r="N50" s="1513">
        <v>643.89748917748932</v>
      </c>
      <c r="O50" s="1514"/>
      <c r="P50" s="1513">
        <v>743.53541815505832</v>
      </c>
      <c r="Q50" s="1516"/>
      <c r="R50" s="1514">
        <v>-0.13400562575055477</v>
      </c>
      <c r="S50" s="57"/>
      <c r="T50" s="4"/>
    </row>
    <row r="51" spans="1:20" s="25" customFormat="1" x14ac:dyDescent="0.2">
      <c r="A51" s="1267" t="s">
        <v>957</v>
      </c>
      <c r="B51" s="1511">
        <v>348.05885022731178</v>
      </c>
      <c r="C51" s="1513"/>
      <c r="D51" s="1513">
        <v>392.68602785179814</v>
      </c>
      <c r="E51" s="1513"/>
      <c r="F51" s="1514">
        <v>-0.11364595238751124</v>
      </c>
      <c r="G51" s="1514"/>
      <c r="H51" s="1519">
        <v>303.11440578286732</v>
      </c>
      <c r="I51" s="1514"/>
      <c r="J51" s="1520">
        <v>306.68602785179814</v>
      </c>
      <c r="K51" s="1516"/>
      <c r="L51" s="1514">
        <v>-1.1645858449921819E-2</v>
      </c>
      <c r="M51" s="1517"/>
      <c r="N51" s="1513">
        <v>44.944444444444443</v>
      </c>
      <c r="O51" s="1514"/>
      <c r="P51" s="1513">
        <v>86</v>
      </c>
      <c r="Q51" s="1516"/>
      <c r="R51" s="1514">
        <v>-0.47739018087855301</v>
      </c>
      <c r="S51" s="57"/>
      <c r="T51" s="4"/>
    </row>
    <row r="52" spans="1:20" s="25" customFormat="1" x14ac:dyDescent="0.2">
      <c r="A52" s="12" t="s">
        <v>308</v>
      </c>
      <c r="B52" s="1511">
        <v>1401.7944922553158</v>
      </c>
      <c r="C52" s="1513"/>
      <c r="D52" s="1513">
        <v>1230.1383259644685</v>
      </c>
      <c r="E52" s="1513"/>
      <c r="F52" s="1514">
        <v>0.13954216584241716</v>
      </c>
      <c r="G52" s="1514"/>
      <c r="H52" s="1519">
        <v>1038.0049684457977</v>
      </c>
      <c r="I52" s="1514"/>
      <c r="J52" s="1520">
        <v>1021.4240402501829</v>
      </c>
      <c r="K52" s="1516"/>
      <c r="L52" s="1514">
        <v>1.6233148567321283E-2</v>
      </c>
      <c r="M52" s="1517"/>
      <c r="N52" s="1513">
        <v>363.78952380952376</v>
      </c>
      <c r="O52" s="1514"/>
      <c r="P52" s="1513">
        <v>208.71428571428572</v>
      </c>
      <c r="Q52" s="1516"/>
      <c r="R52" s="1514">
        <v>0.74300250969655457</v>
      </c>
      <c r="S52" s="57"/>
      <c r="T52" s="4"/>
    </row>
    <row r="53" spans="1:20" s="25" customFormat="1" x14ac:dyDescent="0.2">
      <c r="A53" s="12" t="s">
        <v>309</v>
      </c>
      <c r="B53" s="1511">
        <v>1750.8505400108195</v>
      </c>
      <c r="C53" s="1513"/>
      <c r="D53" s="1513">
        <v>2186.6063574745262</v>
      </c>
      <c r="E53" s="1513"/>
      <c r="F53" s="1514">
        <v>-0.19928407139865514</v>
      </c>
      <c r="G53" s="1514"/>
      <c r="H53" s="1519">
        <v>1636.9457781060539</v>
      </c>
      <c r="I53" s="1514"/>
      <c r="J53" s="1520">
        <v>2057.6063574745262</v>
      </c>
      <c r="K53" s="1516"/>
      <c r="L53" s="1514">
        <v>-0.20444171832982891</v>
      </c>
      <c r="M53" s="1517"/>
      <c r="N53" s="1513">
        <v>113.9047619047619</v>
      </c>
      <c r="O53" s="1514"/>
      <c r="P53" s="1513">
        <v>129</v>
      </c>
      <c r="Q53" s="1516"/>
      <c r="R53" s="1514">
        <v>-0.11701734957548916</v>
      </c>
      <c r="S53" s="57"/>
      <c r="T53" s="4"/>
    </row>
    <row r="54" spans="1:20" s="25" customFormat="1" x14ac:dyDescent="0.2">
      <c r="A54" s="12" t="s">
        <v>310</v>
      </c>
      <c r="B54" s="1511">
        <v>3922.1848907539788</v>
      </c>
      <c r="C54" s="1513"/>
      <c r="D54" s="1513">
        <v>4509.0858089576413</v>
      </c>
      <c r="E54" s="1513"/>
      <c r="F54" s="1514">
        <v>-0.13015962504810605</v>
      </c>
      <c r="G54" s="1514"/>
      <c r="H54" s="1519">
        <v>3195.7574015764772</v>
      </c>
      <c r="I54" s="1514"/>
      <c r="J54" s="1520">
        <v>3234.0893610277599</v>
      </c>
      <c r="K54" s="1516"/>
      <c r="L54" s="1514">
        <v>-1.1852473810155088E-2</v>
      </c>
      <c r="M54" s="1517"/>
      <c r="N54" s="1513">
        <v>726.42748917748918</v>
      </c>
      <c r="O54" s="1514"/>
      <c r="P54" s="1513">
        <v>1274.9964479298812</v>
      </c>
      <c r="Q54" s="1516"/>
      <c r="R54" s="1514">
        <v>-0.43025136238070583</v>
      </c>
      <c r="S54" s="57"/>
      <c r="T54" s="4"/>
    </row>
    <row r="55" spans="1:20" s="10" customFormat="1" x14ac:dyDescent="0.2">
      <c r="A55" s="546" t="s">
        <v>311</v>
      </c>
      <c r="B55" s="1489"/>
      <c r="C55" s="1490"/>
      <c r="D55" s="1501"/>
      <c r="E55" s="1501"/>
      <c r="F55" s="1490"/>
      <c r="G55" s="1490"/>
      <c r="H55" s="1489"/>
      <c r="I55" s="1490"/>
      <c r="J55" s="1502"/>
      <c r="K55" s="1490"/>
      <c r="L55" s="1491"/>
      <c r="M55" s="1489"/>
      <c r="N55" s="1490"/>
      <c r="O55" s="1505"/>
      <c r="P55" s="1502"/>
      <c r="Q55" s="1490"/>
      <c r="R55" s="1491"/>
      <c r="S55" s="408"/>
      <c r="T55" s="4"/>
    </row>
    <row r="56" spans="1:20" s="25" customFormat="1" x14ac:dyDescent="0.2">
      <c r="A56" s="33" t="s">
        <v>312</v>
      </c>
      <c r="B56" s="1511">
        <v>44848.244593552699</v>
      </c>
      <c r="C56" s="1513"/>
      <c r="D56" s="1513">
        <v>41805.755405120341</v>
      </c>
      <c r="E56" s="1513"/>
      <c r="F56" s="1514">
        <v>7.277680211609612E-2</v>
      </c>
      <c r="G56" s="1514"/>
      <c r="H56" s="1519">
        <v>36126.841235802072</v>
      </c>
      <c r="I56" s="1514"/>
      <c r="J56" s="1520">
        <v>35358.179872856505</v>
      </c>
      <c r="K56" s="1516"/>
      <c r="L56" s="1514">
        <v>2.1739279728469504E-2</v>
      </c>
      <c r="M56" s="1517"/>
      <c r="N56" s="1520">
        <v>8721.4033577533519</v>
      </c>
      <c r="O56" s="1514"/>
      <c r="P56" s="1513">
        <v>6447.5755322638361</v>
      </c>
      <c r="Q56" s="1516"/>
      <c r="R56" s="1514">
        <v>0.35266400744143628</v>
      </c>
      <c r="S56" s="57"/>
      <c r="T56" s="4"/>
    </row>
    <row r="57" spans="1:20" s="25" customFormat="1" x14ac:dyDescent="0.2">
      <c r="A57" s="33" t="s">
        <v>194</v>
      </c>
      <c r="B57" s="1511">
        <v>39470.723734562387</v>
      </c>
      <c r="C57" s="1513"/>
      <c r="D57" s="1513">
        <v>36873.147612229892</v>
      </c>
      <c r="E57" s="1513"/>
      <c r="F57" s="1514">
        <v>7.0446281116259918E-2</v>
      </c>
      <c r="G57" s="1514"/>
      <c r="H57" s="1519">
        <v>31424.852122842993</v>
      </c>
      <c r="I57" s="1514"/>
      <c r="J57" s="1520">
        <v>30680.565183414335</v>
      </c>
      <c r="K57" s="1516"/>
      <c r="L57" s="1514">
        <v>2.42592316986068E-2</v>
      </c>
      <c r="M57" s="1517"/>
      <c r="N57" s="1520">
        <v>8045.8716117216072</v>
      </c>
      <c r="O57" s="1514"/>
      <c r="P57" s="1513">
        <v>6192.5824288155591</v>
      </c>
      <c r="Q57" s="1516"/>
      <c r="R57" s="1514">
        <v>0.29927565829116021</v>
      </c>
      <c r="S57" s="57"/>
      <c r="T57" s="4"/>
    </row>
    <row r="58" spans="1:20" s="25" customFormat="1" x14ac:dyDescent="0.2">
      <c r="A58" s="33" t="s">
        <v>195</v>
      </c>
      <c r="B58" s="1511">
        <v>5507.0301319919126</v>
      </c>
      <c r="C58" s="1513"/>
      <c r="D58" s="1513">
        <v>4937.1622712665376</v>
      </c>
      <c r="E58" s="1513"/>
      <c r="F58" s="1514">
        <v>0.11542417069050194</v>
      </c>
      <c r="G58" s="1514"/>
      <c r="H58" s="1519">
        <v>4831.4983859601507</v>
      </c>
      <c r="I58" s="1514"/>
      <c r="J58" s="1520">
        <v>4883.9622712665378</v>
      </c>
      <c r="K58" s="1516"/>
      <c r="L58" s="1514">
        <v>-1.0742074240631228E-2</v>
      </c>
      <c r="M58" s="1517"/>
      <c r="N58" s="1520">
        <v>675.53174603174602</v>
      </c>
      <c r="O58" s="1514"/>
      <c r="P58" s="1513">
        <v>53.2</v>
      </c>
      <c r="Q58" s="1516"/>
      <c r="R58" s="1514">
        <v>11.697965150972669</v>
      </c>
      <c r="S58" s="57"/>
      <c r="T58" s="4"/>
    </row>
    <row r="59" spans="1:20" s="25" customFormat="1" x14ac:dyDescent="0.2">
      <c r="A59" s="33" t="s">
        <v>621</v>
      </c>
      <c r="B59" s="1511">
        <v>468.29926857991222</v>
      </c>
      <c r="C59" s="1513"/>
      <c r="D59" s="1513">
        <v>767.69573712991041</v>
      </c>
      <c r="E59" s="1513"/>
      <c r="F59" s="1514">
        <v>-0.38999365773387634</v>
      </c>
      <c r="G59" s="1514"/>
      <c r="H59" s="1519">
        <v>468.29926857991222</v>
      </c>
      <c r="I59" s="1514"/>
      <c r="J59" s="1520">
        <v>565.9026336816346</v>
      </c>
      <c r="K59" s="1516"/>
      <c r="L59" s="1514">
        <v>-0.17247377780650525</v>
      </c>
      <c r="M59" s="1517"/>
      <c r="N59" s="1513">
        <v>0</v>
      </c>
      <c r="O59" s="1514"/>
      <c r="P59" s="1513">
        <v>201.79310344827587</v>
      </c>
      <c r="Q59" s="1516"/>
      <c r="R59" s="1514">
        <v>-1</v>
      </c>
      <c r="S59" s="57"/>
      <c r="T59" s="4"/>
    </row>
    <row r="60" spans="1:20" s="25" customFormat="1" x14ac:dyDescent="0.2">
      <c r="A60" s="33" t="s">
        <v>243</v>
      </c>
      <c r="B60" s="1511">
        <v>3271.6708195533965</v>
      </c>
      <c r="C60" s="1513"/>
      <c r="D60" s="1513">
        <v>2678.5560417024858</v>
      </c>
      <c r="E60" s="1513"/>
      <c r="F60" s="1514">
        <v>0.22143078905824495</v>
      </c>
      <c r="G60" s="1514"/>
      <c r="H60" s="1519">
        <v>2607.781137013706</v>
      </c>
      <c r="I60" s="1514"/>
      <c r="J60" s="1520">
        <v>2278.750846897291</v>
      </c>
      <c r="K60" s="1516"/>
      <c r="L60" s="1514">
        <v>0.14439063865381208</v>
      </c>
      <c r="M60" s="1517"/>
      <c r="N60" s="1520">
        <v>663.88968253968255</v>
      </c>
      <c r="O60" s="1514"/>
      <c r="P60" s="1513">
        <v>399.80519480519479</v>
      </c>
      <c r="Q60" s="1516"/>
      <c r="R60" s="1514">
        <v>0.66053290744049242</v>
      </c>
      <c r="S60" s="57"/>
      <c r="T60" s="4"/>
    </row>
    <row r="61" spans="1:20" s="25" customFormat="1" x14ac:dyDescent="0.2">
      <c r="A61" s="33" t="s">
        <v>313</v>
      </c>
      <c r="B61" s="1511">
        <v>1922.5696842100274</v>
      </c>
      <c r="C61" s="1513"/>
      <c r="D61" s="1513">
        <v>1711.8118126645236</v>
      </c>
      <c r="E61" s="1513"/>
      <c r="F61" s="1514">
        <v>0.12311976701308555</v>
      </c>
      <c r="G61" s="1514"/>
      <c r="H61" s="1519">
        <v>1673.7800016703425</v>
      </c>
      <c r="I61" s="1514"/>
      <c r="J61" s="1520">
        <v>1477.7209035736146</v>
      </c>
      <c r="K61" s="1516"/>
      <c r="L61" s="1514">
        <v>0.13267667637548647</v>
      </c>
      <c r="M61" s="1517"/>
      <c r="N61" s="1520">
        <v>248.78968253968256</v>
      </c>
      <c r="O61" s="1514"/>
      <c r="P61" s="1513">
        <v>234.09090909090909</v>
      </c>
      <c r="Q61" s="1516"/>
      <c r="R61" s="1514">
        <v>6.2790876868546841E-2</v>
      </c>
      <c r="S61" s="57"/>
      <c r="T61" s="4"/>
    </row>
    <row r="62" spans="1:20" s="25" customFormat="1" x14ac:dyDescent="0.2">
      <c r="A62" s="33" t="s">
        <v>314</v>
      </c>
      <c r="B62" s="1511">
        <v>712.77497804297548</v>
      </c>
      <c r="C62" s="1513"/>
      <c r="D62" s="1513">
        <v>628.83321920210415</v>
      </c>
      <c r="E62" s="1513"/>
      <c r="F62" s="1514">
        <v>0.1334881114381663</v>
      </c>
      <c r="G62" s="1514"/>
      <c r="H62" s="1519">
        <v>470.27497804297622</v>
      </c>
      <c r="I62" s="1514"/>
      <c r="J62" s="1520">
        <v>463.11893348781848</v>
      </c>
      <c r="K62" s="1516"/>
      <c r="L62" s="1514">
        <v>1.5451850567335878E-2</v>
      </c>
      <c r="M62" s="1517"/>
      <c r="N62" s="1520">
        <v>242.5</v>
      </c>
      <c r="O62" s="1514"/>
      <c r="P62" s="1513">
        <v>165.71428571428572</v>
      </c>
      <c r="Q62" s="1516"/>
      <c r="R62" s="1514">
        <v>0.46336206896551718</v>
      </c>
      <c r="S62" s="57"/>
      <c r="T62" s="4"/>
    </row>
    <row r="63" spans="1:20" s="25" customFormat="1" x14ac:dyDescent="0.2">
      <c r="A63" s="33" t="s">
        <v>315</v>
      </c>
      <c r="B63" s="1511">
        <v>752.16616915827194</v>
      </c>
      <c r="C63" s="1513"/>
      <c r="D63" s="1513">
        <v>487.11387348860075</v>
      </c>
      <c r="E63" s="1513"/>
      <c r="F63" s="1514">
        <v>0.54412799572187476</v>
      </c>
      <c r="G63" s="1514"/>
      <c r="H63" s="1519">
        <v>579.56616915827317</v>
      </c>
      <c r="I63" s="1514"/>
      <c r="J63" s="1520">
        <v>487.11387348860075</v>
      </c>
      <c r="K63" s="1516"/>
      <c r="L63" s="1514">
        <v>0.18979606351087833</v>
      </c>
      <c r="M63" s="1517"/>
      <c r="N63" s="1520">
        <v>172.6</v>
      </c>
      <c r="O63" s="1514"/>
      <c r="P63" s="1513">
        <v>0</v>
      </c>
      <c r="Q63" s="1516"/>
      <c r="R63" s="1514" t="s">
        <v>1101</v>
      </c>
      <c r="S63" s="57"/>
      <c r="T63" s="4"/>
    </row>
    <row r="64" spans="1:20" s="25" customFormat="1" x14ac:dyDescent="0.2">
      <c r="A64" s="33" t="s">
        <v>237</v>
      </c>
      <c r="B64" s="1511">
        <v>1140.3771917130359</v>
      </c>
      <c r="C64" s="1513"/>
      <c r="D64" s="1513">
        <v>1307.9490855276783</v>
      </c>
      <c r="E64" s="1513"/>
      <c r="F64" s="1514">
        <v>-0.12811805571700621</v>
      </c>
      <c r="G64" s="1514"/>
      <c r="H64" s="1519">
        <v>897.87719171303877</v>
      </c>
      <c r="I64" s="1514"/>
      <c r="J64" s="1520">
        <v>1213.945741046073</v>
      </c>
      <c r="K64" s="1516"/>
      <c r="L64" s="1514">
        <v>-0.26036464287166061</v>
      </c>
      <c r="M64" s="1517"/>
      <c r="N64" s="1520">
        <v>242.5</v>
      </c>
      <c r="O64" s="1514"/>
      <c r="P64" s="1513">
        <v>94.003344481605353</v>
      </c>
      <c r="Q64" s="1516"/>
      <c r="R64" s="1514">
        <v>1.5796954495321449</v>
      </c>
      <c r="S64" s="57"/>
      <c r="T64" s="4"/>
    </row>
    <row r="65" spans="1:20" s="25" customFormat="1" x14ac:dyDescent="0.2">
      <c r="A65" s="33" t="s">
        <v>260</v>
      </c>
      <c r="B65" s="1511">
        <v>3461.2511992352452</v>
      </c>
      <c r="C65" s="1513"/>
      <c r="D65" s="1513">
        <v>3566.5593143311335</v>
      </c>
      <c r="E65" s="1513"/>
      <c r="F65" s="1514">
        <v>-2.9526528459162218E-2</v>
      </c>
      <c r="G65" s="1514"/>
      <c r="H65" s="1519">
        <v>2991.2988182828576</v>
      </c>
      <c r="I65" s="1514"/>
      <c r="J65" s="1520">
        <v>2990.5896063279924</v>
      </c>
      <c r="K65" s="1516"/>
      <c r="L65" s="1514">
        <v>2.3714786989311343E-4</v>
      </c>
      <c r="M65" s="1517"/>
      <c r="N65" s="1520">
        <v>469.95238095238091</v>
      </c>
      <c r="O65" s="1514"/>
      <c r="P65" s="1513">
        <v>575.96970800314125</v>
      </c>
      <c r="Q65" s="1516"/>
      <c r="R65" s="1514">
        <v>-0.18406753962516054</v>
      </c>
      <c r="S65" s="57"/>
      <c r="T65" s="4"/>
    </row>
    <row r="66" spans="1:20" s="25" customFormat="1" x14ac:dyDescent="0.2">
      <c r="A66" s="33" t="s">
        <v>316</v>
      </c>
      <c r="B66" s="1511">
        <v>176.91274079924719</v>
      </c>
      <c r="C66" s="1513"/>
      <c r="D66" s="1513">
        <v>259.91225147308262</v>
      </c>
      <c r="E66" s="1513"/>
      <c r="F66" s="1514">
        <v>-0.31933666152105622</v>
      </c>
      <c r="G66" s="1514"/>
      <c r="H66" s="1519">
        <v>176.91274079924719</v>
      </c>
      <c r="I66" s="1514"/>
      <c r="J66" s="1520">
        <v>259.91225147308262</v>
      </c>
      <c r="K66" s="1516"/>
      <c r="L66" s="1514">
        <v>-0.31933666152105622</v>
      </c>
      <c r="M66" s="1517"/>
      <c r="N66" s="1513">
        <v>0</v>
      </c>
      <c r="O66" s="1514"/>
      <c r="P66" s="1513">
        <v>0</v>
      </c>
      <c r="Q66" s="1516"/>
      <c r="R66" s="1514" t="s">
        <v>1101</v>
      </c>
      <c r="S66" s="57"/>
      <c r="T66" s="4"/>
    </row>
    <row r="67" spans="1:20" s="25" customFormat="1" x14ac:dyDescent="0.2">
      <c r="A67" s="33" t="s">
        <v>317</v>
      </c>
      <c r="B67" s="1511">
        <v>335.72368472068422</v>
      </c>
      <c r="C67" s="1513"/>
      <c r="D67" s="1513">
        <v>159.63764050378418</v>
      </c>
      <c r="E67" s="1513"/>
      <c r="F67" s="1514">
        <v>1.1030358733767802</v>
      </c>
      <c r="G67" s="1514"/>
      <c r="H67" s="1519">
        <v>93.22368472068392</v>
      </c>
      <c r="I67" s="1514"/>
      <c r="J67" s="1520">
        <v>159.63764050378418</v>
      </c>
      <c r="K67" s="1516"/>
      <c r="L67" s="1514">
        <v>-0.41602942497465645</v>
      </c>
      <c r="M67" s="1517"/>
      <c r="N67" s="1528">
        <v>242.5</v>
      </c>
      <c r="O67" s="1514"/>
      <c r="P67" s="1513">
        <v>0</v>
      </c>
      <c r="Q67" s="1516"/>
      <c r="R67" s="1514" t="s">
        <v>1101</v>
      </c>
      <c r="S67" s="57"/>
      <c r="T67" s="4"/>
    </row>
    <row r="68" spans="1:20" s="25" customFormat="1" x14ac:dyDescent="0.2">
      <c r="A68" s="33" t="s">
        <v>622</v>
      </c>
      <c r="B68" s="1511">
        <v>668.60577652935081</v>
      </c>
      <c r="C68" s="1513"/>
      <c r="D68" s="1513">
        <v>580.9507239000942</v>
      </c>
      <c r="E68" s="1513"/>
      <c r="F68" s="1514">
        <v>0.15088207832981476</v>
      </c>
      <c r="G68" s="1529"/>
      <c r="H68" s="1519">
        <v>604.29625271982741</v>
      </c>
      <c r="I68" s="1514"/>
      <c r="J68" s="1520">
        <v>580.9507239000942</v>
      </c>
      <c r="K68" s="1516"/>
      <c r="L68" s="1514">
        <v>4.0185041276836281E-2</v>
      </c>
      <c r="M68" s="1517"/>
      <c r="N68" s="1528">
        <v>64.30952380952381</v>
      </c>
      <c r="O68" s="1514"/>
      <c r="P68" s="1513">
        <v>0</v>
      </c>
      <c r="Q68" s="1516"/>
      <c r="R68" s="1514" t="s">
        <v>1101</v>
      </c>
      <c r="S68" s="57"/>
      <c r="T68" s="4"/>
    </row>
    <row r="69" spans="1:20" s="25" customFormat="1" x14ac:dyDescent="0.2">
      <c r="A69" s="194" t="s">
        <v>893</v>
      </c>
      <c r="B69" s="1531">
        <v>45.305612488840502</v>
      </c>
      <c r="C69" s="1532"/>
      <c r="D69" s="1532">
        <v>46.025912925024876</v>
      </c>
      <c r="E69" s="1533"/>
      <c r="F69" s="1534">
        <v>-1.5649889169123625E-2</v>
      </c>
      <c r="G69" s="1534"/>
      <c r="H69" s="1535">
        <v>45.705226839965675</v>
      </c>
      <c r="I69" s="1534"/>
      <c r="J69" s="1536">
        <v>45.810977023582723</v>
      </c>
      <c r="K69" s="1533"/>
      <c r="L69" s="1537">
        <v>-2.3084027123588509E-3</v>
      </c>
      <c r="M69" s="1534"/>
      <c r="N69" s="1536">
        <v>43.788764483308547</v>
      </c>
      <c r="O69" s="1534"/>
      <c r="P69" s="1532">
        <v>46.926461017557862</v>
      </c>
      <c r="Q69" s="1533"/>
      <c r="R69" s="1534">
        <v>-6.6864120289730017E-2</v>
      </c>
      <c r="S69" s="91"/>
      <c r="T69" s="4"/>
    </row>
    <row r="70" spans="1:20" x14ac:dyDescent="0.2">
      <c r="A70" s="123"/>
      <c r="B70" s="558"/>
      <c r="C70" s="25"/>
      <c r="D70" s="553"/>
      <c r="E70" s="56"/>
      <c r="F70" s="55"/>
      <c r="G70" s="55"/>
      <c r="H70" s="553"/>
      <c r="I70" s="55"/>
      <c r="J70" s="559"/>
      <c r="K70" s="56"/>
      <c r="L70" s="55"/>
      <c r="M70" s="55"/>
      <c r="N70" s="414"/>
      <c r="O70" s="55"/>
      <c r="P70" s="560"/>
      <c r="Q70" s="56"/>
      <c r="R70" s="55"/>
      <c r="S70" s="55"/>
    </row>
    <row r="71" spans="1:20" x14ac:dyDescent="0.2">
      <c r="A71" s="1165" t="s">
        <v>949</v>
      </c>
      <c r="B71" s="109"/>
      <c r="D71" s="109"/>
      <c r="E71" s="6"/>
      <c r="F71" s="21"/>
      <c r="G71" s="21"/>
      <c r="I71" s="21"/>
      <c r="J71" s="110"/>
      <c r="K71" s="6"/>
      <c r="L71" s="21"/>
      <c r="M71" s="21"/>
      <c r="O71" s="21"/>
      <c r="P71" s="316"/>
      <c r="Q71" s="6"/>
      <c r="R71" s="21"/>
      <c r="S71" s="21"/>
    </row>
    <row r="72" spans="1:20" x14ac:dyDescent="0.2">
      <c r="A72" s="29" t="s">
        <v>677</v>
      </c>
      <c r="B72" s="109"/>
      <c r="D72" s="109"/>
      <c r="E72" s="6"/>
      <c r="F72" s="21"/>
      <c r="G72" s="21"/>
      <c r="I72" s="21"/>
      <c r="J72" s="110"/>
      <c r="K72" s="6"/>
      <c r="L72" s="21"/>
      <c r="M72" s="21"/>
      <c r="O72" s="21"/>
      <c r="P72" s="316"/>
      <c r="Q72" s="6"/>
      <c r="R72" s="21"/>
      <c r="S72" s="21"/>
    </row>
    <row r="73" spans="1:20" x14ac:dyDescent="0.2">
      <c r="A73" s="29"/>
      <c r="B73" s="127"/>
      <c r="C73" s="128"/>
      <c r="D73" s="127"/>
      <c r="E73" s="129"/>
      <c r="F73" s="129"/>
      <c r="G73" s="129"/>
      <c r="H73" s="141"/>
      <c r="I73" s="129"/>
      <c r="J73" s="130"/>
      <c r="K73" s="129"/>
      <c r="L73" s="129"/>
      <c r="M73" s="129"/>
      <c r="N73" s="142"/>
      <c r="O73" s="21"/>
      <c r="P73" s="316"/>
      <c r="Q73" s="6"/>
      <c r="R73" s="21"/>
      <c r="S73" s="21"/>
    </row>
    <row r="74" spans="1:20" x14ac:dyDescent="0.2">
      <c r="A74" s="29"/>
      <c r="B74" s="127"/>
      <c r="C74" s="128"/>
      <c r="D74" s="127"/>
      <c r="E74" s="129"/>
      <c r="F74" s="129"/>
      <c r="G74" s="129"/>
      <c r="H74" s="141"/>
      <c r="I74" s="129"/>
      <c r="J74" s="130"/>
      <c r="K74" s="129"/>
      <c r="L74" s="129"/>
      <c r="M74" s="129"/>
      <c r="N74" s="142"/>
      <c r="O74" s="21"/>
      <c r="P74" s="316"/>
      <c r="Q74" s="6"/>
      <c r="R74" s="21"/>
      <c r="S74" s="21"/>
    </row>
    <row r="75" spans="1:20" x14ac:dyDescent="0.2">
      <c r="B75" s="127"/>
      <c r="C75" s="128"/>
      <c r="D75" s="127"/>
      <c r="E75" s="129"/>
      <c r="F75" s="129"/>
      <c r="G75" s="129"/>
      <c r="H75" s="565"/>
      <c r="I75" s="129"/>
      <c r="J75" s="130"/>
      <c r="K75" s="129"/>
      <c r="L75" s="129"/>
      <c r="M75" s="129"/>
      <c r="N75" s="127"/>
      <c r="O75" s="21"/>
      <c r="P75" s="316"/>
      <c r="Q75" s="6"/>
      <c r="R75" s="21"/>
      <c r="S75" s="21"/>
    </row>
    <row r="76" spans="1:20" x14ac:dyDescent="0.2">
      <c r="B76" s="109"/>
      <c r="D76" s="109"/>
      <c r="E76" s="6"/>
      <c r="F76" s="21"/>
      <c r="G76" s="21"/>
      <c r="H76" s="553"/>
      <c r="I76" s="21"/>
      <c r="J76" s="110"/>
      <c r="K76" s="6"/>
      <c r="L76" s="21"/>
      <c r="M76" s="21"/>
      <c r="N76" s="109"/>
      <c r="O76" s="21"/>
      <c r="P76" s="316"/>
      <c r="Q76" s="6"/>
      <c r="R76" s="21"/>
      <c r="S76" s="21"/>
    </row>
    <row r="77" spans="1:20" s="10" customFormat="1" x14ac:dyDescent="0.2">
      <c r="A77" s="29"/>
      <c r="B77" s="109"/>
      <c r="D77" s="109"/>
      <c r="E77" s="6"/>
      <c r="F77" s="21"/>
      <c r="G77" s="21"/>
      <c r="H77" s="109"/>
      <c r="I77" s="21"/>
      <c r="J77" s="110"/>
      <c r="K77" s="6"/>
      <c r="L77" s="21"/>
      <c r="M77" s="21"/>
      <c r="N77" s="39"/>
      <c r="O77" s="21"/>
      <c r="P77" s="316"/>
      <c r="Q77" s="6"/>
      <c r="R77" s="21"/>
      <c r="S77" s="21"/>
    </row>
    <row r="78" spans="1:20" x14ac:dyDescent="0.2">
      <c r="D78" s="34"/>
      <c r="F78" s="4"/>
      <c r="J78" s="34"/>
      <c r="L78" s="4"/>
      <c r="N78" s="35"/>
      <c r="P78" s="34"/>
    </row>
    <row r="79" spans="1:20" x14ac:dyDescent="0.2">
      <c r="F79" s="35"/>
      <c r="G79" s="35"/>
      <c r="L79" s="35"/>
      <c r="M79" s="35"/>
      <c r="R79" s="35"/>
      <c r="S79" s="35"/>
    </row>
    <row r="80" spans="1:20" x14ac:dyDescent="0.2">
      <c r="B80" s="93"/>
      <c r="D80" s="93"/>
      <c r="F80" s="35"/>
      <c r="G80" s="35"/>
      <c r="L80" s="35"/>
      <c r="M80" s="35"/>
      <c r="R80" s="35"/>
      <c r="S80" s="35"/>
    </row>
    <row r="81" spans="2:19" x14ac:dyDescent="0.2">
      <c r="B81" s="93"/>
      <c r="D81" s="93"/>
      <c r="F81" s="35"/>
      <c r="G81" s="35"/>
      <c r="L81" s="35"/>
      <c r="M81" s="35"/>
      <c r="R81" s="35"/>
      <c r="S81" s="35"/>
    </row>
    <row r="82" spans="2:19" x14ac:dyDescent="0.2">
      <c r="B82" s="317"/>
      <c r="H82" s="77"/>
      <c r="N82" s="77"/>
    </row>
    <row r="83" spans="2:19" x14ac:dyDescent="0.2">
      <c r="B83" s="318"/>
    </row>
    <row r="84" spans="2:19" x14ac:dyDescent="0.2">
      <c r="B84" s="690"/>
    </row>
    <row r="85" spans="2:19" x14ac:dyDescent="0.2">
      <c r="B85" s="319"/>
    </row>
    <row r="86" spans="2:19" x14ac:dyDescent="0.2">
      <c r="B86" s="319"/>
    </row>
  </sheetData>
  <mergeCells count="6">
    <mergeCell ref="A1:S1"/>
    <mergeCell ref="A2:S2"/>
    <mergeCell ref="A4:A5"/>
    <mergeCell ref="B4:G4"/>
    <mergeCell ref="H4:L4"/>
    <mergeCell ref="M4:S4"/>
  </mergeCells>
  <printOptions horizontalCentered="1"/>
  <pageMargins left="0.25" right="0.25" top="0.25" bottom="0.5" header="0.3" footer="0.3"/>
  <pageSetup scale="85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U86"/>
  <sheetViews>
    <sheetView showGridLines="0" showWhiteSpace="0" topLeftCell="A10" zoomScaleNormal="100" workbookViewId="0">
      <selection activeCell="A49" sqref="A49"/>
    </sheetView>
  </sheetViews>
  <sheetFormatPr defaultColWidth="9.140625" defaultRowHeight="12" x14ac:dyDescent="0.2"/>
  <cols>
    <col min="1" max="1" width="24.7109375" style="24" customWidth="1"/>
    <col min="2" max="2" width="10.28515625" style="34" customWidth="1"/>
    <col min="3" max="3" width="0.5703125" style="10" customWidth="1"/>
    <col min="4" max="4" width="12.7109375" style="4" customWidth="1"/>
    <col min="5" max="5" width="0.7109375" style="4" customWidth="1"/>
    <col min="6" max="6" width="8.5703125" style="10" customWidth="1"/>
    <col min="7" max="7" width="0.5703125" style="10" customWidth="1"/>
    <col min="8" max="8" width="10.28515625" style="35" customWidth="1"/>
    <col min="9" max="9" width="0.5703125" style="10" customWidth="1"/>
    <col min="10" max="10" width="10.28515625" style="567" customWidth="1"/>
    <col min="11" max="11" width="0.5703125" style="4" customWidth="1"/>
    <col min="12" max="12" width="8.42578125" style="10" customWidth="1"/>
    <col min="13" max="13" width="1.5703125" style="10" customWidth="1"/>
    <col min="14" max="14" width="10.28515625" style="71" customWidth="1"/>
    <col min="15" max="15" width="0.5703125" style="10" customWidth="1"/>
    <col min="16" max="16" width="10.28515625" style="567" customWidth="1"/>
    <col min="17" max="17" width="0.5703125" style="4" customWidth="1"/>
    <col min="18" max="18" width="8.28515625" style="10" customWidth="1"/>
    <col min="19" max="19" width="0.5703125" style="10" customWidth="1"/>
    <col min="20" max="16384" width="9.140625" style="4"/>
  </cols>
  <sheetData>
    <row r="1" spans="1:21" ht="15.75" customHeight="1" x14ac:dyDescent="0.25">
      <c r="A1" s="1893" t="str">
        <f>CONCATENATE('List of Tables'!A31,":  ",'List of Tables'!C31)</f>
        <v>TABLE 26:  Germany Visitor Characteristics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54"/>
      <c r="U1" s="1353"/>
    </row>
    <row r="2" spans="1:21" ht="15.75" x14ac:dyDescent="0.25">
      <c r="A2" s="1893" t="s">
        <v>889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</row>
    <row r="3" spans="1:21" x14ac:dyDescent="0.2">
      <c r="A3" s="368"/>
      <c r="B3" s="35"/>
      <c r="D3" s="543"/>
      <c r="E3" s="10"/>
      <c r="H3" s="544"/>
      <c r="J3" s="543"/>
      <c r="K3" s="10"/>
      <c r="N3" s="544"/>
      <c r="P3" s="543"/>
      <c r="Q3" s="10"/>
      <c r="R3" s="544"/>
    </row>
    <row r="4" spans="1:21" x14ac:dyDescent="0.2">
      <c r="A4" s="1933" t="s">
        <v>330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</row>
    <row r="5" spans="1:21" ht="24" x14ac:dyDescent="0.2">
      <c r="A5" s="1961"/>
      <c r="B5" s="66">
        <v>2015</v>
      </c>
      <c r="C5" s="67"/>
      <c r="D5" s="68" t="s">
        <v>984</v>
      </c>
      <c r="E5" s="65"/>
      <c r="F5" s="44" t="s">
        <v>595</v>
      </c>
      <c r="G5" s="65"/>
      <c r="H5" s="66">
        <v>2015</v>
      </c>
      <c r="I5" s="67"/>
      <c r="J5" s="68" t="s">
        <v>984</v>
      </c>
      <c r="K5" s="65"/>
      <c r="L5" s="44" t="s">
        <v>595</v>
      </c>
      <c r="M5" s="66"/>
      <c r="N5" s="68">
        <v>2015</v>
      </c>
      <c r="O5" s="67"/>
      <c r="P5" s="68" t="s">
        <v>984</v>
      </c>
      <c r="Q5" s="65"/>
      <c r="R5" s="44" t="s">
        <v>595</v>
      </c>
      <c r="S5" s="5"/>
    </row>
    <row r="6" spans="1:21" x14ac:dyDescent="0.2">
      <c r="A6" s="30" t="s">
        <v>475</v>
      </c>
      <c r="B6" s="1511">
        <v>638857.72212558729</v>
      </c>
      <c r="C6" s="1512"/>
      <c r="D6" s="1513">
        <v>646561.32901162701</v>
      </c>
      <c r="E6" s="1513"/>
      <c r="F6" s="1514">
        <v>-1.1914734983943322E-2</v>
      </c>
      <c r="G6" s="1514"/>
      <c r="H6" s="1515">
        <v>561367.46227393392</v>
      </c>
      <c r="I6" s="1514"/>
      <c r="J6" s="1513">
        <v>589172.91907010658</v>
      </c>
      <c r="K6" s="1516"/>
      <c r="L6" s="1514">
        <v>-4.7194051009775015E-2</v>
      </c>
      <c r="M6" s="1517"/>
      <c r="N6" s="1518">
        <v>77490.259851667928</v>
      </c>
      <c r="O6" s="1514"/>
      <c r="P6" s="1513">
        <v>57388.409941520484</v>
      </c>
      <c r="Q6" s="1516"/>
      <c r="R6" s="1514">
        <v>0.35027717148168913</v>
      </c>
      <c r="S6" s="7"/>
    </row>
    <row r="7" spans="1:21" x14ac:dyDescent="0.2">
      <c r="A7" s="30" t="s">
        <v>265</v>
      </c>
      <c r="B7" s="1511">
        <v>43788.494199084656</v>
      </c>
      <c r="C7" s="1513"/>
      <c r="D7" s="1513">
        <v>43752.296080770204</v>
      </c>
      <c r="E7" s="1513"/>
      <c r="F7" s="1514">
        <v>8.2734214103022136E-4</v>
      </c>
      <c r="G7" s="1514"/>
      <c r="H7" s="1519">
        <v>37623.494199085813</v>
      </c>
      <c r="I7" s="1514"/>
      <c r="J7" s="1513">
        <v>38907.296080770204</v>
      </c>
      <c r="K7" s="1516"/>
      <c r="L7" s="1514">
        <v>-3.2996430258717083E-2</v>
      </c>
      <c r="M7" s="1517"/>
      <c r="N7" s="1513">
        <v>6165</v>
      </c>
      <c r="O7" s="1514"/>
      <c r="P7" s="1513">
        <v>4845.0000000000009</v>
      </c>
      <c r="Q7" s="1516"/>
      <c r="R7" s="1514">
        <v>0.27244582043343629</v>
      </c>
      <c r="S7" s="7"/>
    </row>
    <row r="8" spans="1:21" s="10" customFormat="1" x14ac:dyDescent="0.2">
      <c r="A8" s="429" t="s">
        <v>266</v>
      </c>
      <c r="B8" s="1489"/>
      <c r="C8" s="1490"/>
      <c r="D8" s="1490"/>
      <c r="E8" s="1490"/>
      <c r="F8" s="1490"/>
      <c r="G8" s="1490"/>
      <c r="H8" s="1489"/>
      <c r="I8" s="1490"/>
      <c r="J8" s="1490"/>
      <c r="K8" s="1490"/>
      <c r="L8" s="1491"/>
      <c r="M8" s="1489"/>
      <c r="N8" s="1490"/>
      <c r="O8" s="1490"/>
      <c r="P8" s="1490"/>
      <c r="Q8" s="1490"/>
      <c r="R8" s="1491"/>
      <c r="S8" s="408"/>
      <c r="T8" s="4"/>
    </row>
    <row r="9" spans="1:21" s="25" customFormat="1" x14ac:dyDescent="0.2">
      <c r="A9" s="184" t="s">
        <v>267</v>
      </c>
      <c r="B9" s="1511">
        <v>12278.069990632814</v>
      </c>
      <c r="C9" s="1513"/>
      <c r="D9" s="1513">
        <v>11811.445680612247</v>
      </c>
      <c r="E9" s="1513"/>
      <c r="F9" s="1514">
        <v>3.9506113192096487E-2</v>
      </c>
      <c r="G9" s="1514"/>
      <c r="H9" s="1519">
        <v>10370.263640365692</v>
      </c>
      <c r="I9" s="1514"/>
      <c r="J9" s="1520">
        <v>11078.045889467719</v>
      </c>
      <c r="K9" s="1516"/>
      <c r="L9" s="1514">
        <v>-6.3890532334311773E-2</v>
      </c>
      <c r="M9" s="1517"/>
      <c r="N9" s="1513">
        <v>1907.8063502673795</v>
      </c>
      <c r="O9" s="1514"/>
      <c r="P9" s="1513">
        <v>733.39979114452819</v>
      </c>
      <c r="Q9" s="1516"/>
      <c r="R9" s="1514">
        <v>1.6013183713757231</v>
      </c>
      <c r="S9" s="57"/>
      <c r="T9" s="4"/>
    </row>
    <row r="10" spans="1:21" s="25" customFormat="1" x14ac:dyDescent="0.2">
      <c r="A10" s="184" t="s">
        <v>268</v>
      </c>
      <c r="B10" s="1511">
        <v>20233.510948581872</v>
      </c>
      <c r="C10" s="1513"/>
      <c r="D10" s="1513">
        <v>21661.072867560622</v>
      </c>
      <c r="E10" s="1513"/>
      <c r="F10" s="1514">
        <v>-6.5904488097477884E-2</v>
      </c>
      <c r="G10" s="1514"/>
      <c r="H10" s="1519">
        <v>17674.012616522381</v>
      </c>
      <c r="I10" s="1514"/>
      <c r="J10" s="1520">
        <v>18547.090160793705</v>
      </c>
      <c r="K10" s="1516"/>
      <c r="L10" s="1514">
        <v>-4.7073559070570745E-2</v>
      </c>
      <c r="M10" s="1517"/>
      <c r="N10" s="1513">
        <v>2559.4983320600963</v>
      </c>
      <c r="O10" s="1514"/>
      <c r="P10" s="1513">
        <v>3113.9827067669185</v>
      </c>
      <c r="Q10" s="1516"/>
      <c r="R10" s="1514">
        <v>-0.17806276621314751</v>
      </c>
      <c r="S10" s="57"/>
      <c r="T10" s="4"/>
    </row>
    <row r="11" spans="1:21" s="25" customFormat="1" x14ac:dyDescent="0.2">
      <c r="A11" s="184" t="s">
        <v>269</v>
      </c>
      <c r="B11" s="1511">
        <v>11276.913259874409</v>
      </c>
      <c r="C11" s="1513"/>
      <c r="D11" s="1513">
        <v>10279.777532597807</v>
      </c>
      <c r="E11" s="1513"/>
      <c r="F11" s="1514">
        <v>9.6999737991860527E-2</v>
      </c>
      <c r="G11" s="1514"/>
      <c r="H11" s="1519">
        <v>9579.2179422017889</v>
      </c>
      <c r="I11" s="1514"/>
      <c r="J11" s="1513">
        <v>9282.1600305092525</v>
      </c>
      <c r="K11" s="1516"/>
      <c r="L11" s="1514">
        <v>3.2003101725907084E-2</v>
      </c>
      <c r="M11" s="1517"/>
      <c r="N11" s="1513">
        <v>1697.6953176725237</v>
      </c>
      <c r="O11" s="1514"/>
      <c r="P11" s="1513">
        <v>997.61750208855483</v>
      </c>
      <c r="Q11" s="1516"/>
      <c r="R11" s="1514">
        <v>0.7017497328568576</v>
      </c>
      <c r="S11" s="57"/>
      <c r="T11" s="4"/>
    </row>
    <row r="12" spans="1:21" s="25" customFormat="1" x14ac:dyDescent="0.2">
      <c r="A12" s="184" t="s">
        <v>270</v>
      </c>
      <c r="B12" s="1521">
        <v>1.7237797019074799</v>
      </c>
      <c r="C12" s="1522"/>
      <c r="D12" s="1523">
        <v>1.7270349292906046</v>
      </c>
      <c r="E12" s="1523"/>
      <c r="F12" s="1514">
        <v>-1.8848648211544255E-3</v>
      </c>
      <c r="G12" s="1514"/>
      <c r="H12" s="1524">
        <v>1.7293247179373441</v>
      </c>
      <c r="I12" s="1514"/>
      <c r="J12" s="1525">
        <v>1.7055642522270056</v>
      </c>
      <c r="K12" s="1516"/>
      <c r="L12" s="1514">
        <v>1.3931146645055311E-2</v>
      </c>
      <c r="M12" s="1517"/>
      <c r="N12" s="1522">
        <v>1.690695721360397</v>
      </c>
      <c r="O12" s="1514"/>
      <c r="P12" s="1523">
        <v>1.9212578986512865</v>
      </c>
      <c r="Q12" s="1516"/>
      <c r="R12" s="1514">
        <v>-0.12000584484401754</v>
      </c>
      <c r="S12" s="57"/>
      <c r="T12" s="4"/>
    </row>
    <row r="13" spans="1:21" s="10" customFormat="1" x14ac:dyDescent="0.2">
      <c r="A13" s="429" t="s">
        <v>271</v>
      </c>
      <c r="B13" s="1489"/>
      <c r="C13" s="1490"/>
      <c r="D13" s="1490"/>
      <c r="E13" s="1490"/>
      <c r="F13" s="1490"/>
      <c r="G13" s="1490"/>
      <c r="H13" s="1489"/>
      <c r="I13" s="1490"/>
      <c r="J13" s="1490"/>
      <c r="K13" s="1490"/>
      <c r="L13" s="1491"/>
      <c r="M13" s="1489"/>
      <c r="N13" s="1490"/>
      <c r="O13" s="1490"/>
      <c r="P13" s="1490"/>
      <c r="Q13" s="1490"/>
      <c r="R13" s="1491"/>
      <c r="S13" s="408"/>
      <c r="T13" s="4"/>
    </row>
    <row r="14" spans="1:21" s="25" customFormat="1" x14ac:dyDescent="0.2">
      <c r="A14" s="9" t="s">
        <v>272</v>
      </c>
      <c r="B14" s="1511">
        <v>30983.716015007925</v>
      </c>
      <c r="C14" s="1513"/>
      <c r="D14" s="1513">
        <v>30331.707163768522</v>
      </c>
      <c r="E14" s="1513"/>
      <c r="F14" s="1514">
        <v>2.149594969116124E-2</v>
      </c>
      <c r="G14" s="1514"/>
      <c r="H14" s="1519">
        <v>26095.859120432429</v>
      </c>
      <c r="I14" s="1514"/>
      <c r="J14" s="1520">
        <v>27712.020446976541</v>
      </c>
      <c r="K14" s="1516"/>
      <c r="L14" s="1514">
        <v>-5.8319866270178058E-2</v>
      </c>
      <c r="M14" s="1517"/>
      <c r="N14" s="1513">
        <v>4887.8568945760098</v>
      </c>
      <c r="O14" s="1514"/>
      <c r="P14" s="1513">
        <v>2619.6867167919795</v>
      </c>
      <c r="Q14" s="1516"/>
      <c r="R14" s="1514">
        <v>0.86581733733474442</v>
      </c>
      <c r="S14" s="57"/>
      <c r="T14" s="4"/>
    </row>
    <row r="15" spans="1:21" s="25" customFormat="1" x14ac:dyDescent="0.2">
      <c r="A15" s="9" t="s">
        <v>273</v>
      </c>
      <c r="B15" s="1511">
        <v>12804.778184079081</v>
      </c>
      <c r="C15" s="1513"/>
      <c r="D15" s="1513">
        <v>13420.588917001684</v>
      </c>
      <c r="E15" s="1513"/>
      <c r="F15" s="1514">
        <v>-4.5885522366494E-2</v>
      </c>
      <c r="G15" s="1514"/>
      <c r="H15" s="1511">
        <v>11527.635078655236</v>
      </c>
      <c r="I15" s="1514"/>
      <c r="J15" s="1520">
        <v>11195.275633793663</v>
      </c>
      <c r="K15" s="1516"/>
      <c r="L15" s="1514">
        <v>2.9687473156830967E-2</v>
      </c>
      <c r="M15" s="1517"/>
      <c r="N15" s="1513">
        <v>1277.1431054239879</v>
      </c>
      <c r="O15" s="1514"/>
      <c r="P15" s="1513">
        <v>2225.3132832080214</v>
      </c>
      <c r="Q15" s="1516"/>
      <c r="R15" s="1514">
        <v>-0.4260839068992332</v>
      </c>
      <c r="S15" s="57"/>
      <c r="T15" s="4"/>
    </row>
    <row r="16" spans="1:21" s="25" customFormat="1" x14ac:dyDescent="0.2">
      <c r="A16" s="33" t="s">
        <v>619</v>
      </c>
      <c r="B16" s="1521">
        <v>2.257180753227944</v>
      </c>
      <c r="C16" s="1522"/>
      <c r="D16" s="1523">
        <v>2.275953240933843</v>
      </c>
      <c r="E16" s="1523"/>
      <c r="F16" s="1514">
        <v>-8.2481868995676281E-3</v>
      </c>
      <c r="G16" s="1514"/>
      <c r="H16" s="1524">
        <v>2.3253552251123701</v>
      </c>
      <c r="I16" s="1514"/>
      <c r="J16" s="1525">
        <v>2.2183111832205724</v>
      </c>
      <c r="K16" s="1516"/>
      <c r="L16" s="1514">
        <v>4.8254745637800835E-2</v>
      </c>
      <c r="M16" s="1517"/>
      <c r="N16" s="1522">
        <v>1.8411285476367059</v>
      </c>
      <c r="O16" s="1514"/>
      <c r="P16" s="1523">
        <v>2.7388421173332369</v>
      </c>
      <c r="Q16" s="1516"/>
      <c r="R16" s="1514">
        <v>-0.32777120083527095</v>
      </c>
      <c r="S16" s="57"/>
      <c r="T16" s="4"/>
    </row>
    <row r="17" spans="1:20" s="10" customFormat="1" x14ac:dyDescent="0.2">
      <c r="A17" s="545" t="s">
        <v>274</v>
      </c>
      <c r="B17" s="1489"/>
      <c r="C17" s="1490"/>
      <c r="D17" s="1490"/>
      <c r="E17" s="1490"/>
      <c r="F17" s="1490"/>
      <c r="G17" s="1490"/>
      <c r="H17" s="1489"/>
      <c r="I17" s="1490"/>
      <c r="J17" s="1490"/>
      <c r="K17" s="1490"/>
      <c r="L17" s="1491"/>
      <c r="M17" s="1489"/>
      <c r="N17" s="1490"/>
      <c r="O17" s="1490"/>
      <c r="P17" s="1490"/>
      <c r="Q17" s="1490"/>
      <c r="R17" s="1491"/>
      <c r="S17" s="408"/>
      <c r="T17" s="4"/>
    </row>
    <row r="18" spans="1:20" s="25" customFormat="1" x14ac:dyDescent="0.2">
      <c r="A18" s="9" t="s">
        <v>275</v>
      </c>
      <c r="B18" s="1511">
        <v>2926.2842512670181</v>
      </c>
      <c r="C18" s="1513"/>
      <c r="D18" s="1513">
        <v>3462.6907456422928</v>
      </c>
      <c r="E18" s="1513"/>
      <c r="F18" s="1514">
        <v>-0.15491030928774924</v>
      </c>
      <c r="G18" s="1514"/>
      <c r="H18" s="1519">
        <v>2864.0489571493758</v>
      </c>
      <c r="I18" s="1514"/>
      <c r="J18" s="1520">
        <v>2933.3544883323511</v>
      </c>
      <c r="K18" s="1516"/>
      <c r="L18" s="1514">
        <v>-2.3626715236308302E-2</v>
      </c>
      <c r="M18" s="1517"/>
      <c r="N18" s="1513">
        <v>62.235294117647058</v>
      </c>
      <c r="O18" s="1514"/>
      <c r="P18" s="1513">
        <v>529.33625730994152</v>
      </c>
      <c r="Q18" s="1516"/>
      <c r="R18" s="1514">
        <v>-0.8824276756821392</v>
      </c>
      <c r="S18" s="57"/>
      <c r="T18" s="4"/>
    </row>
    <row r="19" spans="1:20" s="25" customFormat="1" x14ac:dyDescent="0.2">
      <c r="A19" s="9" t="s">
        <v>276</v>
      </c>
      <c r="B19" s="1511">
        <v>12331.966207464053</v>
      </c>
      <c r="C19" s="1513"/>
      <c r="D19" s="1513">
        <v>12964.474730015363</v>
      </c>
      <c r="E19" s="1513"/>
      <c r="F19" s="1514">
        <v>-4.878782486165259E-2</v>
      </c>
      <c r="G19" s="1514"/>
      <c r="H19" s="1519">
        <v>11684.222067535482</v>
      </c>
      <c r="I19" s="1514"/>
      <c r="J19" s="1520">
        <v>12298.749792672004</v>
      </c>
      <c r="K19" s="1516"/>
      <c r="L19" s="1514">
        <v>-4.9966682426751861E-2</v>
      </c>
      <c r="M19" s="1517"/>
      <c r="N19" s="1513">
        <v>647.74413992869881</v>
      </c>
      <c r="O19" s="1514"/>
      <c r="P19" s="1513">
        <v>665.72493734335842</v>
      </c>
      <c r="Q19" s="1516"/>
      <c r="R19" s="1514">
        <v>-2.7009349366442191E-2</v>
      </c>
      <c r="S19" s="57"/>
      <c r="T19" s="4"/>
    </row>
    <row r="20" spans="1:20" s="25" customFormat="1" x14ac:dyDescent="0.2">
      <c r="A20" s="9" t="s">
        <v>277</v>
      </c>
      <c r="B20" s="1511">
        <v>1660.4620254616761</v>
      </c>
      <c r="C20" s="1513"/>
      <c r="D20" s="1513">
        <v>1666.139083578337</v>
      </c>
      <c r="E20" s="1513"/>
      <c r="F20" s="1514">
        <v>-3.4073134545696856E-3</v>
      </c>
      <c r="G20" s="1514"/>
      <c r="H20" s="1519">
        <v>1598.2267313440282</v>
      </c>
      <c r="I20" s="1514"/>
      <c r="J20" s="1520">
        <v>1666.139083578337</v>
      </c>
      <c r="K20" s="1516"/>
      <c r="L20" s="1514">
        <v>-4.0760314011993953E-2</v>
      </c>
      <c r="M20" s="1517"/>
      <c r="N20" s="1513">
        <v>62.235294117647058</v>
      </c>
      <c r="O20" s="1514"/>
      <c r="P20" s="1513">
        <v>0</v>
      </c>
      <c r="Q20" s="1516"/>
      <c r="R20" s="1514" t="s">
        <v>1101</v>
      </c>
      <c r="S20" s="57"/>
      <c r="T20" s="4"/>
    </row>
    <row r="21" spans="1:20" s="25" customFormat="1" x14ac:dyDescent="0.2">
      <c r="A21" s="9" t="s">
        <v>278</v>
      </c>
      <c r="B21" s="1511">
        <v>30190.705765818173</v>
      </c>
      <c r="C21" s="1513"/>
      <c r="D21" s="1513">
        <v>28991.269688691904</v>
      </c>
      <c r="E21" s="1513"/>
      <c r="F21" s="1514">
        <v>4.1372319667465657E-2</v>
      </c>
      <c r="G21" s="1514"/>
      <c r="H21" s="1519">
        <v>24673.449905747453</v>
      </c>
      <c r="I21" s="1514"/>
      <c r="J21" s="1520">
        <v>25341.330883345203</v>
      </c>
      <c r="K21" s="1516"/>
      <c r="L21" s="1514">
        <v>-2.6355402590031038E-2</v>
      </c>
      <c r="M21" s="1517"/>
      <c r="N21" s="1513">
        <v>5517.2558600712991</v>
      </c>
      <c r="O21" s="1514"/>
      <c r="P21" s="1513">
        <v>3649.9388053467001</v>
      </c>
      <c r="Q21" s="1516"/>
      <c r="R21" s="1514">
        <v>0.51160229097244458</v>
      </c>
      <c r="S21" s="57"/>
      <c r="T21" s="4"/>
    </row>
    <row r="22" spans="1:20" s="10" customFormat="1" x14ac:dyDescent="0.2">
      <c r="A22" s="545" t="s">
        <v>279</v>
      </c>
      <c r="B22" s="1489"/>
      <c r="C22" s="1490"/>
      <c r="D22" s="1490"/>
      <c r="E22" s="1490"/>
      <c r="F22" s="1490"/>
      <c r="G22" s="1490"/>
      <c r="H22" s="1489"/>
      <c r="I22" s="1490"/>
      <c r="J22" s="1490"/>
      <c r="K22" s="1490"/>
      <c r="L22" s="1491"/>
      <c r="M22" s="1489"/>
      <c r="N22" s="1490"/>
      <c r="O22" s="1490"/>
      <c r="P22" s="1490"/>
      <c r="Q22" s="1490"/>
      <c r="R22" s="1491"/>
      <c r="S22" s="408"/>
      <c r="T22" s="4"/>
    </row>
    <row r="23" spans="1:20" s="25" customFormat="1" x14ac:dyDescent="0.2">
      <c r="A23" s="9" t="s">
        <v>541</v>
      </c>
      <c r="B23" s="1511">
        <v>30655.864196957275</v>
      </c>
      <c r="C23" s="1513"/>
      <c r="D23" s="1513">
        <v>30569.683920253781</v>
      </c>
      <c r="E23" s="1513"/>
      <c r="F23" s="1514">
        <v>2.8191418965374062E-3</v>
      </c>
      <c r="G23" s="1514"/>
      <c r="H23" s="1519">
        <v>25391.519499988415</v>
      </c>
      <c r="I23" s="1514"/>
      <c r="J23" s="1520">
        <v>26514.406142476004</v>
      </c>
      <c r="K23" s="1516"/>
      <c r="L23" s="1514">
        <v>-4.2350058170404485E-2</v>
      </c>
      <c r="M23" s="1517"/>
      <c r="N23" s="1513">
        <v>5264.3446969696961</v>
      </c>
      <c r="O23" s="1514"/>
      <c r="P23" s="1513">
        <v>4055.2777777777778</v>
      </c>
      <c r="Q23" s="1516"/>
      <c r="R23" s="1514">
        <v>0.29814651065764131</v>
      </c>
      <c r="S23" s="57"/>
      <c r="T23" s="4"/>
    </row>
    <row r="24" spans="1:20" s="25" customFormat="1" x14ac:dyDescent="0.2">
      <c r="A24" s="9" t="s">
        <v>280</v>
      </c>
      <c r="B24" s="1511">
        <v>21410.217430793989</v>
      </c>
      <c r="C24" s="1513"/>
      <c r="D24" s="1513">
        <v>22413.601635831576</v>
      </c>
      <c r="E24" s="1513"/>
      <c r="F24" s="1514">
        <v>-4.4766754640339586E-2</v>
      </c>
      <c r="G24" s="1514"/>
      <c r="H24" s="1519">
        <v>19269.896097715515</v>
      </c>
      <c r="I24" s="1514"/>
      <c r="J24" s="1520">
        <v>20272.331919875018</v>
      </c>
      <c r="K24" s="1516"/>
      <c r="L24" s="1514">
        <v>-4.9448471252422313E-2</v>
      </c>
      <c r="M24" s="1517"/>
      <c r="N24" s="1513">
        <v>2140.3213330786862</v>
      </c>
      <c r="O24" s="1514"/>
      <c r="P24" s="1513">
        <v>2141.2697159565582</v>
      </c>
      <c r="Q24" s="1516"/>
      <c r="R24" s="1514">
        <v>-4.4290678133856548E-4</v>
      </c>
      <c r="S24" s="57"/>
      <c r="T24" s="4"/>
    </row>
    <row r="25" spans="1:20" s="25" customFormat="1" x14ac:dyDescent="0.2">
      <c r="A25" s="9" t="s">
        <v>281</v>
      </c>
      <c r="B25" s="1511">
        <v>21192.868579210724</v>
      </c>
      <c r="C25" s="1513"/>
      <c r="D25" s="1513">
        <v>22209.46953565464</v>
      </c>
      <c r="E25" s="1513"/>
      <c r="F25" s="1514">
        <v>-4.577331101095794E-2</v>
      </c>
      <c r="G25" s="1514"/>
      <c r="H25" s="1519">
        <v>19052.54724613225</v>
      </c>
      <c r="I25" s="1514"/>
      <c r="J25" s="1520">
        <v>20068.199819698082</v>
      </c>
      <c r="K25" s="1516"/>
      <c r="L25" s="1514">
        <v>-5.0610048867906501E-2</v>
      </c>
      <c r="M25" s="1517"/>
      <c r="N25" s="1513">
        <v>2140.3213330786862</v>
      </c>
      <c r="O25" s="1514"/>
      <c r="P25" s="1513">
        <v>2141.2697159565582</v>
      </c>
      <c r="Q25" s="1516"/>
      <c r="R25" s="1514">
        <v>-4.4290678133856548E-4</v>
      </c>
      <c r="S25" s="57"/>
      <c r="T25" s="4"/>
    </row>
    <row r="26" spans="1:20" s="25" customFormat="1" x14ac:dyDescent="0.2">
      <c r="A26" s="9" t="s">
        <v>542</v>
      </c>
      <c r="B26" s="1511">
        <v>1064.651346062388</v>
      </c>
      <c r="C26" s="1513"/>
      <c r="D26" s="1513">
        <v>1453.2799776703469</v>
      </c>
      <c r="E26" s="1513"/>
      <c r="F26" s="1514">
        <v>-0.26741483924587101</v>
      </c>
      <c r="G26" s="1514"/>
      <c r="H26" s="1519">
        <v>921.22855194474198</v>
      </c>
      <c r="I26" s="1514"/>
      <c r="J26" s="1520">
        <v>938.89108878145805</v>
      </c>
      <c r="K26" s="1516"/>
      <c r="L26" s="1514">
        <v>-1.8812125333556456E-2</v>
      </c>
      <c r="M26" s="1517"/>
      <c r="N26" s="1513">
        <v>143.42279411764707</v>
      </c>
      <c r="O26" s="1514"/>
      <c r="P26" s="1513">
        <v>514.38888888888891</v>
      </c>
      <c r="Q26" s="1516"/>
      <c r="R26" s="1514">
        <v>-0.72117828122716843</v>
      </c>
      <c r="S26" s="57"/>
      <c r="T26" s="4"/>
    </row>
    <row r="27" spans="1:20" s="25" customFormat="1" x14ac:dyDescent="0.2">
      <c r="A27" s="9" t="s">
        <v>543</v>
      </c>
      <c r="B27" s="1511">
        <v>527.51599145371142</v>
      </c>
      <c r="C27" s="1513"/>
      <c r="D27" s="1513">
        <v>604.70554998885279</v>
      </c>
      <c r="E27" s="1513"/>
      <c r="F27" s="1514">
        <v>-0.12764817279511376</v>
      </c>
      <c r="G27" s="1514"/>
      <c r="H27" s="1519">
        <v>446.32849145371119</v>
      </c>
      <c r="I27" s="1514"/>
      <c r="J27" s="1520">
        <v>604.70554998885279</v>
      </c>
      <c r="K27" s="1516"/>
      <c r="L27" s="1514">
        <v>-0.26190773102390269</v>
      </c>
      <c r="M27" s="1517"/>
      <c r="N27" s="1513">
        <v>81.1875</v>
      </c>
      <c r="O27" s="1514"/>
      <c r="P27" s="1513">
        <v>0</v>
      </c>
      <c r="Q27" s="1516"/>
      <c r="R27" s="1514" t="s">
        <v>1101</v>
      </c>
      <c r="S27" s="57"/>
      <c r="T27" s="4"/>
    </row>
    <row r="28" spans="1:20" s="25" customFormat="1" x14ac:dyDescent="0.2">
      <c r="A28" s="9" t="s">
        <v>246</v>
      </c>
      <c r="B28" s="1511">
        <v>13852.216205220397</v>
      </c>
      <c r="C28" s="1513"/>
      <c r="D28" s="1513">
        <v>13265.953489824853</v>
      </c>
      <c r="E28" s="1513"/>
      <c r="F28" s="1514">
        <v>4.4193032626355447E-2</v>
      </c>
      <c r="G28" s="1514"/>
      <c r="H28" s="1519">
        <v>11913.93327295669</v>
      </c>
      <c r="I28" s="1514"/>
      <c r="J28" s="1520">
        <v>11758.970574202463</v>
      </c>
      <c r="K28" s="1516"/>
      <c r="L28" s="1514">
        <v>1.3178253808559861E-2</v>
      </c>
      <c r="M28" s="1517"/>
      <c r="N28" s="1513">
        <v>1938.2829322638145</v>
      </c>
      <c r="O28" s="1514"/>
      <c r="P28" s="1513">
        <v>1506.9829156223896</v>
      </c>
      <c r="Q28" s="1516"/>
      <c r="R28" s="1514">
        <v>0.2862009994740361</v>
      </c>
      <c r="S28" s="57"/>
      <c r="T28" s="4"/>
    </row>
    <row r="29" spans="1:20" s="25" customFormat="1" x14ac:dyDescent="0.2">
      <c r="A29" s="9" t="s">
        <v>0</v>
      </c>
      <c r="B29" s="1511">
        <v>18270.700468193951</v>
      </c>
      <c r="C29" s="1513"/>
      <c r="D29" s="1513">
        <v>17527.695686974312</v>
      </c>
      <c r="E29" s="1513"/>
      <c r="F29" s="1514">
        <v>4.239032868261184E-2</v>
      </c>
      <c r="G29" s="1514"/>
      <c r="H29" s="1519">
        <v>15760.342138043961</v>
      </c>
      <c r="I29" s="1514"/>
      <c r="J29" s="1520">
        <v>15289.467199087927</v>
      </c>
      <c r="K29" s="1516"/>
      <c r="L29" s="1514">
        <v>3.0797341256216162E-2</v>
      </c>
      <c r="M29" s="1517"/>
      <c r="N29" s="1513">
        <v>2510.3583301502417</v>
      </c>
      <c r="O29" s="1514"/>
      <c r="P29" s="1513">
        <v>2238.2284878863834</v>
      </c>
      <c r="Q29" s="1516"/>
      <c r="R29" s="1514">
        <v>0.12158269083637548</v>
      </c>
      <c r="S29" s="57"/>
      <c r="T29" s="4"/>
    </row>
    <row r="30" spans="1:20" s="25" customFormat="1" x14ac:dyDescent="0.2">
      <c r="A30" s="9" t="s">
        <v>253</v>
      </c>
      <c r="B30" s="1511">
        <v>9325.8708700177467</v>
      </c>
      <c r="C30" s="1513"/>
      <c r="D30" s="1513">
        <v>9475.2787374665568</v>
      </c>
      <c r="E30" s="1513"/>
      <c r="F30" s="1514">
        <v>-1.576817649258494E-2</v>
      </c>
      <c r="G30" s="1514"/>
      <c r="H30" s="1519">
        <v>7690.2461151157831</v>
      </c>
      <c r="I30" s="1514"/>
      <c r="J30" s="1520">
        <v>7663.0759805743246</v>
      </c>
      <c r="K30" s="1516"/>
      <c r="L30" s="1514">
        <v>3.5455911712651733E-3</v>
      </c>
      <c r="M30" s="1517"/>
      <c r="N30" s="1513">
        <v>1635.6247549019611</v>
      </c>
      <c r="O30" s="1514"/>
      <c r="P30" s="1513">
        <v>1812.2027568922313</v>
      </c>
      <c r="Q30" s="1516"/>
      <c r="R30" s="1514">
        <v>-9.7438325440518572E-2</v>
      </c>
      <c r="S30" s="57"/>
      <c r="T30" s="4"/>
    </row>
    <row r="31" spans="1:20" s="25" customFormat="1" x14ac:dyDescent="0.2">
      <c r="A31" s="9" t="s">
        <v>262</v>
      </c>
      <c r="B31" s="1511">
        <v>15057.252622351234</v>
      </c>
      <c r="C31" s="1513"/>
      <c r="D31" s="1513">
        <v>13901.742354495271</v>
      </c>
      <c r="E31" s="1513"/>
      <c r="F31" s="1514">
        <v>8.3119816091420884E-2</v>
      </c>
      <c r="G31" s="1514"/>
      <c r="H31" s="1519">
        <v>12592.621564928297</v>
      </c>
      <c r="I31" s="1514"/>
      <c r="J31" s="1520">
        <v>12190.355971872046</v>
      </c>
      <c r="K31" s="1516"/>
      <c r="L31" s="1514">
        <v>3.2998674852845619E-2</v>
      </c>
      <c r="M31" s="1517"/>
      <c r="N31" s="1513">
        <v>2464.6310574229692</v>
      </c>
      <c r="O31" s="1514"/>
      <c r="P31" s="1513">
        <v>1711.3863826232252</v>
      </c>
      <c r="Q31" s="1516"/>
      <c r="R31" s="1514">
        <v>0.44013712066889604</v>
      </c>
      <c r="S31" s="57"/>
      <c r="T31" s="4"/>
    </row>
    <row r="32" spans="1:20" s="10" customFormat="1" x14ac:dyDescent="0.2">
      <c r="A32" s="405" t="s">
        <v>141</v>
      </c>
      <c r="B32" s="1489"/>
      <c r="C32" s="1490"/>
      <c r="D32" s="1490"/>
      <c r="E32" s="1490"/>
      <c r="F32" s="1490"/>
      <c r="G32" s="1490"/>
      <c r="H32" s="1489"/>
      <c r="I32" s="1490"/>
      <c r="J32" s="1490"/>
      <c r="K32" s="1490"/>
      <c r="L32" s="1491"/>
      <c r="M32" s="1489"/>
      <c r="N32" s="1490"/>
      <c r="O32" s="1490"/>
      <c r="P32" s="1490"/>
      <c r="Q32" s="1490"/>
      <c r="R32" s="1491"/>
      <c r="S32" s="408"/>
      <c r="T32" s="4"/>
    </row>
    <row r="33" spans="1:20" s="10" customFormat="1" x14ac:dyDescent="0.2">
      <c r="A33" s="32" t="s">
        <v>544</v>
      </c>
      <c r="B33" s="1526">
        <v>7.3779713665904536</v>
      </c>
      <c r="C33" s="1523"/>
      <c r="D33" s="1523">
        <v>7.6941756200437652</v>
      </c>
      <c r="E33" s="1523"/>
      <c r="F33" s="1514">
        <v>-4.1096573443109553E-2</v>
      </c>
      <c r="G33" s="1514"/>
      <c r="H33" s="1524">
        <v>7.2870867891577369</v>
      </c>
      <c r="I33" s="1514"/>
      <c r="J33" s="1523">
        <v>7.8292304009855673</v>
      </c>
      <c r="K33" s="1527"/>
      <c r="L33" s="1514">
        <v>-6.9246092407701243E-2</v>
      </c>
      <c r="M33" s="1517"/>
      <c r="N33" s="1523">
        <v>7.8163350477265876</v>
      </c>
      <c r="O33" s="1514"/>
      <c r="P33" s="1523">
        <v>6.8111541577417762</v>
      </c>
      <c r="Q33" s="1527"/>
      <c r="R33" s="1514">
        <v>0.14757864331147028</v>
      </c>
      <c r="S33" s="7"/>
      <c r="T33" s="4"/>
    </row>
    <row r="34" spans="1:20" s="10" customFormat="1" x14ac:dyDescent="0.2">
      <c r="A34" s="32" t="s">
        <v>285</v>
      </c>
      <c r="B34" s="1526">
        <v>8.0327546101371929</v>
      </c>
      <c r="C34" s="1523"/>
      <c r="D34" s="1523">
        <v>8.1856537694069953</v>
      </c>
      <c r="E34" s="1523"/>
      <c r="F34" s="1514">
        <v>-1.8678918456244337E-2</v>
      </c>
      <c r="G34" s="1514"/>
      <c r="H34" s="1524">
        <v>8.3104345266880575</v>
      </c>
      <c r="I34" s="1514"/>
      <c r="J34" s="1523">
        <v>8.4716244868810282</v>
      </c>
      <c r="K34" s="1527"/>
      <c r="L34" s="1514">
        <v>-1.9027042622413913E-2</v>
      </c>
      <c r="M34" s="1517"/>
      <c r="N34" s="1523">
        <v>5.5609249611858722</v>
      </c>
      <c r="O34" s="1514"/>
      <c r="P34" s="1523">
        <v>5.5055068182380804</v>
      </c>
      <c r="Q34" s="1527"/>
      <c r="R34" s="1514">
        <v>1.0065947564392842E-2</v>
      </c>
      <c r="S34" s="7"/>
      <c r="T34" s="4"/>
    </row>
    <row r="35" spans="1:20" s="10" customFormat="1" x14ac:dyDescent="0.2">
      <c r="A35" s="32" t="s">
        <v>545</v>
      </c>
      <c r="B35" s="1526">
        <v>3.7121613029153306</v>
      </c>
      <c r="C35" s="1523"/>
      <c r="D35" s="1523">
        <v>3.2590980659489497</v>
      </c>
      <c r="E35" s="1523"/>
      <c r="F35" s="1514">
        <v>0.13901491388061771</v>
      </c>
      <c r="G35" s="1514"/>
      <c r="H35" s="1524">
        <v>4.1344080421644742</v>
      </c>
      <c r="I35" s="1514"/>
      <c r="J35" s="1523">
        <v>4.4967868223122611</v>
      </c>
      <c r="K35" s="1527"/>
      <c r="L35" s="1514">
        <v>-8.0586159510548164E-2</v>
      </c>
      <c r="M35" s="1517"/>
      <c r="N35" s="1523">
        <v>1</v>
      </c>
      <c r="O35" s="1514"/>
      <c r="P35" s="1523">
        <v>1</v>
      </c>
      <c r="Q35" s="1527"/>
      <c r="R35" s="1514">
        <v>0</v>
      </c>
      <c r="S35" s="7"/>
      <c r="T35" s="4"/>
    </row>
    <row r="36" spans="1:20" s="10" customFormat="1" x14ac:dyDescent="0.2">
      <c r="A36" s="32" t="s">
        <v>546</v>
      </c>
      <c r="B36" s="1526">
        <v>2.7220912989980253</v>
      </c>
      <c r="C36" s="1523"/>
      <c r="D36" s="1523">
        <v>2.489254763152176</v>
      </c>
      <c r="E36" s="1523"/>
      <c r="F36" s="1514">
        <v>9.3536643694518973E-2</v>
      </c>
      <c r="G36" s="1514"/>
      <c r="H36" s="1524">
        <v>3.0353410466940045</v>
      </c>
      <c r="I36" s="1514"/>
      <c r="J36" s="1523">
        <v>2.489254763152176</v>
      </c>
      <c r="K36" s="1527"/>
      <c r="L36" s="1514">
        <v>0.21937741834440133</v>
      </c>
      <c r="M36" s="1517"/>
      <c r="N36" s="1523">
        <v>1</v>
      </c>
      <c r="O36" s="1514"/>
      <c r="P36" s="1523" t="s">
        <v>983</v>
      </c>
      <c r="Q36" s="1527"/>
      <c r="R36" s="1514" t="s">
        <v>1101</v>
      </c>
      <c r="S36" s="7"/>
      <c r="T36" s="4"/>
    </row>
    <row r="37" spans="1:20" s="10" customFormat="1" x14ac:dyDescent="0.2">
      <c r="A37" s="1167" t="s">
        <v>547</v>
      </c>
      <c r="B37" s="1526">
        <v>6.4761422424688</v>
      </c>
      <c r="C37" s="1523"/>
      <c r="D37" s="1523">
        <v>6.4117527678455932</v>
      </c>
      <c r="E37" s="1523"/>
      <c r="F37" s="1514">
        <v>1.0042413822646847E-2</v>
      </c>
      <c r="G37" s="1514"/>
      <c r="H37" s="1524">
        <v>6.7855062425415253</v>
      </c>
      <c r="I37" s="1514"/>
      <c r="J37" s="1523">
        <v>6.6615585050527919</v>
      </c>
      <c r="K37" s="1527"/>
      <c r="L37" s="1514">
        <v>1.8606417311312223E-2</v>
      </c>
      <c r="M37" s="1517"/>
      <c r="N37" s="1523">
        <v>4.5745921681374968</v>
      </c>
      <c r="O37" s="1514"/>
      <c r="P37" s="1523">
        <v>4.4625214377258127</v>
      </c>
      <c r="Q37" s="1527"/>
      <c r="R37" s="1514">
        <v>2.5113768522039313E-2</v>
      </c>
      <c r="S37" s="7"/>
      <c r="T37" s="4"/>
    </row>
    <row r="38" spans="1:20" s="10" customFormat="1" x14ac:dyDescent="0.2">
      <c r="A38" s="1167" t="s">
        <v>1</v>
      </c>
      <c r="B38" s="1526">
        <v>8.0645782902741239</v>
      </c>
      <c r="C38" s="1523"/>
      <c r="D38" s="1523">
        <v>7.8877523084815717</v>
      </c>
      <c r="E38" s="1523"/>
      <c r="F38" s="1514">
        <v>2.2417790883521287E-2</v>
      </c>
      <c r="G38" s="1514"/>
      <c r="H38" s="1524">
        <v>8.3752462881884124</v>
      </c>
      <c r="I38" s="1514"/>
      <c r="J38" s="1523">
        <v>8.3400513627652906</v>
      </c>
      <c r="K38" s="1527"/>
      <c r="L38" s="1514">
        <v>4.219989049498175E-3</v>
      </c>
      <c r="M38" s="1517"/>
      <c r="N38" s="1523">
        <v>6.1141659209860038</v>
      </c>
      <c r="O38" s="1514"/>
      <c r="P38" s="1523">
        <v>4.7980715220575707</v>
      </c>
      <c r="Q38" s="1527"/>
      <c r="R38" s="1514">
        <v>0.27429653619753641</v>
      </c>
      <c r="S38" s="7"/>
      <c r="T38" s="4"/>
    </row>
    <row r="39" spans="1:20" s="10" customFormat="1" x14ac:dyDescent="0.2">
      <c r="A39" s="32" t="s">
        <v>142</v>
      </c>
      <c r="B39" s="1526">
        <v>4.7820323107135962</v>
      </c>
      <c r="C39" s="1523"/>
      <c r="D39" s="1523">
        <v>4.4067354692949241</v>
      </c>
      <c r="E39" s="1523"/>
      <c r="F39" s="1514">
        <v>8.5164368052870545E-2</v>
      </c>
      <c r="G39" s="1514"/>
      <c r="H39" s="1524">
        <v>5.1900261181272862</v>
      </c>
      <c r="I39" s="1514"/>
      <c r="J39" s="1523">
        <v>4.950188677845202</v>
      </c>
      <c r="K39" s="1527"/>
      <c r="L39" s="1514">
        <v>4.8450161375764876E-2</v>
      </c>
      <c r="M39" s="1517"/>
      <c r="N39" s="1523">
        <v>2.8637605414394702</v>
      </c>
      <c r="O39" s="1514"/>
      <c r="P39" s="1523">
        <v>2.1086906102585798</v>
      </c>
      <c r="Q39" s="1527"/>
      <c r="R39" s="1514">
        <v>0.35807525651584293</v>
      </c>
      <c r="S39" s="7"/>
      <c r="T39" s="4"/>
    </row>
    <row r="40" spans="1:20" s="10" customFormat="1" x14ac:dyDescent="0.2">
      <c r="A40" s="32" t="s">
        <v>143</v>
      </c>
      <c r="B40" s="1526">
        <v>6.8238795678709021</v>
      </c>
      <c r="C40" s="1523"/>
      <c r="D40" s="1523">
        <v>6.9415093995208039</v>
      </c>
      <c r="E40" s="1523"/>
      <c r="F40" s="1514">
        <v>-1.6945857864576572E-2</v>
      </c>
      <c r="G40" s="1514"/>
      <c r="H40" s="1524">
        <v>7.312549521572139</v>
      </c>
      <c r="I40" s="1514"/>
      <c r="J40" s="1523">
        <v>7.3485360066516847</v>
      </c>
      <c r="K40" s="1527"/>
      <c r="L40" s="1514">
        <v>-4.897095836091948E-3</v>
      </c>
      <c r="M40" s="1517"/>
      <c r="N40" s="1523">
        <v>4.3271018945647688</v>
      </c>
      <c r="O40" s="1514"/>
      <c r="P40" s="1523">
        <v>4.042223018999727</v>
      </c>
      <c r="Q40" s="1527"/>
      <c r="R40" s="1514">
        <v>7.0475793697186165E-2</v>
      </c>
      <c r="S40" s="7"/>
      <c r="T40" s="4"/>
    </row>
    <row r="41" spans="1:20" s="10" customFormat="1" x14ac:dyDescent="0.2">
      <c r="A41" s="32" t="s">
        <v>301</v>
      </c>
      <c r="B41" s="1526">
        <v>14.589625284236009</v>
      </c>
      <c r="C41" s="1523"/>
      <c r="D41" s="1523">
        <v>14.777769098518249</v>
      </c>
      <c r="E41" s="1523"/>
      <c r="F41" s="1514">
        <v>-1.2731543782282063E-2</v>
      </c>
      <c r="G41" s="1514"/>
      <c r="H41" s="1524">
        <v>14.920662586612549</v>
      </c>
      <c r="I41" s="1514"/>
      <c r="J41" s="1523">
        <v>15.142993176575517</v>
      </c>
      <c r="K41" s="1527"/>
      <c r="L41" s="1514">
        <v>-1.4682076876775502E-2</v>
      </c>
      <c r="M41" s="1517"/>
      <c r="N41" s="1523">
        <v>12.569385215193501</v>
      </c>
      <c r="O41" s="1514"/>
      <c r="P41" s="1523">
        <v>11.844873052945402</v>
      </c>
      <c r="Q41" s="1527"/>
      <c r="R41" s="1514">
        <v>6.1166730872471251E-2</v>
      </c>
      <c r="S41" s="7"/>
      <c r="T41" s="4"/>
    </row>
    <row r="42" spans="1:20" s="10" customFormat="1" x14ac:dyDescent="0.2">
      <c r="A42" s="546" t="s">
        <v>302</v>
      </c>
      <c r="B42" s="1489"/>
      <c r="C42" s="1490"/>
      <c r="D42" s="1501"/>
      <c r="E42" s="1501"/>
      <c r="F42" s="1500"/>
      <c r="G42" s="1500"/>
      <c r="H42" s="1489"/>
      <c r="I42" s="1500"/>
      <c r="J42" s="1502"/>
      <c r="K42" s="1502"/>
      <c r="L42" s="1503"/>
      <c r="M42" s="1504"/>
      <c r="N42" s="1490"/>
      <c r="O42" s="1500"/>
      <c r="P42" s="1502"/>
      <c r="Q42" s="1502"/>
      <c r="R42" s="1503"/>
      <c r="S42" s="549"/>
      <c r="T42" s="4"/>
    </row>
    <row r="43" spans="1:20" s="25" customFormat="1" x14ac:dyDescent="0.2">
      <c r="A43" s="12" t="s">
        <v>303</v>
      </c>
      <c r="B43" s="1511">
        <v>29159.002557045624</v>
      </c>
      <c r="C43" s="1513"/>
      <c r="D43" s="1513">
        <v>31239.060770085227</v>
      </c>
      <c r="E43" s="1513"/>
      <c r="F43" s="1514">
        <v>-6.6585171313200409E-2</v>
      </c>
      <c r="G43" s="1514"/>
      <c r="H43" s="1519">
        <v>25808.370506498566</v>
      </c>
      <c r="I43" s="1514"/>
      <c r="J43" s="1520">
        <v>27197.144145189653</v>
      </c>
      <c r="K43" s="1516"/>
      <c r="L43" s="1514">
        <v>-5.1063215728726401E-2</v>
      </c>
      <c r="M43" s="1517"/>
      <c r="N43" s="1513">
        <v>3350.6320505474905</v>
      </c>
      <c r="O43" s="1514"/>
      <c r="P43" s="1513">
        <v>4041.9166248955726</v>
      </c>
      <c r="Q43" s="1516"/>
      <c r="R43" s="1514">
        <v>-0.17102890497300699</v>
      </c>
      <c r="S43" s="57"/>
      <c r="T43" s="4"/>
    </row>
    <row r="44" spans="1:20" s="25" customFormat="1" x14ac:dyDescent="0.2">
      <c r="A44" s="12" t="s">
        <v>319</v>
      </c>
      <c r="B44" s="1511">
        <v>22076.829669246199</v>
      </c>
      <c r="C44" s="1513"/>
      <c r="D44" s="1513">
        <v>24361.371882717671</v>
      </c>
      <c r="E44" s="1513"/>
      <c r="F44" s="1514">
        <v>-9.3777239823351691E-2</v>
      </c>
      <c r="G44" s="1514"/>
      <c r="H44" s="1519">
        <v>19724.427339223512</v>
      </c>
      <c r="I44" s="1514"/>
      <c r="J44" s="1520">
        <v>21055.288674697622</v>
      </c>
      <c r="K44" s="1516"/>
      <c r="L44" s="1514">
        <v>-6.3207935831980366E-2</v>
      </c>
      <c r="M44" s="1517"/>
      <c r="N44" s="1513">
        <v>2352.4023300229178</v>
      </c>
      <c r="O44" s="1514"/>
      <c r="P44" s="1513">
        <v>3306.0832080200498</v>
      </c>
      <c r="Q44" s="1516"/>
      <c r="R44" s="1514">
        <v>-0.28846245481167831</v>
      </c>
      <c r="S44" s="57"/>
      <c r="T44" s="4"/>
    </row>
    <row r="45" spans="1:20" s="25" customFormat="1" x14ac:dyDescent="0.2">
      <c r="A45" s="12" t="s">
        <v>305</v>
      </c>
      <c r="B45" s="1511">
        <v>4782.593007742581</v>
      </c>
      <c r="C45" s="1513"/>
      <c r="D45" s="1513">
        <v>4008.224374053465</v>
      </c>
      <c r="E45" s="1513"/>
      <c r="F45" s="1514">
        <v>0.19319493157664902</v>
      </c>
      <c r="G45" s="1514"/>
      <c r="H45" s="1519">
        <v>4157.8217956213639</v>
      </c>
      <c r="I45" s="1514"/>
      <c r="J45" s="1520">
        <v>3713.9108402188785</v>
      </c>
      <c r="K45" s="1516"/>
      <c r="L45" s="1514">
        <v>0.11952655152494818</v>
      </c>
      <c r="M45" s="1517"/>
      <c r="N45" s="1513">
        <v>624.77121212121222</v>
      </c>
      <c r="O45" s="1514"/>
      <c r="P45" s="1513">
        <v>294.31353383458645</v>
      </c>
      <c r="Q45" s="1516"/>
      <c r="R45" s="1514">
        <v>1.122808298963083</v>
      </c>
      <c r="S45" s="57"/>
      <c r="T45" s="4"/>
    </row>
    <row r="46" spans="1:20" s="25" customFormat="1" x14ac:dyDescent="0.2">
      <c r="A46" s="12" t="s">
        <v>306</v>
      </c>
      <c r="B46" s="1511">
        <v>2316.1989445129352</v>
      </c>
      <c r="C46" s="1513"/>
      <c r="D46" s="1513">
        <v>2131.0057839185461</v>
      </c>
      <c r="E46" s="1513"/>
      <c r="F46" s="1514">
        <v>8.6904109783245823E-2</v>
      </c>
      <c r="G46" s="1514"/>
      <c r="H46" s="1519">
        <v>2122.2216717856627</v>
      </c>
      <c r="I46" s="1514"/>
      <c r="J46" s="1520">
        <v>1926.1584154974935</v>
      </c>
      <c r="K46" s="1516"/>
      <c r="L46" s="1514">
        <v>0.10178978775093608</v>
      </c>
      <c r="M46" s="1517"/>
      <c r="N46" s="1513">
        <v>193.97727272727272</v>
      </c>
      <c r="O46" s="1514"/>
      <c r="P46" s="1513">
        <v>204.84736842105264</v>
      </c>
      <c r="Q46" s="1516"/>
      <c r="R46" s="1514">
        <v>-5.306436581326749E-2</v>
      </c>
      <c r="S46" s="57"/>
      <c r="T46" s="4"/>
    </row>
    <row r="47" spans="1:20" s="25" customFormat="1" x14ac:dyDescent="0.2">
      <c r="A47" s="12" t="s">
        <v>601</v>
      </c>
      <c r="B47" s="1511">
        <v>722.44779635770192</v>
      </c>
      <c r="C47" s="1513"/>
      <c r="D47" s="1513">
        <v>659.61026709450448</v>
      </c>
      <c r="E47" s="1513"/>
      <c r="F47" s="1514">
        <v>9.526463185600248E-2</v>
      </c>
      <c r="G47" s="1514"/>
      <c r="H47" s="1519">
        <v>676.72052363042894</v>
      </c>
      <c r="I47" s="1514"/>
      <c r="J47" s="1520">
        <v>659.61026709450448</v>
      </c>
      <c r="K47" s="1516"/>
      <c r="L47" s="1514">
        <v>2.59399487689797E-2</v>
      </c>
      <c r="M47" s="1517"/>
      <c r="N47" s="1513">
        <v>45.727272727272727</v>
      </c>
      <c r="O47" s="1514"/>
      <c r="P47" s="1513">
        <v>0</v>
      </c>
      <c r="Q47" s="1516"/>
      <c r="R47" s="1514" t="s">
        <v>1101</v>
      </c>
      <c r="S47" s="57"/>
      <c r="T47" s="4"/>
    </row>
    <row r="48" spans="1:20" s="25" customFormat="1" x14ac:dyDescent="0.2">
      <c r="A48" s="33" t="s">
        <v>196</v>
      </c>
      <c r="B48" s="1511">
        <v>391.47757148845415</v>
      </c>
      <c r="C48" s="1513"/>
      <c r="D48" s="1513">
        <v>390.2207429380349</v>
      </c>
      <c r="E48" s="1513"/>
      <c r="F48" s="1514">
        <v>3.2208143036076922E-3</v>
      </c>
      <c r="G48" s="1514"/>
      <c r="H48" s="1519">
        <v>391.47757148845415</v>
      </c>
      <c r="I48" s="1514"/>
      <c r="J48" s="1520">
        <v>390.2207429380349</v>
      </c>
      <c r="K48" s="1516"/>
      <c r="L48" s="1514">
        <v>3.2208143036076922E-3</v>
      </c>
      <c r="M48" s="1517"/>
      <c r="N48" s="1513">
        <v>0</v>
      </c>
      <c r="O48" s="1514"/>
      <c r="P48" s="1513">
        <v>0</v>
      </c>
      <c r="Q48" s="1516"/>
      <c r="R48" s="1514" t="s">
        <v>1101</v>
      </c>
      <c r="S48" s="57"/>
      <c r="T48" s="4"/>
    </row>
    <row r="49" spans="1:20" s="25" customFormat="1" x14ac:dyDescent="0.2">
      <c r="A49" s="12" t="s">
        <v>185</v>
      </c>
      <c r="B49" s="1511">
        <v>4996.886066454048</v>
      </c>
      <c r="C49" s="1513"/>
      <c r="D49" s="1513">
        <v>5011.919752014498</v>
      </c>
      <c r="E49" s="1513"/>
      <c r="F49" s="1514">
        <v>-2.9995862472473561E-3</v>
      </c>
      <c r="G49" s="1514"/>
      <c r="H49" s="1519">
        <v>4494.3996900853026</v>
      </c>
      <c r="I49" s="1514"/>
      <c r="J49" s="1520">
        <v>4665.4159926160019</v>
      </c>
      <c r="K49" s="1516"/>
      <c r="L49" s="1514">
        <v>-3.6656174455047173E-2</v>
      </c>
      <c r="M49" s="1517"/>
      <c r="N49" s="1513">
        <v>502.48637636872934</v>
      </c>
      <c r="O49" s="1514"/>
      <c r="P49" s="1513">
        <v>346.50375939849624</v>
      </c>
      <c r="Q49" s="1516"/>
      <c r="R49" s="1514">
        <v>0.45016139865554955</v>
      </c>
      <c r="S49" s="57"/>
      <c r="T49" s="4"/>
    </row>
    <row r="50" spans="1:20" s="25" customFormat="1" x14ac:dyDescent="0.2">
      <c r="A50" s="1267" t="s">
        <v>792</v>
      </c>
      <c r="B50" s="1511">
        <v>4531.7331881590508</v>
      </c>
      <c r="C50" s="1513"/>
      <c r="D50" s="1513">
        <v>3226.0526050320068</v>
      </c>
      <c r="E50" s="1513"/>
      <c r="F50" s="1514">
        <v>0.40473009680326955</v>
      </c>
      <c r="G50" s="1514"/>
      <c r="H50" s="1519">
        <v>2401.2361197862006</v>
      </c>
      <c r="I50" s="1514"/>
      <c r="J50" s="1520">
        <v>2509.100474706192</v>
      </c>
      <c r="K50" s="1516"/>
      <c r="L50" s="1514">
        <v>-4.2989252924445776E-2</v>
      </c>
      <c r="M50" s="1517"/>
      <c r="N50" s="1513">
        <v>2130.4970683728038</v>
      </c>
      <c r="O50" s="1514"/>
      <c r="P50" s="1513">
        <v>716.95213032581455</v>
      </c>
      <c r="Q50" s="1516"/>
      <c r="R50" s="1514">
        <v>1.9716029540279243</v>
      </c>
      <c r="S50" s="57"/>
      <c r="T50" s="4"/>
    </row>
    <row r="51" spans="1:20" s="25" customFormat="1" x14ac:dyDescent="0.2">
      <c r="A51" s="1267" t="s">
        <v>957</v>
      </c>
      <c r="B51" s="1511">
        <v>1638.4003526743593</v>
      </c>
      <c r="C51" s="1513"/>
      <c r="D51" s="1513">
        <v>1216.1064604213384</v>
      </c>
      <c r="E51" s="1513"/>
      <c r="F51" s="1514">
        <v>0.34725075969640917</v>
      </c>
      <c r="G51" s="1514"/>
      <c r="H51" s="1519">
        <v>1028.6733918900445</v>
      </c>
      <c r="I51" s="1514"/>
      <c r="J51" s="1520">
        <v>1102.7453493102273</v>
      </c>
      <c r="K51" s="1516"/>
      <c r="L51" s="1514">
        <v>-6.7170500847285528E-2</v>
      </c>
      <c r="M51" s="1517"/>
      <c r="N51" s="1513">
        <v>609.72696078431375</v>
      </c>
      <c r="O51" s="1514"/>
      <c r="P51" s="1513">
        <v>113.36111111111111</v>
      </c>
      <c r="Q51" s="1516"/>
      <c r="R51" s="1514">
        <v>4.3786254810672132</v>
      </c>
      <c r="S51" s="57"/>
      <c r="T51" s="4"/>
    </row>
    <row r="52" spans="1:20" s="25" customFormat="1" x14ac:dyDescent="0.2">
      <c r="A52" s="12" t="s">
        <v>308</v>
      </c>
      <c r="B52" s="1511">
        <v>3899.8716067043229</v>
      </c>
      <c r="C52" s="1513"/>
      <c r="D52" s="1513">
        <v>3695.5765508676304</v>
      </c>
      <c r="E52" s="1513"/>
      <c r="F52" s="1514">
        <v>5.5280969836419426E-2</v>
      </c>
      <c r="G52" s="1514"/>
      <c r="H52" s="1519">
        <v>3320.4049400376502</v>
      </c>
      <c r="I52" s="1514"/>
      <c r="J52" s="1520">
        <v>3480.4051222962016</v>
      </c>
      <c r="K52" s="1516"/>
      <c r="L52" s="1514">
        <v>-4.5971712095685874E-2</v>
      </c>
      <c r="M52" s="1517"/>
      <c r="N52" s="1513">
        <v>579.4666666666667</v>
      </c>
      <c r="O52" s="1514"/>
      <c r="P52" s="1513">
        <v>215.17142857142858</v>
      </c>
      <c r="Q52" s="1516"/>
      <c r="R52" s="1514">
        <v>1.6930465188332671</v>
      </c>
      <c r="S52" s="57"/>
      <c r="T52" s="4"/>
    </row>
    <row r="53" spans="1:20" s="25" customFormat="1" x14ac:dyDescent="0.2">
      <c r="A53" s="12" t="s">
        <v>309</v>
      </c>
      <c r="B53" s="1511">
        <v>834.11871523204354</v>
      </c>
      <c r="C53" s="1513"/>
      <c r="D53" s="1513">
        <v>968.32669071444775</v>
      </c>
      <c r="E53" s="1513"/>
      <c r="F53" s="1514">
        <v>-0.13859782733385495</v>
      </c>
      <c r="G53" s="1514"/>
      <c r="H53" s="1519">
        <v>807.05621523204377</v>
      </c>
      <c r="I53" s="1514"/>
      <c r="J53" s="1520">
        <v>968.32669071444775</v>
      </c>
      <c r="K53" s="1516"/>
      <c r="L53" s="1514">
        <v>-0.1665455233537102</v>
      </c>
      <c r="M53" s="1517"/>
      <c r="N53" s="1513">
        <v>27.0625</v>
      </c>
      <c r="O53" s="1514"/>
      <c r="P53" s="1513">
        <v>0</v>
      </c>
      <c r="Q53" s="1516"/>
      <c r="R53" s="1514" t="s">
        <v>1101</v>
      </c>
      <c r="S53" s="57"/>
      <c r="T53" s="4"/>
    </row>
    <row r="54" spans="1:20" s="25" customFormat="1" x14ac:dyDescent="0.2">
      <c r="A54" s="12" t="s">
        <v>310</v>
      </c>
      <c r="B54" s="1511">
        <v>3993.0792550243923</v>
      </c>
      <c r="C54" s="1513"/>
      <c r="D54" s="1513">
        <v>3395.153076582521</v>
      </c>
      <c r="E54" s="1513"/>
      <c r="F54" s="1514">
        <v>0.17611169951834083</v>
      </c>
      <c r="G54" s="1514"/>
      <c r="H54" s="1519">
        <v>3216.3965710417096</v>
      </c>
      <c r="I54" s="1514"/>
      <c r="J54" s="1520">
        <v>3324.8057081614684</v>
      </c>
      <c r="K54" s="1516"/>
      <c r="L54" s="1514">
        <v>-3.2606157061642611E-2</v>
      </c>
      <c r="M54" s="1517"/>
      <c r="N54" s="1513">
        <v>776.68268398268401</v>
      </c>
      <c r="O54" s="1514"/>
      <c r="P54" s="1513">
        <v>70.347368421052636</v>
      </c>
      <c r="Q54" s="1516"/>
      <c r="R54" s="1514">
        <v>10.040678584221904</v>
      </c>
      <c r="S54" s="57"/>
      <c r="T54" s="4"/>
    </row>
    <row r="55" spans="1:20" s="10" customFormat="1" x14ac:dyDescent="0.2">
      <c r="A55" s="546" t="s">
        <v>311</v>
      </c>
      <c r="B55" s="1489"/>
      <c r="C55" s="1490"/>
      <c r="D55" s="1501"/>
      <c r="E55" s="1501"/>
      <c r="F55" s="1490"/>
      <c r="G55" s="1490"/>
      <c r="H55" s="1489"/>
      <c r="I55" s="1490"/>
      <c r="J55" s="1502"/>
      <c r="K55" s="1490"/>
      <c r="L55" s="1491"/>
      <c r="M55" s="1489"/>
      <c r="N55" s="1490"/>
      <c r="O55" s="1505"/>
      <c r="P55" s="1502"/>
      <c r="Q55" s="1490"/>
      <c r="R55" s="1491"/>
      <c r="S55" s="408"/>
      <c r="T55" s="4"/>
    </row>
    <row r="56" spans="1:20" s="25" customFormat="1" x14ac:dyDescent="0.2">
      <c r="A56" s="33" t="s">
        <v>312</v>
      </c>
      <c r="B56" s="1511">
        <v>38188.594329962463</v>
      </c>
      <c r="C56" s="1513"/>
      <c r="D56" s="1513">
        <v>38210.76798757026</v>
      </c>
      <c r="E56" s="1513"/>
      <c r="F56" s="1514">
        <v>-5.8029866384809242E-4</v>
      </c>
      <c r="G56" s="1514"/>
      <c r="H56" s="1519">
        <v>32397.41549433798</v>
      </c>
      <c r="I56" s="1514"/>
      <c r="J56" s="1520">
        <v>33609.201320903594</v>
      </c>
      <c r="K56" s="1516"/>
      <c r="L56" s="1514">
        <v>-3.6055180692792343E-2</v>
      </c>
      <c r="M56" s="1517"/>
      <c r="N56" s="1520">
        <v>5791.1788356251591</v>
      </c>
      <c r="O56" s="1514"/>
      <c r="P56" s="1513">
        <v>4601.5666666666675</v>
      </c>
      <c r="Q56" s="1516"/>
      <c r="R56" s="1514">
        <v>0.25852329328963858</v>
      </c>
      <c r="S56" s="57"/>
      <c r="T56" s="4"/>
    </row>
    <row r="57" spans="1:20" s="25" customFormat="1" x14ac:dyDescent="0.2">
      <c r="A57" s="33" t="s">
        <v>194</v>
      </c>
      <c r="B57" s="1511">
        <v>35384.253644112556</v>
      </c>
      <c r="C57" s="1513"/>
      <c r="D57" s="1513">
        <v>34540.859817320037</v>
      </c>
      <c r="E57" s="1513"/>
      <c r="F57" s="1514">
        <v>2.4417279455493185E-2</v>
      </c>
      <c r="G57" s="1514"/>
      <c r="H57" s="1519">
        <v>29655.47480848954</v>
      </c>
      <c r="I57" s="1514"/>
      <c r="J57" s="1520">
        <v>30425.682624337584</v>
      </c>
      <c r="K57" s="1516"/>
      <c r="L57" s="1514">
        <v>-2.5314397226767635E-2</v>
      </c>
      <c r="M57" s="1517"/>
      <c r="N57" s="1520">
        <v>5728.7788356251594</v>
      </c>
      <c r="O57" s="1514"/>
      <c r="P57" s="1513">
        <v>4115.1771929824554</v>
      </c>
      <c r="Q57" s="1516"/>
      <c r="R57" s="1514">
        <v>0.39210988177966011</v>
      </c>
      <c r="S57" s="57"/>
      <c r="T57" s="4"/>
    </row>
    <row r="58" spans="1:20" s="25" customFormat="1" x14ac:dyDescent="0.2">
      <c r="A58" s="33" t="s">
        <v>195</v>
      </c>
      <c r="B58" s="1511">
        <v>3326.2075571701234</v>
      </c>
      <c r="C58" s="1513"/>
      <c r="D58" s="1513">
        <v>4120.2280533819239</v>
      </c>
      <c r="E58" s="1513"/>
      <c r="F58" s="1514">
        <v>-0.19271275422729589</v>
      </c>
      <c r="G58" s="1514"/>
      <c r="H58" s="1519">
        <v>3201.4075571701242</v>
      </c>
      <c r="I58" s="1514"/>
      <c r="J58" s="1520">
        <v>3633.8385796977132</v>
      </c>
      <c r="K58" s="1516"/>
      <c r="L58" s="1514">
        <v>-0.1190011644830854</v>
      </c>
      <c r="M58" s="1517"/>
      <c r="N58" s="1520">
        <v>124.8</v>
      </c>
      <c r="O58" s="1514"/>
      <c r="P58" s="1513">
        <v>486.38947368421054</v>
      </c>
      <c r="Q58" s="1516"/>
      <c r="R58" s="1514">
        <v>-0.74341549981604516</v>
      </c>
      <c r="S58" s="57"/>
      <c r="T58" s="4"/>
    </row>
    <row r="59" spans="1:20" s="25" customFormat="1" x14ac:dyDescent="0.2">
      <c r="A59" s="33" t="s">
        <v>621</v>
      </c>
      <c r="B59" s="1511">
        <v>528.65839311257548</v>
      </c>
      <c r="C59" s="1513"/>
      <c r="D59" s="1513">
        <v>644.16510078334454</v>
      </c>
      <c r="E59" s="1513"/>
      <c r="F59" s="1514">
        <v>-0.17931227185438295</v>
      </c>
      <c r="G59" s="1514"/>
      <c r="H59" s="1519">
        <v>466.25839311257556</v>
      </c>
      <c r="I59" s="1514"/>
      <c r="J59" s="1520">
        <v>644.16510078334454</v>
      </c>
      <c r="K59" s="1516"/>
      <c r="L59" s="1514">
        <v>-0.27618184756427105</v>
      </c>
      <c r="M59" s="1517"/>
      <c r="N59" s="1520">
        <v>62.4</v>
      </c>
      <c r="O59" s="1514"/>
      <c r="P59" s="1513">
        <v>0</v>
      </c>
      <c r="Q59" s="1516"/>
      <c r="R59" s="1514" t="s">
        <v>1101</v>
      </c>
      <c r="S59" s="57"/>
      <c r="T59" s="4"/>
    </row>
    <row r="60" spans="1:20" s="25" customFormat="1" x14ac:dyDescent="0.2">
      <c r="A60" s="33" t="s">
        <v>243</v>
      </c>
      <c r="B60" s="1511">
        <v>2458.6249135245857</v>
      </c>
      <c r="C60" s="1513"/>
      <c r="D60" s="1513">
        <v>2600.3748550975924</v>
      </c>
      <c r="E60" s="1513"/>
      <c r="F60" s="1514">
        <v>-5.4511349121504564E-2</v>
      </c>
      <c r="G60" s="1514"/>
      <c r="H60" s="1519">
        <v>2427.4249135245823</v>
      </c>
      <c r="I60" s="1514"/>
      <c r="J60" s="1520">
        <v>2189.5145376372752</v>
      </c>
      <c r="K60" s="1516"/>
      <c r="L60" s="1514">
        <v>0.10865896151757835</v>
      </c>
      <c r="M60" s="1517"/>
      <c r="N60" s="1520">
        <v>31.2</v>
      </c>
      <c r="O60" s="1514"/>
      <c r="P60" s="1513">
        <v>410.86031746031745</v>
      </c>
      <c r="Q60" s="1516"/>
      <c r="R60" s="1514">
        <v>-0.92406178286367746</v>
      </c>
      <c r="S60" s="57"/>
      <c r="T60" s="4"/>
    </row>
    <row r="61" spans="1:20" s="25" customFormat="1" x14ac:dyDescent="0.2">
      <c r="A61" s="33" t="s">
        <v>313</v>
      </c>
      <c r="B61" s="1511">
        <v>1663.1033518572106</v>
      </c>
      <c r="C61" s="1513"/>
      <c r="D61" s="1513">
        <v>1520.9655959332729</v>
      </c>
      <c r="E61" s="1513"/>
      <c r="F61" s="1514">
        <v>9.3452314966218003E-2</v>
      </c>
      <c r="G61" s="1514"/>
      <c r="H61" s="1519">
        <v>1631.9033518572091</v>
      </c>
      <c r="I61" s="1514"/>
      <c r="J61" s="1520">
        <v>1271.4941673618443</v>
      </c>
      <c r="K61" s="1516"/>
      <c r="L61" s="1514">
        <v>0.28345327390935554</v>
      </c>
      <c r="M61" s="1517"/>
      <c r="N61" s="1520">
        <v>31.2</v>
      </c>
      <c r="O61" s="1514"/>
      <c r="P61" s="1513">
        <v>249.47142857142859</v>
      </c>
      <c r="Q61" s="1516"/>
      <c r="R61" s="1514">
        <v>-0.87493557807936784</v>
      </c>
      <c r="S61" s="57"/>
      <c r="T61" s="4"/>
    </row>
    <row r="62" spans="1:20" s="25" customFormat="1" x14ac:dyDescent="0.2">
      <c r="A62" s="33" t="s">
        <v>314</v>
      </c>
      <c r="B62" s="1511">
        <v>240.44065289222345</v>
      </c>
      <c r="C62" s="1513"/>
      <c r="D62" s="1513">
        <v>321.87837881547648</v>
      </c>
      <c r="E62" s="1513"/>
      <c r="F62" s="1514">
        <v>-0.25300775473937287</v>
      </c>
      <c r="G62" s="1514"/>
      <c r="H62" s="1519">
        <v>240.44065289222345</v>
      </c>
      <c r="I62" s="1514"/>
      <c r="J62" s="1520">
        <v>321.87837881547648</v>
      </c>
      <c r="K62" s="1516"/>
      <c r="L62" s="1514">
        <v>-0.25300775473937287</v>
      </c>
      <c r="M62" s="1517"/>
      <c r="N62" s="1513">
        <v>0</v>
      </c>
      <c r="O62" s="1514"/>
      <c r="P62" s="1513">
        <v>0</v>
      </c>
      <c r="Q62" s="1516"/>
      <c r="R62" s="1514" t="s">
        <v>1101</v>
      </c>
      <c r="S62" s="57"/>
      <c r="T62" s="4"/>
    </row>
    <row r="63" spans="1:20" s="25" customFormat="1" x14ac:dyDescent="0.2">
      <c r="A63" s="33" t="s">
        <v>315</v>
      </c>
      <c r="B63" s="1511">
        <v>613.34239503397168</v>
      </c>
      <c r="C63" s="1513"/>
      <c r="D63" s="1513">
        <v>862.7240938096736</v>
      </c>
      <c r="E63" s="1513"/>
      <c r="F63" s="1514">
        <v>-0.28906309742024922</v>
      </c>
      <c r="G63" s="1514"/>
      <c r="H63" s="1519">
        <v>613.34239503397168</v>
      </c>
      <c r="I63" s="1514"/>
      <c r="J63" s="1520">
        <v>701.33520492078469</v>
      </c>
      <c r="K63" s="1516"/>
      <c r="L63" s="1514">
        <v>-0.12546469829181287</v>
      </c>
      <c r="M63" s="1517"/>
      <c r="N63" s="1513">
        <v>0</v>
      </c>
      <c r="O63" s="1514"/>
      <c r="P63" s="1513">
        <v>161.38888888888891</v>
      </c>
      <c r="Q63" s="1516"/>
      <c r="R63" s="1514">
        <v>-1</v>
      </c>
      <c r="S63" s="57"/>
      <c r="T63" s="4"/>
    </row>
    <row r="64" spans="1:20" s="25" customFormat="1" x14ac:dyDescent="0.2">
      <c r="A64" s="33" t="s">
        <v>237</v>
      </c>
      <c r="B64" s="1511">
        <v>662.0081659395521</v>
      </c>
      <c r="C64" s="1513"/>
      <c r="D64" s="1513">
        <v>856.14904291295795</v>
      </c>
      <c r="E64" s="1513"/>
      <c r="F64" s="1514">
        <v>-0.22676060737376022</v>
      </c>
      <c r="G64" s="1514"/>
      <c r="H64" s="1519">
        <v>639.14452957591561</v>
      </c>
      <c r="I64" s="1514"/>
      <c r="J64" s="1520">
        <v>772.64904291295795</v>
      </c>
      <c r="K64" s="1516"/>
      <c r="L64" s="1514">
        <v>-0.17278803948778354</v>
      </c>
      <c r="M64" s="1517"/>
      <c r="N64" s="1513">
        <v>22.863636363636363</v>
      </c>
      <c r="O64" s="1514"/>
      <c r="P64" s="1513">
        <v>83.5</v>
      </c>
      <c r="Q64" s="1516"/>
      <c r="R64" s="1514">
        <v>-0.72618399564507352</v>
      </c>
      <c r="S64" s="57"/>
      <c r="T64" s="4"/>
    </row>
    <row r="65" spans="1:20" s="25" customFormat="1" x14ac:dyDescent="0.2">
      <c r="A65" s="33" t="s">
        <v>260</v>
      </c>
      <c r="B65" s="1511">
        <v>3416.8507892378343</v>
      </c>
      <c r="C65" s="1513"/>
      <c r="D65" s="1513">
        <v>3367.064103692423</v>
      </c>
      <c r="E65" s="1513"/>
      <c r="F65" s="1514">
        <v>1.4786378878505374E-2</v>
      </c>
      <c r="G65" s="1514"/>
      <c r="H65" s="1519">
        <v>3027.8786444708298</v>
      </c>
      <c r="I65" s="1514"/>
      <c r="J65" s="1520">
        <v>3164.0834019380372</v>
      </c>
      <c r="K65" s="1516"/>
      <c r="L65" s="1514">
        <v>-4.3047145149138745E-2</v>
      </c>
      <c r="M65" s="1517"/>
      <c r="N65" s="1513">
        <v>388.9721447669977</v>
      </c>
      <c r="O65" s="1514"/>
      <c r="P65" s="1513">
        <v>202.98070175438596</v>
      </c>
      <c r="Q65" s="1516"/>
      <c r="R65" s="1514">
        <v>0.91630111338204046</v>
      </c>
      <c r="S65" s="57"/>
      <c r="T65" s="4"/>
    </row>
    <row r="66" spans="1:20" s="25" customFormat="1" x14ac:dyDescent="0.2">
      <c r="A66" s="33" t="s">
        <v>316</v>
      </c>
      <c r="B66" s="1511">
        <v>92.100446807035169</v>
      </c>
      <c r="C66" s="1513"/>
      <c r="D66" s="1513">
        <v>163.24100888096331</v>
      </c>
      <c r="E66" s="1513"/>
      <c r="F66" s="1514">
        <v>-0.43580079884096051</v>
      </c>
      <c r="G66" s="1514"/>
      <c r="H66" s="1519">
        <v>92.100446807035169</v>
      </c>
      <c r="I66" s="1514"/>
      <c r="J66" s="1520">
        <v>163.24100888096331</v>
      </c>
      <c r="K66" s="1516"/>
      <c r="L66" s="1514">
        <v>-0.43580079884096051</v>
      </c>
      <c r="M66" s="1517"/>
      <c r="N66" s="1513">
        <v>0</v>
      </c>
      <c r="O66" s="1514"/>
      <c r="P66" s="1513">
        <v>0</v>
      </c>
      <c r="Q66" s="1516"/>
      <c r="R66" s="1514" t="s">
        <v>1101</v>
      </c>
      <c r="S66" s="57"/>
      <c r="T66" s="4"/>
    </row>
    <row r="67" spans="1:20" s="25" customFormat="1" x14ac:dyDescent="0.2">
      <c r="A67" s="33" t="s">
        <v>317</v>
      </c>
      <c r="B67" s="1511">
        <v>215.93758141685211</v>
      </c>
      <c r="C67" s="1513"/>
      <c r="D67" s="1513">
        <v>269.31431166401671</v>
      </c>
      <c r="E67" s="1513"/>
      <c r="F67" s="1514">
        <v>-0.19819492665415711</v>
      </c>
      <c r="G67" s="1514"/>
      <c r="H67" s="1519">
        <v>215.93758141685211</v>
      </c>
      <c r="I67" s="1514"/>
      <c r="J67" s="1520">
        <v>269.31431166401671</v>
      </c>
      <c r="K67" s="1516"/>
      <c r="L67" s="1514">
        <v>-0.19819492665415711</v>
      </c>
      <c r="M67" s="1517"/>
      <c r="N67" s="1513">
        <v>0</v>
      </c>
      <c r="O67" s="1514"/>
      <c r="P67" s="1513">
        <v>0</v>
      </c>
      <c r="Q67" s="1516"/>
      <c r="R67" s="1514" t="s">
        <v>1101</v>
      </c>
      <c r="S67" s="57"/>
      <c r="T67" s="4"/>
    </row>
    <row r="68" spans="1:20" s="25" customFormat="1" x14ac:dyDescent="0.2">
      <c r="A68" s="33" t="s">
        <v>622</v>
      </c>
      <c r="B68" s="1511">
        <v>850.33362208374911</v>
      </c>
      <c r="C68" s="1513"/>
      <c r="D68" s="1513">
        <v>1100.6138322347599</v>
      </c>
      <c r="E68" s="1513"/>
      <c r="F68" s="1514">
        <v>-0.22740056759310859</v>
      </c>
      <c r="G68" s="1529"/>
      <c r="H68" s="1519">
        <v>803.16695541708293</v>
      </c>
      <c r="I68" s="1514"/>
      <c r="J68" s="1520">
        <v>921.89954652047413</v>
      </c>
      <c r="K68" s="1516"/>
      <c r="L68" s="1514">
        <v>-0.12879124580495097</v>
      </c>
      <c r="M68" s="1517"/>
      <c r="N68" s="1513">
        <v>47.166666666666664</v>
      </c>
      <c r="O68" s="1514"/>
      <c r="P68" s="1513">
        <v>178.71428571428572</v>
      </c>
      <c r="Q68" s="1516"/>
      <c r="R68" s="1514">
        <v>-0.7360778044231282</v>
      </c>
      <c r="S68" s="57"/>
      <c r="T68" s="4"/>
    </row>
    <row r="69" spans="1:20" s="25" customFormat="1" x14ac:dyDescent="0.2">
      <c r="A69" s="194" t="s">
        <v>893</v>
      </c>
      <c r="B69" s="1531">
        <v>42.256991390417411</v>
      </c>
      <c r="C69" s="1532"/>
      <c r="D69" s="1532">
        <v>42.700975986237005</v>
      </c>
      <c r="E69" s="1533"/>
      <c r="F69" s="1534">
        <v>-1.0397528055627915E-2</v>
      </c>
      <c r="G69" s="1534"/>
      <c r="H69" s="1535">
        <v>42.9746035001425</v>
      </c>
      <c r="I69" s="1534"/>
      <c r="J69" s="1536">
        <v>42.47935560590355</v>
      </c>
      <c r="K69" s="1533"/>
      <c r="L69" s="1537">
        <v>1.1658554777373402E-2</v>
      </c>
      <c r="M69" s="1534"/>
      <c r="N69" s="1536">
        <v>38.434933165877403</v>
      </c>
      <c r="O69" s="1534"/>
      <c r="P69" s="1532">
        <v>44.175467745731716</v>
      </c>
      <c r="Q69" s="1533"/>
      <c r="R69" s="1534">
        <v>-0.12994847305061008</v>
      </c>
      <c r="S69" s="91"/>
      <c r="T69" s="4"/>
    </row>
    <row r="70" spans="1:20" s="10" customFormat="1" x14ac:dyDescent="0.2">
      <c r="A70" s="123"/>
      <c r="B70" s="558"/>
      <c r="C70" s="25"/>
      <c r="D70" s="553"/>
      <c r="E70" s="56"/>
      <c r="F70" s="55"/>
      <c r="G70" s="55"/>
      <c r="H70" s="553"/>
      <c r="I70" s="55"/>
      <c r="J70" s="559"/>
      <c r="K70" s="56"/>
      <c r="L70" s="55"/>
      <c r="M70" s="55"/>
      <c r="N70" s="414"/>
      <c r="O70" s="55"/>
      <c r="P70" s="560"/>
      <c r="Q70" s="56"/>
      <c r="R70" s="55"/>
      <c r="S70" s="55"/>
      <c r="T70" s="4"/>
    </row>
    <row r="71" spans="1:20" x14ac:dyDescent="0.2">
      <c r="A71" s="1165" t="s">
        <v>949</v>
      </c>
      <c r="B71" s="109"/>
      <c r="D71" s="109"/>
      <c r="E71" s="6"/>
      <c r="F71" s="21"/>
      <c r="G71" s="21"/>
      <c r="I71" s="21"/>
      <c r="J71" s="110"/>
      <c r="K71" s="6"/>
      <c r="L71" s="21"/>
      <c r="M71" s="21"/>
      <c r="O71" s="21"/>
      <c r="P71" s="316"/>
      <c r="Q71" s="6"/>
      <c r="R71" s="21"/>
      <c r="S71" s="21"/>
    </row>
    <row r="72" spans="1:20" x14ac:dyDescent="0.2">
      <c r="A72" s="29" t="s">
        <v>677</v>
      </c>
      <c r="B72" s="109"/>
      <c r="D72" s="109"/>
      <c r="E72" s="6"/>
      <c r="F72" s="21"/>
      <c r="G72" s="21"/>
      <c r="I72" s="21"/>
      <c r="J72" s="110"/>
      <c r="K72" s="6"/>
      <c r="L72" s="21"/>
      <c r="M72" s="21"/>
      <c r="O72" s="21"/>
      <c r="P72" s="316"/>
      <c r="Q72" s="6"/>
      <c r="R72" s="21"/>
      <c r="S72" s="21"/>
    </row>
    <row r="73" spans="1:20" x14ac:dyDescent="0.2">
      <c r="A73" s="29"/>
      <c r="B73" s="127"/>
      <c r="C73" s="128"/>
      <c r="D73" s="127"/>
      <c r="E73" s="129"/>
      <c r="F73" s="129"/>
      <c r="G73" s="129"/>
      <c r="H73" s="141"/>
      <c r="I73" s="129"/>
      <c r="J73" s="130"/>
      <c r="K73" s="129"/>
      <c r="L73" s="129"/>
      <c r="M73" s="129"/>
      <c r="N73" s="142"/>
      <c r="O73" s="21"/>
      <c r="P73" s="316"/>
      <c r="Q73" s="6"/>
      <c r="R73" s="21"/>
      <c r="S73" s="21"/>
    </row>
    <row r="74" spans="1:20" x14ac:dyDescent="0.2">
      <c r="A74" s="29"/>
      <c r="B74" s="127"/>
      <c r="C74" s="128"/>
      <c r="D74" s="127"/>
      <c r="E74" s="129"/>
      <c r="F74" s="129"/>
      <c r="G74" s="129"/>
      <c r="H74" s="141"/>
      <c r="I74" s="129"/>
      <c r="J74" s="130"/>
      <c r="K74" s="129"/>
      <c r="L74" s="129"/>
      <c r="M74" s="129"/>
      <c r="N74" s="142"/>
      <c r="O74" s="21"/>
      <c r="P74" s="316"/>
      <c r="Q74" s="6"/>
      <c r="R74" s="21"/>
      <c r="S74" s="21"/>
    </row>
    <row r="75" spans="1:20" x14ac:dyDescent="0.2">
      <c r="B75" s="127"/>
      <c r="C75" s="128"/>
      <c r="D75" s="127"/>
      <c r="E75" s="129"/>
      <c r="F75" s="129"/>
      <c r="G75" s="129"/>
      <c r="H75" s="565"/>
      <c r="I75" s="129"/>
      <c r="J75" s="130"/>
      <c r="K75" s="129"/>
      <c r="L75" s="129"/>
      <c r="M75" s="129"/>
      <c r="N75" s="127"/>
      <c r="O75" s="21"/>
      <c r="P75" s="316"/>
      <c r="Q75" s="6"/>
      <c r="R75" s="21"/>
      <c r="S75" s="21"/>
    </row>
    <row r="76" spans="1:20" x14ac:dyDescent="0.2">
      <c r="B76" s="109"/>
      <c r="D76" s="109"/>
      <c r="E76" s="6"/>
      <c r="F76" s="21"/>
      <c r="G76" s="21"/>
      <c r="H76" s="553"/>
      <c r="I76" s="21"/>
      <c r="J76" s="110"/>
      <c r="K76" s="6"/>
      <c r="L76" s="21"/>
      <c r="M76" s="21"/>
      <c r="N76" s="109"/>
      <c r="O76" s="21"/>
      <c r="P76" s="316"/>
      <c r="Q76" s="6"/>
      <c r="R76" s="21"/>
      <c r="S76" s="21"/>
    </row>
    <row r="77" spans="1:20" s="10" customFormat="1" x14ac:dyDescent="0.2">
      <c r="A77" s="29"/>
      <c r="B77" s="109"/>
      <c r="D77" s="109"/>
      <c r="E77" s="6"/>
      <c r="F77" s="21"/>
      <c r="G77" s="21"/>
      <c r="H77" s="109"/>
      <c r="I77" s="21"/>
      <c r="J77" s="110"/>
      <c r="K77" s="6"/>
      <c r="L77" s="21"/>
      <c r="M77" s="21"/>
      <c r="N77" s="39"/>
      <c r="O77" s="21"/>
      <c r="P77" s="316"/>
      <c r="Q77" s="6"/>
      <c r="R77" s="21"/>
      <c r="S77" s="21"/>
    </row>
    <row r="78" spans="1:20" x14ac:dyDescent="0.2">
      <c r="D78" s="34"/>
      <c r="F78" s="4"/>
      <c r="J78" s="34"/>
      <c r="L78" s="4"/>
      <c r="N78" s="35"/>
      <c r="P78" s="34"/>
    </row>
    <row r="79" spans="1:20" x14ac:dyDescent="0.2">
      <c r="F79" s="35"/>
      <c r="G79" s="35"/>
      <c r="L79" s="35"/>
      <c r="M79" s="35"/>
      <c r="R79" s="35"/>
      <c r="S79" s="35"/>
    </row>
    <row r="80" spans="1:20" x14ac:dyDescent="0.2">
      <c r="B80" s="93"/>
      <c r="D80" s="93"/>
      <c r="F80" s="35"/>
      <c r="G80" s="35"/>
      <c r="L80" s="35"/>
      <c r="M80" s="35"/>
      <c r="R80" s="35"/>
      <c r="S80" s="35"/>
    </row>
    <row r="81" spans="2:19" x14ac:dyDescent="0.2">
      <c r="B81" s="93"/>
      <c r="D81" s="93"/>
      <c r="F81" s="35"/>
      <c r="G81" s="35"/>
      <c r="L81" s="35"/>
      <c r="M81" s="35"/>
      <c r="R81" s="35"/>
      <c r="S81" s="35"/>
    </row>
    <row r="82" spans="2:19" x14ac:dyDescent="0.2">
      <c r="B82" s="317"/>
      <c r="H82" s="77"/>
      <c r="N82" s="77"/>
    </row>
    <row r="83" spans="2:19" x14ac:dyDescent="0.2">
      <c r="B83" s="318"/>
    </row>
    <row r="84" spans="2:19" x14ac:dyDescent="0.2">
      <c r="B84" s="690"/>
    </row>
    <row r="85" spans="2:19" x14ac:dyDescent="0.2">
      <c r="B85" s="319"/>
    </row>
    <row r="86" spans="2:19" x14ac:dyDescent="0.2">
      <c r="B86" s="319"/>
    </row>
  </sheetData>
  <mergeCells count="6">
    <mergeCell ref="A1:S1"/>
    <mergeCell ref="A2:S2"/>
    <mergeCell ref="A4:A5"/>
    <mergeCell ref="B4:G4"/>
    <mergeCell ref="H4:L4"/>
    <mergeCell ref="M4:S4"/>
  </mergeCells>
  <printOptions horizontalCentered="1"/>
  <pageMargins left="0.25" right="0.25" top="0.25" bottom="0.5" header="0.3" footer="0.3"/>
  <pageSetup scale="86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>
    <pageSetUpPr fitToPage="1"/>
  </sheetPr>
  <dimension ref="A1:U90"/>
  <sheetViews>
    <sheetView showGridLines="0" zoomScaleNormal="100" workbookViewId="0">
      <selection activeCell="V24" sqref="V24"/>
    </sheetView>
  </sheetViews>
  <sheetFormatPr defaultColWidth="9.140625" defaultRowHeight="12" x14ac:dyDescent="0.2"/>
  <cols>
    <col min="1" max="1" width="24.7109375" style="24" customWidth="1"/>
    <col min="2" max="2" width="10.28515625" style="34" customWidth="1"/>
    <col min="3" max="3" width="0.5703125" style="10" customWidth="1"/>
    <col min="4" max="4" width="12.7109375" style="4" customWidth="1"/>
    <col min="5" max="5" width="0.7109375" style="4" customWidth="1"/>
    <col min="6" max="6" width="8.5703125" style="10" customWidth="1"/>
    <col min="7" max="7" width="0.5703125" style="10" customWidth="1"/>
    <col min="8" max="8" width="10.28515625" style="35" customWidth="1"/>
    <col min="9" max="9" width="0.5703125" style="10" customWidth="1"/>
    <col min="10" max="10" width="10.28515625" style="567" customWidth="1"/>
    <col min="11" max="11" width="0.5703125" style="4" customWidth="1"/>
    <col min="12" max="12" width="8.42578125" style="10" customWidth="1"/>
    <col min="13" max="13" width="1.5703125" style="10" customWidth="1"/>
    <col min="14" max="14" width="10.28515625" style="71" customWidth="1"/>
    <col min="15" max="15" width="0.5703125" style="10" customWidth="1"/>
    <col min="16" max="16" width="10.28515625" style="567" customWidth="1"/>
    <col min="17" max="17" width="0.5703125" style="4" customWidth="1"/>
    <col min="18" max="18" width="8.28515625" style="10" customWidth="1"/>
    <col min="19" max="19" width="0.5703125" style="10" customWidth="1"/>
    <col min="20" max="16384" width="9.140625" style="4"/>
  </cols>
  <sheetData>
    <row r="1" spans="1:21" ht="15.75" customHeight="1" x14ac:dyDescent="0.25">
      <c r="A1" s="1893" t="str">
        <f>CONCATENATE('List of Tables'!A32,":  ",'List of Tables'!C32)</f>
        <v>TABLE 27:  Oceania MMA Visitor Characteristics: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693"/>
      <c r="U1" s="1353"/>
    </row>
    <row r="2" spans="1:21" ht="15.75" x14ac:dyDescent="0.25">
      <c r="A2" s="1893" t="s">
        <v>889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</row>
    <row r="3" spans="1:21" x14ac:dyDescent="0.2">
      <c r="A3" s="368"/>
      <c r="B3" s="35"/>
      <c r="D3" s="543"/>
      <c r="E3" s="10"/>
      <c r="H3" s="544"/>
      <c r="J3" s="543"/>
      <c r="K3" s="10"/>
      <c r="N3" s="544"/>
      <c r="P3" s="543"/>
      <c r="Q3" s="10"/>
      <c r="R3" s="544"/>
    </row>
    <row r="4" spans="1:21" x14ac:dyDescent="0.2">
      <c r="A4" s="1899" t="s">
        <v>588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</row>
    <row r="5" spans="1:21" ht="24" x14ac:dyDescent="0.2">
      <c r="A5" s="1900"/>
      <c r="B5" s="66">
        <v>2015</v>
      </c>
      <c r="C5" s="67"/>
      <c r="D5" s="68" t="s">
        <v>984</v>
      </c>
      <c r="E5" s="65"/>
      <c r="F5" s="44" t="s">
        <v>595</v>
      </c>
      <c r="G5" s="65"/>
      <c r="H5" s="66">
        <v>2015</v>
      </c>
      <c r="I5" s="67"/>
      <c r="J5" s="68" t="s">
        <v>984</v>
      </c>
      <c r="K5" s="65"/>
      <c r="L5" s="44" t="s">
        <v>595</v>
      </c>
      <c r="M5" s="66"/>
      <c r="N5" s="68">
        <v>2015</v>
      </c>
      <c r="O5" s="67"/>
      <c r="P5" s="68" t="s">
        <v>984</v>
      </c>
      <c r="Q5" s="65"/>
      <c r="R5" s="44" t="s">
        <v>595</v>
      </c>
      <c r="S5" s="5"/>
    </row>
    <row r="6" spans="1:21" x14ac:dyDescent="0.2">
      <c r="A6" s="30" t="s">
        <v>475</v>
      </c>
      <c r="B6" s="1511">
        <v>3810264.8664824241</v>
      </c>
      <c r="C6" s="1512"/>
      <c r="D6" s="1513">
        <v>3458815.765072878</v>
      </c>
      <c r="E6" s="1513"/>
      <c r="F6" s="1514">
        <v>0.10160966217353326</v>
      </c>
      <c r="G6" s="1514"/>
      <c r="H6" s="1515">
        <v>532287.86123290332</v>
      </c>
      <c r="I6" s="1514"/>
      <c r="J6" s="1513">
        <v>567985.7943222766</v>
      </c>
      <c r="K6" s="1516"/>
      <c r="L6" s="1514">
        <v>-6.2850045628285875E-2</v>
      </c>
      <c r="M6" s="1517"/>
      <c r="N6" s="1518">
        <v>3277977.0052496893</v>
      </c>
      <c r="O6" s="1514"/>
      <c r="P6" s="1513">
        <v>2890829.9707506015</v>
      </c>
      <c r="Q6" s="1516"/>
      <c r="R6" s="1514">
        <v>0.13392245078964829</v>
      </c>
      <c r="S6" s="7"/>
    </row>
    <row r="7" spans="1:21" x14ac:dyDescent="0.2">
      <c r="A7" s="30" t="s">
        <v>265</v>
      </c>
      <c r="B7" s="1511">
        <v>399618.83129014185</v>
      </c>
      <c r="C7" s="1513"/>
      <c r="D7" s="1513">
        <v>371367.03228878725</v>
      </c>
      <c r="E7" s="1513"/>
      <c r="F7" s="1514">
        <v>7.6075140077014367E-2</v>
      </c>
      <c r="G7" s="1514"/>
      <c r="H7" s="1519">
        <v>73637.831290156115</v>
      </c>
      <c r="I7" s="1514"/>
      <c r="J7" s="1513">
        <v>79694.032288780509</v>
      </c>
      <c r="K7" s="1516"/>
      <c r="L7" s="1514">
        <v>-7.5993155631516443E-2</v>
      </c>
      <c r="M7" s="1517"/>
      <c r="N7" s="1513">
        <v>325981.00000000006</v>
      </c>
      <c r="O7" s="1514"/>
      <c r="P7" s="1513">
        <v>291673.00000000675</v>
      </c>
      <c r="Q7" s="1516"/>
      <c r="R7" s="1514">
        <v>0.1176248744312724</v>
      </c>
      <c r="S7" s="7"/>
    </row>
    <row r="8" spans="1:21" s="10" customFormat="1" x14ac:dyDescent="0.2">
      <c r="A8" s="429" t="s">
        <v>266</v>
      </c>
      <c r="B8" s="1489"/>
      <c r="C8" s="1490"/>
      <c r="D8" s="1490"/>
      <c r="E8" s="1490"/>
      <c r="F8" s="1490"/>
      <c r="G8" s="1490"/>
      <c r="H8" s="1489"/>
      <c r="I8" s="1490"/>
      <c r="J8" s="1490"/>
      <c r="K8" s="1490"/>
      <c r="L8" s="1491"/>
      <c r="M8" s="1489"/>
      <c r="N8" s="1490"/>
      <c r="O8" s="1490"/>
      <c r="P8" s="1490"/>
      <c r="Q8" s="1490"/>
      <c r="R8" s="1491"/>
      <c r="S8" s="408"/>
      <c r="T8" s="4"/>
    </row>
    <row r="9" spans="1:21" s="25" customFormat="1" x14ac:dyDescent="0.2">
      <c r="A9" s="184" t="s">
        <v>267</v>
      </c>
      <c r="B9" s="1511">
        <v>31787.340357111141</v>
      </c>
      <c r="C9" s="1513"/>
      <c r="D9" s="1513">
        <v>31331.097626264491</v>
      </c>
      <c r="E9" s="1513"/>
      <c r="F9" s="1514">
        <v>1.4561977249855028E-2</v>
      </c>
      <c r="G9" s="1514"/>
      <c r="H9" s="1519">
        <v>12050.987905511762</v>
      </c>
      <c r="I9" s="1514"/>
      <c r="J9" s="1520">
        <v>13274.919906279791</v>
      </c>
      <c r="K9" s="1516"/>
      <c r="L9" s="1514">
        <v>-9.2198823752528983E-2</v>
      </c>
      <c r="M9" s="1517"/>
      <c r="N9" s="1513">
        <v>19736.352451600356</v>
      </c>
      <c r="O9" s="1514"/>
      <c r="P9" s="1513">
        <v>18056.177719984702</v>
      </c>
      <c r="Q9" s="1516"/>
      <c r="R9" s="1514">
        <v>9.3052624850719398E-2</v>
      </c>
      <c r="S9" s="57"/>
      <c r="T9" s="4"/>
    </row>
    <row r="10" spans="1:21" s="25" customFormat="1" x14ac:dyDescent="0.2">
      <c r="A10" s="184" t="s">
        <v>268</v>
      </c>
      <c r="B10" s="1511">
        <v>187955.53890831166</v>
      </c>
      <c r="C10" s="1513"/>
      <c r="D10" s="1513">
        <v>178415.47532396656</v>
      </c>
      <c r="E10" s="1513"/>
      <c r="F10" s="1514">
        <v>5.3471054385962141E-2</v>
      </c>
      <c r="G10" s="1514"/>
      <c r="H10" s="1519">
        <v>31799.42553863948</v>
      </c>
      <c r="I10" s="1514"/>
      <c r="J10" s="1520">
        <v>33855.187512681623</v>
      </c>
      <c r="K10" s="1516"/>
      <c r="L10" s="1514">
        <v>-6.072221497140097E-2</v>
      </c>
      <c r="M10" s="1517"/>
      <c r="N10" s="1513">
        <v>156156.11336963566</v>
      </c>
      <c r="O10" s="1514"/>
      <c r="P10" s="1513">
        <v>144560.28781128494</v>
      </c>
      <c r="Q10" s="1516"/>
      <c r="R10" s="1514">
        <v>8.0214460927806042E-2</v>
      </c>
      <c r="S10" s="57"/>
      <c r="T10" s="4"/>
    </row>
    <row r="11" spans="1:21" s="25" customFormat="1" x14ac:dyDescent="0.2">
      <c r="A11" s="184" t="s">
        <v>269</v>
      </c>
      <c r="B11" s="1511">
        <v>179875.95202477436</v>
      </c>
      <c r="C11" s="1513"/>
      <c r="D11" s="1513">
        <v>161620.45933855601</v>
      </c>
      <c r="E11" s="1513"/>
      <c r="F11" s="1514">
        <v>0.11295285733582454</v>
      </c>
      <c r="G11" s="1514"/>
      <c r="H11" s="1519">
        <v>29787.417846014629</v>
      </c>
      <c r="I11" s="1514"/>
      <c r="J11" s="1513">
        <v>32563.924869827017</v>
      </c>
      <c r="K11" s="1516"/>
      <c r="L11" s="1514">
        <v>-8.5263279377758169E-2</v>
      </c>
      <c r="M11" s="1517"/>
      <c r="N11" s="1513">
        <v>150088.53417876142</v>
      </c>
      <c r="O11" s="1514"/>
      <c r="P11" s="1513">
        <v>129056.53446872901</v>
      </c>
      <c r="Q11" s="1516"/>
      <c r="R11" s="1514">
        <v>0.16296733673046646</v>
      </c>
      <c r="S11" s="57"/>
      <c r="T11" s="4"/>
    </row>
    <row r="12" spans="1:21" s="25" customFormat="1" x14ac:dyDescent="0.2">
      <c r="A12" s="184" t="s">
        <v>270</v>
      </c>
      <c r="B12" s="1521">
        <v>2.3532103608574917</v>
      </c>
      <c r="C12" s="1522"/>
      <c r="D12" s="1523">
        <v>2.3216551874027442</v>
      </c>
      <c r="E12" s="1523"/>
      <c r="F12" s="1514">
        <v>1.3591670987993914E-2</v>
      </c>
      <c r="G12" s="1514"/>
      <c r="H12" s="1524">
        <v>2.0813798244012287</v>
      </c>
      <c r="I12" s="1514"/>
      <c r="J12" s="1525">
        <v>2.0766705263424492</v>
      </c>
      <c r="K12" s="1516"/>
      <c r="L12" s="1514">
        <v>2.2677155567252137E-3</v>
      </c>
      <c r="M12" s="1517"/>
      <c r="N12" s="1522">
        <v>2.4247458970557805</v>
      </c>
      <c r="O12" s="1514"/>
      <c r="P12" s="1523">
        <v>2.3989815855592811</v>
      </c>
      <c r="Q12" s="1516"/>
      <c r="R12" s="1514">
        <v>1.0739687062038402E-2</v>
      </c>
      <c r="S12" s="57"/>
      <c r="T12" s="4"/>
    </row>
    <row r="13" spans="1:21" s="10" customFormat="1" x14ac:dyDescent="0.2">
      <c r="A13" s="429" t="s">
        <v>271</v>
      </c>
      <c r="B13" s="1489"/>
      <c r="C13" s="1490"/>
      <c r="D13" s="1490"/>
      <c r="E13" s="1490"/>
      <c r="F13" s="1490"/>
      <c r="G13" s="1490"/>
      <c r="H13" s="1489"/>
      <c r="I13" s="1490"/>
      <c r="J13" s="1490"/>
      <c r="K13" s="1490"/>
      <c r="L13" s="1491"/>
      <c r="M13" s="1489"/>
      <c r="N13" s="1490"/>
      <c r="O13" s="1490"/>
      <c r="P13" s="1490"/>
      <c r="Q13" s="1490"/>
      <c r="R13" s="1491"/>
      <c r="S13" s="408"/>
      <c r="T13" s="4"/>
    </row>
    <row r="14" spans="1:21" s="25" customFormat="1" x14ac:dyDescent="0.2">
      <c r="A14" s="9" t="s">
        <v>272</v>
      </c>
      <c r="B14" s="1511">
        <v>216440.03421768907</v>
      </c>
      <c r="C14" s="1513"/>
      <c r="D14" s="1513">
        <v>204044.71359292159</v>
      </c>
      <c r="E14" s="1513"/>
      <c r="F14" s="1514">
        <v>6.0748060591742196E-2</v>
      </c>
      <c r="G14" s="1514"/>
      <c r="H14" s="1519">
        <v>33561.183130607511</v>
      </c>
      <c r="I14" s="1514"/>
      <c r="J14" s="1520">
        <v>36401.312735527579</v>
      </c>
      <c r="K14" s="1516"/>
      <c r="L14" s="1514">
        <v>-7.8022724772453325E-2</v>
      </c>
      <c r="M14" s="1517"/>
      <c r="N14" s="1513">
        <v>182878.8510870699</v>
      </c>
      <c r="O14" s="1514"/>
      <c r="P14" s="1513">
        <v>167643.40085739401</v>
      </c>
      <c r="Q14" s="1516"/>
      <c r="R14" s="1514">
        <v>9.0880107130706184E-2</v>
      </c>
      <c r="S14" s="57"/>
      <c r="T14" s="4"/>
    </row>
    <row r="15" spans="1:21" s="25" customFormat="1" x14ac:dyDescent="0.2">
      <c r="A15" s="9" t="s">
        <v>273</v>
      </c>
      <c r="B15" s="1511">
        <v>183178.79707249909</v>
      </c>
      <c r="C15" s="1513"/>
      <c r="D15" s="1513">
        <v>167322.31869586569</v>
      </c>
      <c r="E15" s="1513"/>
      <c r="F15" s="1514">
        <v>9.4766068867686529E-2</v>
      </c>
      <c r="G15" s="1514"/>
      <c r="H15" s="1511">
        <v>40076.648159555007</v>
      </c>
      <c r="I15" s="1514"/>
      <c r="J15" s="1520">
        <v>43292.719553252929</v>
      </c>
      <c r="K15" s="1516"/>
      <c r="L15" s="1514">
        <v>-7.4286656668494586E-2</v>
      </c>
      <c r="M15" s="1517"/>
      <c r="N15" s="1513">
        <v>143102.14891292987</v>
      </c>
      <c r="O15" s="1514"/>
      <c r="P15" s="1513">
        <v>124029.59914261274</v>
      </c>
      <c r="Q15" s="1516"/>
      <c r="R15" s="1514">
        <v>0.15377417892310505</v>
      </c>
      <c r="S15" s="57"/>
      <c r="T15" s="4"/>
    </row>
    <row r="16" spans="1:21" s="25" customFormat="1" x14ac:dyDescent="0.2">
      <c r="A16" s="33" t="s">
        <v>619</v>
      </c>
      <c r="B16" s="1521">
        <v>2.3223408569118309</v>
      </c>
      <c r="C16" s="1522"/>
      <c r="D16" s="1523">
        <v>2.2763271627142188</v>
      </c>
      <c r="E16" s="1523"/>
      <c r="F16" s="1514">
        <v>2.0214007437642182E-2</v>
      </c>
      <c r="G16" s="1514"/>
      <c r="H16" s="1524">
        <v>2.7256255982502888</v>
      </c>
      <c r="I16" s="1514"/>
      <c r="J16" s="1525">
        <v>2.6835193175612697</v>
      </c>
      <c r="K16" s="1516"/>
      <c r="L16" s="1514">
        <v>1.5690694087227397E-2</v>
      </c>
      <c r="M16" s="1517"/>
      <c r="N16" s="1522">
        <v>2.2312404131909518</v>
      </c>
      <c r="O16" s="1514"/>
      <c r="P16" s="1523">
        <v>2.165069745208593</v>
      </c>
      <c r="Q16" s="1516"/>
      <c r="R16" s="1514">
        <v>3.0562834351548166E-2</v>
      </c>
      <c r="S16" s="57"/>
      <c r="T16" s="4"/>
    </row>
    <row r="17" spans="1:20" s="10" customFormat="1" x14ac:dyDescent="0.2">
      <c r="A17" s="545" t="s">
        <v>274</v>
      </c>
      <c r="B17" s="1489"/>
      <c r="C17" s="1490"/>
      <c r="D17" s="1490"/>
      <c r="E17" s="1490"/>
      <c r="F17" s="1490"/>
      <c r="G17" s="1490"/>
      <c r="H17" s="1489"/>
      <c r="I17" s="1490"/>
      <c r="J17" s="1490"/>
      <c r="K17" s="1490"/>
      <c r="L17" s="1491"/>
      <c r="M17" s="1489"/>
      <c r="N17" s="1490"/>
      <c r="O17" s="1490"/>
      <c r="P17" s="1490"/>
      <c r="Q17" s="1490"/>
      <c r="R17" s="1491"/>
      <c r="S17" s="408"/>
      <c r="T17" s="4"/>
    </row>
    <row r="18" spans="1:20" s="25" customFormat="1" x14ac:dyDescent="0.2">
      <c r="A18" s="9" t="s">
        <v>275</v>
      </c>
      <c r="B18" s="1511">
        <v>7715.4937952165228</v>
      </c>
      <c r="C18" s="1513"/>
      <c r="D18" s="1513">
        <v>7285.3820169303381</v>
      </c>
      <c r="E18" s="1513"/>
      <c r="F18" s="1514">
        <v>5.9037642403192793E-2</v>
      </c>
      <c r="G18" s="1514"/>
      <c r="H18" s="1519">
        <v>1599.4155183052392</v>
      </c>
      <c r="I18" s="1514"/>
      <c r="J18" s="1520">
        <v>1870.1280465360328</v>
      </c>
      <c r="K18" s="1516"/>
      <c r="L18" s="1514">
        <v>-0.14475614583302152</v>
      </c>
      <c r="M18" s="1517"/>
      <c r="N18" s="1513">
        <v>6116.0782769112666</v>
      </c>
      <c r="O18" s="1514"/>
      <c r="P18" s="1513">
        <v>5415.2539703943057</v>
      </c>
      <c r="Q18" s="1516"/>
      <c r="R18" s="1514">
        <v>0.12941670147853307</v>
      </c>
      <c r="S18" s="57"/>
      <c r="T18" s="4"/>
    </row>
    <row r="19" spans="1:20" s="25" customFormat="1" x14ac:dyDescent="0.2">
      <c r="A19" s="9" t="s">
        <v>276</v>
      </c>
      <c r="B19" s="1511">
        <v>156782.61863974514</v>
      </c>
      <c r="C19" s="1513"/>
      <c r="D19" s="1513">
        <v>176231.90022053244</v>
      </c>
      <c r="E19" s="1513"/>
      <c r="F19" s="1514">
        <v>-0.11036186726948372</v>
      </c>
      <c r="G19" s="1514"/>
      <c r="H19" s="1519">
        <v>29867.24066013638</v>
      </c>
      <c r="I19" s="1514"/>
      <c r="J19" s="1520">
        <v>34675.76639470282</v>
      </c>
      <c r="K19" s="1516"/>
      <c r="L19" s="1514">
        <v>-0.13867107304370943</v>
      </c>
      <c r="M19" s="1517"/>
      <c r="N19" s="1513">
        <v>126915.37797960486</v>
      </c>
      <c r="O19" s="1514"/>
      <c r="P19" s="1513">
        <v>141556.1338258296</v>
      </c>
      <c r="Q19" s="1516"/>
      <c r="R19" s="1514">
        <v>-0.10342720905502194</v>
      </c>
      <c r="S19" s="57"/>
      <c r="T19" s="4"/>
    </row>
    <row r="20" spans="1:20" s="25" customFormat="1" x14ac:dyDescent="0.2">
      <c r="A20" s="9" t="s">
        <v>277</v>
      </c>
      <c r="B20" s="1511">
        <v>5969.2201389190941</v>
      </c>
      <c r="C20" s="1513"/>
      <c r="D20" s="1513">
        <v>5342.0684803600452</v>
      </c>
      <c r="E20" s="1513"/>
      <c r="F20" s="1514">
        <v>0.11739865575755032</v>
      </c>
      <c r="G20" s="1514"/>
      <c r="H20" s="1519">
        <v>1155.1155592034004</v>
      </c>
      <c r="I20" s="1514"/>
      <c r="J20" s="1520">
        <v>1428.5955160242729</v>
      </c>
      <c r="K20" s="1516"/>
      <c r="L20" s="1514">
        <v>-0.19143274198560897</v>
      </c>
      <c r="M20" s="1517"/>
      <c r="N20" s="1513">
        <v>4814.1045797156821</v>
      </c>
      <c r="O20" s="1514"/>
      <c r="P20" s="1513">
        <v>3913.4729643357728</v>
      </c>
      <c r="Q20" s="1516"/>
      <c r="R20" s="1514">
        <v>0.23013615363835074</v>
      </c>
      <c r="S20" s="57"/>
      <c r="T20" s="4"/>
    </row>
    <row r="21" spans="1:20" s="25" customFormat="1" x14ac:dyDescent="0.2">
      <c r="A21" s="9" t="s">
        <v>278</v>
      </c>
      <c r="B21" s="1511">
        <v>241089.93899413839</v>
      </c>
      <c r="C21" s="1513"/>
      <c r="D21" s="1513">
        <v>193191.81853168353</v>
      </c>
      <c r="E21" s="1513"/>
      <c r="F21" s="1514">
        <v>0.24793037731356904</v>
      </c>
      <c r="G21" s="1514"/>
      <c r="H21" s="1519">
        <v>43326.290670923532</v>
      </c>
      <c r="I21" s="1514"/>
      <c r="J21" s="1520">
        <v>44576.733363571795</v>
      </c>
      <c r="K21" s="1516"/>
      <c r="L21" s="1514">
        <v>-2.8051465378800669E-2</v>
      </c>
      <c r="M21" s="1517"/>
      <c r="N21" s="1513">
        <v>197763.64832319916</v>
      </c>
      <c r="O21" s="1514"/>
      <c r="P21" s="1513">
        <v>148615.08516811175</v>
      </c>
      <c r="Q21" s="1516"/>
      <c r="R21" s="1514">
        <v>0.33071045983986819</v>
      </c>
      <c r="S21" s="57"/>
      <c r="T21" s="4"/>
    </row>
    <row r="22" spans="1:20" s="10" customFormat="1" x14ac:dyDescent="0.2">
      <c r="A22" s="545" t="s">
        <v>279</v>
      </c>
      <c r="B22" s="1489"/>
      <c r="C22" s="1490"/>
      <c r="D22" s="1490"/>
      <c r="E22" s="1490"/>
      <c r="F22" s="1490"/>
      <c r="G22" s="1490"/>
      <c r="H22" s="1489"/>
      <c r="I22" s="1490"/>
      <c r="J22" s="1490"/>
      <c r="K22" s="1490"/>
      <c r="L22" s="1491"/>
      <c r="M22" s="1489"/>
      <c r="N22" s="1490"/>
      <c r="O22" s="1490"/>
      <c r="P22" s="1490"/>
      <c r="Q22" s="1490"/>
      <c r="R22" s="1491"/>
      <c r="S22" s="408"/>
      <c r="T22" s="4"/>
    </row>
    <row r="23" spans="1:20" s="25" customFormat="1" x14ac:dyDescent="0.2">
      <c r="A23" s="9" t="s">
        <v>541</v>
      </c>
      <c r="B23" s="1511">
        <v>386814.97754099523</v>
      </c>
      <c r="C23" s="1513"/>
      <c r="D23" s="1513">
        <v>358225.45238295826</v>
      </c>
      <c r="E23" s="1513"/>
      <c r="F23" s="1514">
        <v>7.9808748841982191E-2</v>
      </c>
      <c r="G23" s="1514"/>
      <c r="H23" s="1519">
        <v>68908.646523636038</v>
      </c>
      <c r="I23" s="1514"/>
      <c r="J23" s="1520">
        <v>75070.330118405589</v>
      </c>
      <c r="K23" s="1516"/>
      <c r="L23" s="1514">
        <v>-8.2078813095013178E-2</v>
      </c>
      <c r="M23" s="1517"/>
      <c r="N23" s="1513">
        <v>317906.33101737301</v>
      </c>
      <c r="O23" s="1514"/>
      <c r="P23" s="1513">
        <v>283155.12226455269</v>
      </c>
      <c r="Q23" s="1516"/>
      <c r="R23" s="1514">
        <v>0.12272851882351669</v>
      </c>
      <c r="S23" s="57"/>
      <c r="T23" s="4"/>
    </row>
    <row r="24" spans="1:20" s="25" customFormat="1" x14ac:dyDescent="0.2">
      <c r="A24" s="9" t="s">
        <v>280</v>
      </c>
      <c r="B24" s="1511">
        <v>74779.735488787366</v>
      </c>
      <c r="C24" s="1513"/>
      <c r="D24" s="1513">
        <v>77165.069258540738</v>
      </c>
      <c r="E24" s="1513"/>
      <c r="F24" s="1514">
        <v>-3.0912092643386822E-2</v>
      </c>
      <c r="G24" s="1514"/>
      <c r="H24" s="1519">
        <v>8807.5766440152183</v>
      </c>
      <c r="I24" s="1514"/>
      <c r="J24" s="1520">
        <v>9346.3046780036057</v>
      </c>
      <c r="K24" s="1516"/>
      <c r="L24" s="1514">
        <v>-5.7640752420181213E-2</v>
      </c>
      <c r="M24" s="1517"/>
      <c r="N24" s="1513">
        <v>65972.158844771402</v>
      </c>
      <c r="O24" s="1514"/>
      <c r="P24" s="1513">
        <v>67818.764580537128</v>
      </c>
      <c r="Q24" s="1516"/>
      <c r="R24" s="1514">
        <v>-2.7228536927605313E-2</v>
      </c>
      <c r="S24" s="57"/>
      <c r="T24" s="4"/>
    </row>
    <row r="25" spans="1:20" s="25" customFormat="1" x14ac:dyDescent="0.2">
      <c r="A25" s="9" t="s">
        <v>281</v>
      </c>
      <c r="B25" s="1511">
        <v>73398.933464953065</v>
      </c>
      <c r="C25" s="1513"/>
      <c r="D25" s="1513">
        <v>75932.816770918289</v>
      </c>
      <c r="E25" s="1513"/>
      <c r="F25" s="1514">
        <v>-3.3370068617495079E-2</v>
      </c>
      <c r="G25" s="1514"/>
      <c r="H25" s="1519">
        <v>8652.8127433236041</v>
      </c>
      <c r="I25" s="1514"/>
      <c r="J25" s="1520">
        <v>9191.1589218009685</v>
      </c>
      <c r="K25" s="1516"/>
      <c r="L25" s="1514">
        <v>-5.8572176050664761E-2</v>
      </c>
      <c r="M25" s="1517"/>
      <c r="N25" s="1513">
        <v>64746.120721628111</v>
      </c>
      <c r="O25" s="1514"/>
      <c r="P25" s="1513">
        <v>66741.657849117328</v>
      </c>
      <c r="Q25" s="1516"/>
      <c r="R25" s="1514">
        <v>-2.989942401491617E-2</v>
      </c>
      <c r="S25" s="57"/>
      <c r="T25" s="4"/>
    </row>
    <row r="26" spans="1:20" s="25" customFormat="1" x14ac:dyDescent="0.2">
      <c r="A26" s="9" t="s">
        <v>542</v>
      </c>
      <c r="B26" s="1511">
        <v>4456.7590121447411</v>
      </c>
      <c r="C26" s="1513"/>
      <c r="D26" s="1513">
        <v>4441.3310304578154</v>
      </c>
      <c r="E26" s="1513"/>
      <c r="F26" s="1514">
        <v>3.4737292899636391E-3</v>
      </c>
      <c r="G26" s="1514"/>
      <c r="H26" s="1519">
        <v>204.72251756448509</v>
      </c>
      <c r="I26" s="1514"/>
      <c r="J26" s="1520">
        <v>333.94131050258483</v>
      </c>
      <c r="K26" s="1516"/>
      <c r="L26" s="1514">
        <v>-0.38695060740950027</v>
      </c>
      <c r="M26" s="1517"/>
      <c r="N26" s="1513">
        <v>4252.0364945802557</v>
      </c>
      <c r="O26" s="1514"/>
      <c r="P26" s="1513">
        <v>4107.3897199552302</v>
      </c>
      <c r="Q26" s="1516"/>
      <c r="R26" s="1514">
        <v>3.5216228429037925E-2</v>
      </c>
      <c r="S26" s="57"/>
      <c r="T26" s="4"/>
    </row>
    <row r="27" spans="1:20" s="25" customFormat="1" x14ac:dyDescent="0.2">
      <c r="A27" s="9" t="s">
        <v>543</v>
      </c>
      <c r="B27" s="1511">
        <v>5392.6919568045869</v>
      </c>
      <c r="C27" s="1513"/>
      <c r="D27" s="1513">
        <v>4921.7721872331522</v>
      </c>
      <c r="E27" s="1513"/>
      <c r="F27" s="1514">
        <v>9.5680935983379858E-2</v>
      </c>
      <c r="G27" s="1514"/>
      <c r="H27" s="1519">
        <v>182.51030126011855</v>
      </c>
      <c r="I27" s="1514"/>
      <c r="J27" s="1520">
        <v>323.27362432786953</v>
      </c>
      <c r="K27" s="1516"/>
      <c r="L27" s="1514">
        <v>-0.43543089344334029</v>
      </c>
      <c r="M27" s="1517"/>
      <c r="N27" s="1513">
        <v>5210.1816555444675</v>
      </c>
      <c r="O27" s="1514"/>
      <c r="P27" s="1513">
        <v>4598.4985629052826</v>
      </c>
      <c r="Q27" s="1516"/>
      <c r="R27" s="1514">
        <v>0.13301800234829911</v>
      </c>
      <c r="S27" s="57"/>
      <c r="T27" s="4"/>
    </row>
    <row r="28" spans="1:20" s="25" customFormat="1" x14ac:dyDescent="0.2">
      <c r="A28" s="9" t="s">
        <v>246</v>
      </c>
      <c r="B28" s="1511">
        <v>32904.06903579567</v>
      </c>
      <c r="C28" s="1513"/>
      <c r="D28" s="1513">
        <v>31406.681309558637</v>
      </c>
      <c r="E28" s="1513"/>
      <c r="F28" s="1514">
        <v>4.7677362389171085E-2</v>
      </c>
      <c r="G28" s="1514"/>
      <c r="H28" s="1519">
        <v>3419.3131738506722</v>
      </c>
      <c r="I28" s="1514"/>
      <c r="J28" s="1520">
        <v>3535.527690483178</v>
      </c>
      <c r="K28" s="1516"/>
      <c r="L28" s="1514">
        <v>-3.2870486899403556E-2</v>
      </c>
      <c r="M28" s="1517"/>
      <c r="N28" s="1513">
        <v>29484.755861945403</v>
      </c>
      <c r="O28" s="1514"/>
      <c r="P28" s="1513">
        <v>27871.15361907546</v>
      </c>
      <c r="Q28" s="1516"/>
      <c r="R28" s="1514">
        <v>5.7895064729777401E-2</v>
      </c>
      <c r="S28" s="57"/>
      <c r="T28" s="4"/>
    </row>
    <row r="29" spans="1:20" s="25" customFormat="1" x14ac:dyDescent="0.2">
      <c r="A29" s="9" t="s">
        <v>0</v>
      </c>
      <c r="B29" s="1511">
        <v>58691.212793977742</v>
      </c>
      <c r="C29" s="1513"/>
      <c r="D29" s="1513">
        <v>54245.497881781259</v>
      </c>
      <c r="E29" s="1513"/>
      <c r="F29" s="1514">
        <v>8.1955463324996203E-2</v>
      </c>
      <c r="G29" s="1514"/>
      <c r="H29" s="1519">
        <v>5237.312052536704</v>
      </c>
      <c r="I29" s="1514"/>
      <c r="J29" s="1520">
        <v>6019.8175004469549</v>
      </c>
      <c r="K29" s="1516"/>
      <c r="L29" s="1514">
        <v>-0.12998823433636519</v>
      </c>
      <c r="M29" s="1517"/>
      <c r="N29" s="1513">
        <v>53453.900741442136</v>
      </c>
      <c r="O29" s="1514"/>
      <c r="P29" s="1513">
        <v>48225.680381334307</v>
      </c>
      <c r="Q29" s="1516"/>
      <c r="R29" s="1514">
        <v>0.10841154170903944</v>
      </c>
      <c r="S29" s="57"/>
      <c r="T29" s="4"/>
    </row>
    <row r="30" spans="1:20" s="25" customFormat="1" x14ac:dyDescent="0.2">
      <c r="A30" s="9" t="s">
        <v>253</v>
      </c>
      <c r="B30" s="1511">
        <v>35422.893031851418</v>
      </c>
      <c r="C30" s="1513"/>
      <c r="D30" s="1513">
        <v>30916.553614603799</v>
      </c>
      <c r="E30" s="1513"/>
      <c r="F30" s="1514">
        <v>0.14575814217270955</v>
      </c>
      <c r="G30" s="1514"/>
      <c r="H30" s="1519">
        <v>2214.5820307629469</v>
      </c>
      <c r="I30" s="1514"/>
      <c r="J30" s="1520">
        <v>2526.6764983030062</v>
      </c>
      <c r="K30" s="1516"/>
      <c r="L30" s="1514">
        <v>-0.12351975717891527</v>
      </c>
      <c r="M30" s="1517"/>
      <c r="N30" s="1513">
        <v>33208.311001088819</v>
      </c>
      <c r="O30" s="1514"/>
      <c r="P30" s="1513">
        <v>28389.877116300795</v>
      </c>
      <c r="Q30" s="1516"/>
      <c r="R30" s="1514">
        <v>0.16972366118560597</v>
      </c>
      <c r="S30" s="57"/>
      <c r="T30" s="4"/>
    </row>
    <row r="31" spans="1:20" s="25" customFormat="1" x14ac:dyDescent="0.2">
      <c r="A31" s="9" t="s">
        <v>262</v>
      </c>
      <c r="B31" s="1511">
        <v>47836.443641998216</v>
      </c>
      <c r="C31" s="1513"/>
      <c r="D31" s="1513">
        <v>45322.924503638969</v>
      </c>
      <c r="E31" s="1513"/>
      <c r="F31" s="1514">
        <v>5.545800863219752E-2</v>
      </c>
      <c r="G31" s="1514"/>
      <c r="H31" s="1519">
        <v>4172.3470160677789</v>
      </c>
      <c r="I31" s="1514"/>
      <c r="J31" s="1520">
        <v>4930.3350024746305</v>
      </c>
      <c r="K31" s="1516"/>
      <c r="L31" s="1514">
        <v>-0.1537396517734399</v>
      </c>
      <c r="M31" s="1517"/>
      <c r="N31" s="1513">
        <v>43664.096625931379</v>
      </c>
      <c r="O31" s="1514"/>
      <c r="P31" s="1513">
        <v>40392.589501164337</v>
      </c>
      <c r="Q31" s="1516"/>
      <c r="R31" s="1514">
        <v>8.0992755482357459E-2</v>
      </c>
      <c r="S31" s="57"/>
      <c r="T31" s="4"/>
    </row>
    <row r="32" spans="1:20" s="10" customFormat="1" x14ac:dyDescent="0.2">
      <c r="A32" s="405" t="s">
        <v>141</v>
      </c>
      <c r="B32" s="1489"/>
      <c r="C32" s="1490"/>
      <c r="D32" s="1490"/>
      <c r="E32" s="1490"/>
      <c r="F32" s="1490"/>
      <c r="G32" s="1490"/>
      <c r="H32" s="1489"/>
      <c r="I32" s="1490"/>
      <c r="J32" s="1490"/>
      <c r="K32" s="1490"/>
      <c r="L32" s="1491"/>
      <c r="M32" s="1489"/>
      <c r="N32" s="1490"/>
      <c r="O32" s="1490"/>
      <c r="P32" s="1490"/>
      <c r="Q32" s="1490"/>
      <c r="R32" s="1491"/>
      <c r="S32" s="408"/>
      <c r="T32" s="4"/>
    </row>
    <row r="33" spans="1:20" s="10" customFormat="1" x14ac:dyDescent="0.2">
      <c r="A33" s="32" t="s">
        <v>544</v>
      </c>
      <c r="B33" s="1526">
        <v>8.0335492454136297</v>
      </c>
      <c r="C33" s="1523"/>
      <c r="D33" s="1523">
        <v>7.7549062520610397</v>
      </c>
      <c r="E33" s="1523"/>
      <c r="F33" s="1514">
        <v>3.5931187856530752E-2</v>
      </c>
      <c r="G33" s="1514"/>
      <c r="H33" s="1524">
        <v>6.1197977618945281</v>
      </c>
      <c r="I33" s="1514"/>
      <c r="J33" s="1523">
        <v>6.0101784432247163</v>
      </c>
      <c r="K33" s="1527"/>
      <c r="L33" s="1514">
        <v>1.8238945765975685E-2</v>
      </c>
      <c r="M33" s="1517"/>
      <c r="N33" s="1523">
        <v>8.4483696237617973</v>
      </c>
      <c r="O33" s="1514"/>
      <c r="P33" s="1523">
        <v>8.2174699928424353</v>
      </c>
      <c r="Q33" s="1527"/>
      <c r="R33" s="1514">
        <v>2.8098627816162371E-2</v>
      </c>
      <c r="S33" s="7"/>
      <c r="T33" s="4"/>
    </row>
    <row r="34" spans="1:20" s="10" customFormat="1" x14ac:dyDescent="0.2">
      <c r="A34" s="32" t="s">
        <v>285</v>
      </c>
      <c r="B34" s="1526">
        <v>4.5821413580601655</v>
      </c>
      <c r="C34" s="1523"/>
      <c r="D34" s="1523">
        <v>4.5478458300688827</v>
      </c>
      <c r="E34" s="1523"/>
      <c r="F34" s="1514">
        <v>7.5410489433331198E-3</v>
      </c>
      <c r="G34" s="1514"/>
      <c r="H34" s="1524">
        <v>6.676835236022197</v>
      </c>
      <c r="I34" s="1514"/>
      <c r="J34" s="1523">
        <v>6.5190469457193094</v>
      </c>
      <c r="K34" s="1527"/>
      <c r="L34" s="1514">
        <v>2.42041960453281E-2</v>
      </c>
      <c r="M34" s="1517"/>
      <c r="N34" s="1523">
        <v>4.3022019010150379</v>
      </c>
      <c r="O34" s="1514"/>
      <c r="P34" s="1523">
        <v>4.2763868447117472</v>
      </c>
      <c r="Q34" s="1527"/>
      <c r="R34" s="1514">
        <v>6.0366513228834653E-3</v>
      </c>
      <c r="S34" s="7"/>
      <c r="T34" s="4"/>
    </row>
    <row r="35" spans="1:20" s="10" customFormat="1" x14ac:dyDescent="0.2">
      <c r="A35" s="32" t="s">
        <v>545</v>
      </c>
      <c r="B35" s="1526">
        <v>1.5389020383248961</v>
      </c>
      <c r="C35" s="1523"/>
      <c r="D35" s="1523">
        <v>1.5116699395319699</v>
      </c>
      <c r="E35" s="1523"/>
      <c r="F35" s="1514">
        <v>1.8014579823792468E-2</v>
      </c>
      <c r="G35" s="1514"/>
      <c r="H35" s="1524">
        <v>3.865325787789331</v>
      </c>
      <c r="I35" s="1514"/>
      <c r="J35" s="1523">
        <v>2.1178345998643002</v>
      </c>
      <c r="K35" s="1527"/>
      <c r="L35" s="1514">
        <v>0.82513109760176784</v>
      </c>
      <c r="M35" s="1517"/>
      <c r="N35" s="1523">
        <v>1.4268918691931791</v>
      </c>
      <c r="O35" s="1514"/>
      <c r="P35" s="1523">
        <v>1.4623871991900239</v>
      </c>
      <c r="Q35" s="1527"/>
      <c r="R35" s="1514">
        <v>-2.427218319232053E-2</v>
      </c>
      <c r="S35" s="7"/>
      <c r="T35" s="4"/>
    </row>
    <row r="36" spans="1:20" s="10" customFormat="1" x14ac:dyDescent="0.2">
      <c r="A36" s="32" t="s">
        <v>546</v>
      </c>
      <c r="B36" s="1526">
        <v>1.261642992703041</v>
      </c>
      <c r="C36" s="1523"/>
      <c r="D36" s="1523">
        <v>1.3887187253748541</v>
      </c>
      <c r="E36" s="1523"/>
      <c r="F36" s="1514">
        <v>-9.1505738599090142E-2</v>
      </c>
      <c r="G36" s="1514"/>
      <c r="H36" s="1524">
        <v>2.7736012640774415</v>
      </c>
      <c r="I36" s="1514"/>
      <c r="J36" s="1523">
        <v>2.6575417963714494</v>
      </c>
      <c r="K36" s="1527"/>
      <c r="L36" s="1514">
        <v>4.3671737492316086E-2</v>
      </c>
      <c r="M36" s="1517"/>
      <c r="N36" s="1523">
        <v>1.2086797799314437</v>
      </c>
      <c r="O36" s="1514"/>
      <c r="P36" s="1523">
        <v>1.2995206910206274</v>
      </c>
      <c r="Q36" s="1527"/>
      <c r="R36" s="1514">
        <v>-6.990339724243895E-2</v>
      </c>
      <c r="S36" s="7"/>
      <c r="T36" s="4"/>
    </row>
    <row r="37" spans="1:20" s="10" customFormat="1" x14ac:dyDescent="0.2">
      <c r="A37" s="1167" t="s">
        <v>547</v>
      </c>
      <c r="B37" s="1526">
        <v>3.6761636329309058</v>
      </c>
      <c r="C37" s="1523"/>
      <c r="D37" s="1523">
        <v>3.3274364992735572</v>
      </c>
      <c r="E37" s="1523"/>
      <c r="F37" s="1514">
        <v>0.10480354282748365</v>
      </c>
      <c r="G37" s="1514"/>
      <c r="H37" s="1524">
        <v>5.8763856420558245</v>
      </c>
      <c r="I37" s="1514"/>
      <c r="J37" s="1523">
        <v>5.7294200112390179</v>
      </c>
      <c r="K37" s="1527"/>
      <c r="L37" s="1514">
        <v>2.5651048540430616E-2</v>
      </c>
      <c r="M37" s="1517"/>
      <c r="N37" s="1523">
        <v>3.4210064209660951</v>
      </c>
      <c r="O37" s="1514"/>
      <c r="P37" s="1523">
        <v>3.0227386982888973</v>
      </c>
      <c r="Q37" s="1527"/>
      <c r="R37" s="1514">
        <v>0.13175724481333698</v>
      </c>
      <c r="S37" s="7"/>
      <c r="T37" s="4"/>
    </row>
    <row r="38" spans="1:20" s="10" customFormat="1" x14ac:dyDescent="0.2">
      <c r="A38" s="1167" t="s">
        <v>1</v>
      </c>
      <c r="B38" s="1526">
        <v>3.949833140742768</v>
      </c>
      <c r="C38" s="1523"/>
      <c r="D38" s="1523">
        <v>4.0082164897551591</v>
      </c>
      <c r="E38" s="1523"/>
      <c r="F38" s="1514">
        <v>-1.4565917075990422E-2</v>
      </c>
      <c r="G38" s="1514"/>
      <c r="H38" s="1524">
        <v>5.9986386647704464</v>
      </c>
      <c r="I38" s="1514"/>
      <c r="J38" s="1523">
        <v>5.8239721203129955</v>
      </c>
      <c r="K38" s="1527"/>
      <c r="L38" s="1514">
        <v>2.9990965074891851E-2</v>
      </c>
      <c r="M38" s="1517"/>
      <c r="N38" s="1523">
        <v>3.7490950521195106</v>
      </c>
      <c r="O38" s="1514"/>
      <c r="P38" s="1523">
        <v>3.7815630255647843</v>
      </c>
      <c r="Q38" s="1527"/>
      <c r="R38" s="1514">
        <v>-8.5858607210241022E-3</v>
      </c>
      <c r="S38" s="7"/>
      <c r="T38" s="4"/>
    </row>
    <row r="39" spans="1:20" s="10" customFormat="1" x14ac:dyDescent="0.2">
      <c r="A39" s="32" t="s">
        <v>142</v>
      </c>
      <c r="B39" s="1526">
        <v>1.9077093382310577</v>
      </c>
      <c r="C39" s="1523"/>
      <c r="D39" s="1523">
        <v>1.8120113593907154</v>
      </c>
      <c r="E39" s="1523"/>
      <c r="F39" s="1514">
        <v>5.2813123021767633E-2</v>
      </c>
      <c r="G39" s="1514"/>
      <c r="H39" s="1524">
        <v>3.6645448142541119</v>
      </c>
      <c r="I39" s="1514"/>
      <c r="J39" s="1523">
        <v>3.4765044584630145</v>
      </c>
      <c r="K39" s="1527"/>
      <c r="L39" s="1514">
        <v>5.4088915471787236E-2</v>
      </c>
      <c r="M39" s="1517"/>
      <c r="N39" s="1523">
        <v>1.7905502247765925</v>
      </c>
      <c r="O39" s="1514"/>
      <c r="P39" s="1523">
        <v>1.6638727965577422</v>
      </c>
      <c r="Q39" s="1527"/>
      <c r="R39" s="1514">
        <v>7.6134082173182613E-2</v>
      </c>
      <c r="S39" s="7"/>
      <c r="T39" s="4"/>
    </row>
    <row r="40" spans="1:20" s="10" customFormat="1" x14ac:dyDescent="0.2">
      <c r="A40" s="32" t="s">
        <v>143</v>
      </c>
      <c r="B40" s="1526">
        <v>3.4334474102882373</v>
      </c>
      <c r="C40" s="1523"/>
      <c r="D40" s="1523">
        <v>3.5612563516041247</v>
      </c>
      <c r="E40" s="1523"/>
      <c r="F40" s="1514">
        <v>-3.5888722601594633E-2</v>
      </c>
      <c r="G40" s="1514"/>
      <c r="H40" s="1524">
        <v>5.5847002637864431</v>
      </c>
      <c r="I40" s="1514"/>
      <c r="J40" s="1523">
        <v>5.3293026066876301</v>
      </c>
      <c r="K40" s="1527"/>
      <c r="L40" s="1514">
        <v>4.7923279263279182E-2</v>
      </c>
      <c r="M40" s="1517"/>
      <c r="N40" s="1523">
        <v>3.2278832484782272</v>
      </c>
      <c r="O40" s="1514"/>
      <c r="P40" s="1523">
        <v>3.3454479460256437</v>
      </c>
      <c r="Q40" s="1527"/>
      <c r="R40" s="1514">
        <v>-3.5141690871944999E-2</v>
      </c>
      <c r="S40" s="7"/>
      <c r="T40" s="4"/>
    </row>
    <row r="41" spans="1:20" s="10" customFormat="1" x14ac:dyDescent="0.2">
      <c r="A41" s="32" t="s">
        <v>301</v>
      </c>
      <c r="B41" s="1526">
        <v>9.5347480352245828</v>
      </c>
      <c r="C41" s="1523"/>
      <c r="D41" s="1523">
        <v>9.3137394123428514</v>
      </c>
      <c r="E41" s="1523"/>
      <c r="F41" s="1514">
        <v>2.3729311407279019E-2</v>
      </c>
      <c r="G41" s="1514"/>
      <c r="H41" s="1524">
        <v>7.2284565135483483</v>
      </c>
      <c r="I41" s="1514"/>
      <c r="J41" s="1523">
        <v>7.1270806359015015</v>
      </c>
      <c r="K41" s="1527"/>
      <c r="L41" s="1514">
        <v>1.4224039663053953E-2</v>
      </c>
      <c r="M41" s="1517"/>
      <c r="N41" s="1523">
        <v>10.055730258050895</v>
      </c>
      <c r="O41" s="1514"/>
      <c r="P41" s="1523">
        <v>9.911201827904998</v>
      </c>
      <c r="Q41" s="1527"/>
      <c r="R41" s="1514">
        <v>1.4582331452375126E-2</v>
      </c>
      <c r="S41" s="7"/>
      <c r="T41" s="4"/>
    </row>
    <row r="42" spans="1:20" s="10" customFormat="1" x14ac:dyDescent="0.2">
      <c r="A42" s="546" t="s">
        <v>302</v>
      </c>
      <c r="B42" s="1489"/>
      <c r="C42" s="1490"/>
      <c r="D42" s="1501"/>
      <c r="E42" s="1501"/>
      <c r="F42" s="1500"/>
      <c r="G42" s="1500"/>
      <c r="H42" s="1489"/>
      <c r="I42" s="1500"/>
      <c r="J42" s="1502"/>
      <c r="K42" s="1502"/>
      <c r="L42" s="1503"/>
      <c r="M42" s="1504"/>
      <c r="N42" s="1490"/>
      <c r="O42" s="1500"/>
      <c r="P42" s="1502"/>
      <c r="Q42" s="1502"/>
      <c r="R42" s="1503"/>
      <c r="S42" s="549"/>
      <c r="T42" s="4"/>
    </row>
    <row r="43" spans="1:20" s="25" customFormat="1" x14ac:dyDescent="0.2">
      <c r="A43" s="12" t="s">
        <v>303</v>
      </c>
      <c r="B43" s="1511">
        <v>348967.39070082415</v>
      </c>
      <c r="C43" s="1513"/>
      <c r="D43" s="1513">
        <v>333279.86444213265</v>
      </c>
      <c r="E43" s="1513"/>
      <c r="F43" s="1514">
        <v>4.7070129138915708E-2</v>
      </c>
      <c r="G43" s="1514"/>
      <c r="H43" s="1519">
        <v>63729.512526172592</v>
      </c>
      <c r="I43" s="1514"/>
      <c r="J43" s="1520">
        <v>70823.685841176062</v>
      </c>
      <c r="K43" s="1516"/>
      <c r="L43" s="1514">
        <v>-0.10016667772575882</v>
      </c>
      <c r="M43" s="1517"/>
      <c r="N43" s="1513">
        <v>285237.8781746694</v>
      </c>
      <c r="O43" s="1514"/>
      <c r="P43" s="1513">
        <v>262456.17860095657</v>
      </c>
      <c r="Q43" s="1516"/>
      <c r="R43" s="1514">
        <v>8.6801917543539969E-2</v>
      </c>
      <c r="S43" s="57"/>
      <c r="T43" s="4"/>
    </row>
    <row r="44" spans="1:20" s="25" customFormat="1" x14ac:dyDescent="0.2">
      <c r="A44" s="12" t="s">
        <v>319</v>
      </c>
      <c r="B44" s="1511">
        <v>308223.89399157686</v>
      </c>
      <c r="C44" s="1513"/>
      <c r="D44" s="1513">
        <v>299067.96691490727</v>
      </c>
      <c r="E44" s="1513"/>
      <c r="F44" s="1514">
        <v>3.0614870496226323E-2</v>
      </c>
      <c r="G44" s="1514"/>
      <c r="H44" s="1519">
        <v>60579.782804787705</v>
      </c>
      <c r="I44" s="1514"/>
      <c r="J44" s="1520">
        <v>67111.448661293762</v>
      </c>
      <c r="K44" s="1516"/>
      <c r="L44" s="1514">
        <v>-9.7325657347539382E-2</v>
      </c>
      <c r="M44" s="1517"/>
      <c r="N44" s="1513">
        <v>247644.11118679558</v>
      </c>
      <c r="O44" s="1514"/>
      <c r="P44" s="1513">
        <v>231956.5182536135</v>
      </c>
      <c r="Q44" s="1516"/>
      <c r="R44" s="1514">
        <v>6.7631610662606131E-2</v>
      </c>
      <c r="S44" s="57"/>
      <c r="T44" s="4"/>
    </row>
    <row r="45" spans="1:20" s="25" customFormat="1" x14ac:dyDescent="0.2">
      <c r="A45" s="12" t="s">
        <v>305</v>
      </c>
      <c r="B45" s="1511">
        <v>37646.911141538156</v>
      </c>
      <c r="C45" s="1513"/>
      <c r="D45" s="1513">
        <v>28946.914248451976</v>
      </c>
      <c r="E45" s="1513"/>
      <c r="F45" s="1514">
        <v>0.30055006272564744</v>
      </c>
      <c r="G45" s="1514"/>
      <c r="H45" s="1519">
        <v>4101.7882087474736</v>
      </c>
      <c r="I45" s="1514"/>
      <c r="J45" s="1520">
        <v>4035.0311355699146</v>
      </c>
      <c r="K45" s="1516"/>
      <c r="L45" s="1514">
        <v>1.6544376222794664E-2</v>
      </c>
      <c r="M45" s="1517"/>
      <c r="N45" s="1513">
        <v>33545.122932791033</v>
      </c>
      <c r="O45" s="1514"/>
      <c r="P45" s="1513">
        <v>24911.88311288206</v>
      </c>
      <c r="Q45" s="1516"/>
      <c r="R45" s="1514">
        <v>0.34655107286709613</v>
      </c>
      <c r="S45" s="57"/>
      <c r="T45" s="4"/>
    </row>
    <row r="46" spans="1:20" s="25" customFormat="1" x14ac:dyDescent="0.2">
      <c r="A46" s="12" t="s">
        <v>306</v>
      </c>
      <c r="B46" s="1511">
        <v>21763.533726209938</v>
      </c>
      <c r="C46" s="1513"/>
      <c r="D46" s="1513">
        <v>16618.374271984652</v>
      </c>
      <c r="E46" s="1513"/>
      <c r="F46" s="1514">
        <v>0.30960666609242427</v>
      </c>
      <c r="G46" s="1514"/>
      <c r="H46" s="1519">
        <v>3208.4187484583872</v>
      </c>
      <c r="I46" s="1514"/>
      <c r="J46" s="1520">
        <v>2959.7588780938922</v>
      </c>
      <c r="K46" s="1516"/>
      <c r="L46" s="1514">
        <v>8.4013556713996199E-2</v>
      </c>
      <c r="M46" s="1517"/>
      <c r="N46" s="1513">
        <v>18555.114977751786</v>
      </c>
      <c r="O46" s="1514"/>
      <c r="P46" s="1513">
        <v>13658.615393890759</v>
      </c>
      <c r="Q46" s="1516"/>
      <c r="R46" s="1514">
        <v>0.35849165106817038</v>
      </c>
      <c r="S46" s="57"/>
      <c r="T46" s="4"/>
    </row>
    <row r="47" spans="1:20" s="25" customFormat="1" x14ac:dyDescent="0.2">
      <c r="A47" s="12" t="s">
        <v>601</v>
      </c>
      <c r="B47" s="1511">
        <v>10204.603890541302</v>
      </c>
      <c r="C47" s="1513"/>
      <c r="D47" s="1513">
        <v>8415.8211766286113</v>
      </c>
      <c r="E47" s="1513"/>
      <c r="F47" s="1514">
        <v>0.21254999082921103</v>
      </c>
      <c r="G47" s="1514"/>
      <c r="H47" s="1519">
        <v>1370.7470363337304</v>
      </c>
      <c r="I47" s="1514"/>
      <c r="J47" s="1520">
        <v>1503.0084168809344</v>
      </c>
      <c r="K47" s="1516"/>
      <c r="L47" s="1514">
        <v>-8.7997764391549313E-2</v>
      </c>
      <c r="M47" s="1517"/>
      <c r="N47" s="1513">
        <v>8833.8568542075882</v>
      </c>
      <c r="O47" s="1514"/>
      <c r="P47" s="1513">
        <v>6912.8127597476778</v>
      </c>
      <c r="Q47" s="1516"/>
      <c r="R47" s="1514">
        <v>0.27789615619938041</v>
      </c>
      <c r="S47" s="57"/>
      <c r="T47" s="4"/>
    </row>
    <row r="48" spans="1:20" s="25" customFormat="1" x14ac:dyDescent="0.2">
      <c r="A48" s="33" t="s">
        <v>196</v>
      </c>
      <c r="B48" s="1511">
        <v>5848.2250876757062</v>
      </c>
      <c r="C48" s="1513"/>
      <c r="D48" s="1513">
        <v>5119.6569733587221</v>
      </c>
      <c r="E48" s="1513"/>
      <c r="F48" s="1514">
        <v>0.14230799409184069</v>
      </c>
      <c r="G48" s="1514"/>
      <c r="H48" s="1519">
        <v>1043.710123395176</v>
      </c>
      <c r="I48" s="1514"/>
      <c r="J48" s="1520">
        <v>944.40887381039772</v>
      </c>
      <c r="K48" s="1516"/>
      <c r="L48" s="1514">
        <v>0.10514645969401835</v>
      </c>
      <c r="M48" s="1517"/>
      <c r="N48" s="1513">
        <v>4804.5149642805154</v>
      </c>
      <c r="O48" s="1514"/>
      <c r="P48" s="1513">
        <v>4175.2480995483247</v>
      </c>
      <c r="Q48" s="1516"/>
      <c r="R48" s="1514">
        <v>0.15071364616638333</v>
      </c>
      <c r="S48" s="57"/>
      <c r="T48" s="4"/>
    </row>
    <row r="49" spans="1:20" s="25" customFormat="1" x14ac:dyDescent="0.2">
      <c r="A49" s="12" t="s">
        <v>185</v>
      </c>
      <c r="B49" s="1511">
        <v>19734.174814184509</v>
      </c>
      <c r="C49" s="1513"/>
      <c r="D49" s="1513">
        <v>12809.596809127832</v>
      </c>
      <c r="E49" s="1513"/>
      <c r="F49" s="1514">
        <v>0.54057735838511156</v>
      </c>
      <c r="G49" s="1514"/>
      <c r="H49" s="1519">
        <v>2696.4324689186915</v>
      </c>
      <c r="I49" s="1514"/>
      <c r="J49" s="1520">
        <v>2466.8133595484655</v>
      </c>
      <c r="K49" s="1516"/>
      <c r="L49" s="1514">
        <v>9.3083292451544147E-2</v>
      </c>
      <c r="M49" s="1517"/>
      <c r="N49" s="1513">
        <v>17037.742345265997</v>
      </c>
      <c r="O49" s="1514"/>
      <c r="P49" s="1513">
        <v>10342.783449579367</v>
      </c>
      <c r="Q49" s="1516"/>
      <c r="R49" s="1514">
        <v>0.64730726775091763</v>
      </c>
      <c r="S49" s="57"/>
      <c r="T49" s="4"/>
    </row>
    <row r="50" spans="1:20" s="25" customFormat="1" x14ac:dyDescent="0.2">
      <c r="A50" s="1267" t="s">
        <v>792</v>
      </c>
      <c r="B50" s="1511">
        <v>4584.5249625436936</v>
      </c>
      <c r="C50" s="1513"/>
      <c r="D50" s="1513">
        <v>3164.9515042002204</v>
      </c>
      <c r="E50" s="1513"/>
      <c r="F50" s="1514">
        <v>0.44852929230022998</v>
      </c>
      <c r="G50" s="1514"/>
      <c r="H50" s="1519">
        <v>905.82132000486922</v>
      </c>
      <c r="I50" s="1514"/>
      <c r="J50" s="1520">
        <v>1035.7061016717682</v>
      </c>
      <c r="K50" s="1516"/>
      <c r="L50" s="1514">
        <v>-0.12540698703739178</v>
      </c>
      <c r="M50" s="1517"/>
      <c r="N50" s="1513">
        <v>3678.7036425388319</v>
      </c>
      <c r="O50" s="1514"/>
      <c r="P50" s="1513">
        <v>2129.2454025284519</v>
      </c>
      <c r="Q50" s="1516"/>
      <c r="R50" s="1514">
        <v>0.72770298725098481</v>
      </c>
      <c r="S50" s="57"/>
      <c r="T50" s="4"/>
    </row>
    <row r="51" spans="1:20" s="25" customFormat="1" x14ac:dyDescent="0.2">
      <c r="A51" s="1267" t="s">
        <v>957</v>
      </c>
      <c r="B51" s="1511">
        <v>711.27079983771307</v>
      </c>
      <c r="C51" s="1513"/>
      <c r="D51" s="1513">
        <v>647.20500209512352</v>
      </c>
      <c r="E51" s="1513"/>
      <c r="F51" s="1514">
        <v>9.8988415625955603E-2</v>
      </c>
      <c r="G51" s="1514"/>
      <c r="H51" s="1519">
        <v>151.63192214717657</v>
      </c>
      <c r="I51" s="1514"/>
      <c r="J51" s="1520">
        <v>286.26932007886529</v>
      </c>
      <c r="K51" s="1516"/>
      <c r="L51" s="1514">
        <v>-0.47031724494471505</v>
      </c>
      <c r="M51" s="1517"/>
      <c r="N51" s="1513">
        <v>559.6388776905369</v>
      </c>
      <c r="O51" s="1514"/>
      <c r="P51" s="1513">
        <v>360.93568201625828</v>
      </c>
      <c r="Q51" s="1516"/>
      <c r="R51" s="1514">
        <v>0.5505224492194376</v>
      </c>
      <c r="S51" s="57"/>
      <c r="T51" s="4"/>
    </row>
    <row r="52" spans="1:20" s="25" customFormat="1" x14ac:dyDescent="0.2">
      <c r="A52" s="12" t="s">
        <v>308</v>
      </c>
      <c r="B52" s="1511">
        <v>3215.0549458194987</v>
      </c>
      <c r="C52" s="1513"/>
      <c r="D52" s="1513">
        <v>2840.7909424810514</v>
      </c>
      <c r="E52" s="1513"/>
      <c r="F52" s="1514">
        <v>0.13174640827725875</v>
      </c>
      <c r="G52" s="1514"/>
      <c r="H52" s="1519">
        <v>644.80352138076637</v>
      </c>
      <c r="I52" s="1514"/>
      <c r="J52" s="1520">
        <v>600.66118428112679</v>
      </c>
      <c r="K52" s="1516"/>
      <c r="L52" s="1514">
        <v>7.3489578242798004E-2</v>
      </c>
      <c r="M52" s="1517"/>
      <c r="N52" s="1513">
        <v>2570.2514244387348</v>
      </c>
      <c r="O52" s="1514"/>
      <c r="P52" s="1513">
        <v>2240.1297581999247</v>
      </c>
      <c r="Q52" s="1516"/>
      <c r="R52" s="1514">
        <v>0.147367207203248</v>
      </c>
      <c r="S52" s="57"/>
      <c r="T52" s="4"/>
    </row>
    <row r="53" spans="1:20" s="25" customFormat="1" x14ac:dyDescent="0.2">
      <c r="A53" s="12" t="s">
        <v>309</v>
      </c>
      <c r="B53" s="1511">
        <v>11380.590013438792</v>
      </c>
      <c r="C53" s="1513"/>
      <c r="D53" s="1513">
        <v>13393.277451641428</v>
      </c>
      <c r="E53" s="1513"/>
      <c r="F53" s="1514">
        <v>-0.15027594593405283</v>
      </c>
      <c r="G53" s="1514"/>
      <c r="H53" s="1519">
        <v>1120.1772102314198</v>
      </c>
      <c r="I53" s="1514"/>
      <c r="J53" s="1520">
        <v>1400.5613973188802</v>
      </c>
      <c r="K53" s="1516"/>
      <c r="L53" s="1514">
        <v>-0.20019414188068069</v>
      </c>
      <c r="M53" s="1517"/>
      <c r="N53" s="1513">
        <v>10260.412803207404</v>
      </c>
      <c r="O53" s="1514"/>
      <c r="P53" s="1513">
        <v>11992.716054322549</v>
      </c>
      <c r="Q53" s="1516"/>
      <c r="R53" s="1514">
        <v>-0.14444628249918157</v>
      </c>
      <c r="S53" s="57"/>
      <c r="T53" s="4"/>
    </row>
    <row r="54" spans="1:20" s="25" customFormat="1" x14ac:dyDescent="0.2">
      <c r="A54" s="12" t="s">
        <v>310</v>
      </c>
      <c r="B54" s="1511">
        <v>9032.5772426091789</v>
      </c>
      <c r="C54" s="1513"/>
      <c r="D54" s="1513">
        <v>7752.7829050783439</v>
      </c>
      <c r="E54" s="1513"/>
      <c r="F54" s="1514">
        <v>0.16507547718026838</v>
      </c>
      <c r="G54" s="1514"/>
      <c r="H54" s="1519">
        <v>2309.5912151154471</v>
      </c>
      <c r="I54" s="1514"/>
      <c r="J54" s="1520">
        <v>2322.7378553961075</v>
      </c>
      <c r="K54" s="1516"/>
      <c r="L54" s="1514">
        <v>-5.6599758987518163E-3</v>
      </c>
      <c r="M54" s="1517"/>
      <c r="N54" s="1513">
        <v>6722.98602749375</v>
      </c>
      <c r="O54" s="1514"/>
      <c r="P54" s="1513">
        <v>5430.0450496822359</v>
      </c>
      <c r="Q54" s="1516"/>
      <c r="R54" s="1514">
        <v>0.23810870185822428</v>
      </c>
      <c r="S54" s="57"/>
      <c r="T54" s="4"/>
    </row>
    <row r="55" spans="1:20" s="10" customFormat="1" x14ac:dyDescent="0.2">
      <c r="A55" s="546" t="s">
        <v>311</v>
      </c>
      <c r="B55" s="1489"/>
      <c r="C55" s="1490"/>
      <c r="D55" s="1501"/>
      <c r="E55" s="1501"/>
      <c r="F55" s="1490"/>
      <c r="G55" s="1490"/>
      <c r="H55" s="1489"/>
      <c r="I55" s="1490"/>
      <c r="J55" s="1502"/>
      <c r="K55" s="1490"/>
      <c r="L55" s="1491"/>
      <c r="M55" s="1489"/>
      <c r="N55" s="1490"/>
      <c r="O55" s="1505"/>
      <c r="P55" s="1502"/>
      <c r="Q55" s="1490"/>
      <c r="R55" s="1491"/>
      <c r="S55" s="408"/>
      <c r="T55" s="4"/>
    </row>
    <row r="56" spans="1:20" s="25" customFormat="1" x14ac:dyDescent="0.2">
      <c r="A56" s="33" t="s">
        <v>312</v>
      </c>
      <c r="B56" s="1511">
        <v>372179.32402633398</v>
      </c>
      <c r="C56" s="1513"/>
      <c r="D56" s="1513">
        <v>349656.44612138899</v>
      </c>
      <c r="E56" s="1513"/>
      <c r="F56" s="1514">
        <v>6.441430768625328E-2</v>
      </c>
      <c r="G56" s="1514"/>
      <c r="H56" s="1519">
        <v>69218.272686360055</v>
      </c>
      <c r="I56" s="1514"/>
      <c r="J56" s="1520">
        <v>74863.170222995061</v>
      </c>
      <c r="K56" s="1516"/>
      <c r="L56" s="1514">
        <v>-7.5402865251638945E-2</v>
      </c>
      <c r="M56" s="1517"/>
      <c r="N56" s="1520">
        <v>302961.0513399918</v>
      </c>
      <c r="O56" s="1514"/>
      <c r="P56" s="1513">
        <v>274793.27589839394</v>
      </c>
      <c r="Q56" s="1516"/>
      <c r="R56" s="1514">
        <v>0.10250533005040859</v>
      </c>
      <c r="S56" s="57"/>
      <c r="T56" s="4"/>
    </row>
    <row r="57" spans="1:20" s="25" customFormat="1" x14ac:dyDescent="0.2">
      <c r="A57" s="33" t="s">
        <v>194</v>
      </c>
      <c r="B57" s="1511">
        <v>352118.58943157695</v>
      </c>
      <c r="C57" s="1513"/>
      <c r="D57" s="1513">
        <v>328246.68098652142</v>
      </c>
      <c r="E57" s="1513"/>
      <c r="F57" s="1514">
        <v>7.2725513547647336E-2</v>
      </c>
      <c r="G57" s="1514"/>
      <c r="H57" s="1519">
        <v>65703.584283614458</v>
      </c>
      <c r="I57" s="1514"/>
      <c r="J57" s="1520">
        <v>70760.308409552323</v>
      </c>
      <c r="K57" s="1516"/>
      <c r="L57" s="1514">
        <v>-7.1462720267839161E-2</v>
      </c>
      <c r="M57" s="1517"/>
      <c r="N57" s="1520">
        <v>286415.00514797983</v>
      </c>
      <c r="O57" s="1514"/>
      <c r="P57" s="1513">
        <v>257486.37257696912</v>
      </c>
      <c r="Q57" s="1516"/>
      <c r="R57" s="1514">
        <v>0.11235014995740489</v>
      </c>
      <c r="S57" s="57"/>
      <c r="T57" s="4"/>
    </row>
    <row r="58" spans="1:20" s="25" customFormat="1" x14ac:dyDescent="0.2">
      <c r="A58" s="33" t="s">
        <v>195</v>
      </c>
      <c r="B58" s="1511">
        <v>20567.029305104072</v>
      </c>
      <c r="C58" s="1513"/>
      <c r="D58" s="1513">
        <v>22015.250333330841</v>
      </c>
      <c r="E58" s="1513"/>
      <c r="F58" s="1514">
        <v>-6.5782628237216964E-2</v>
      </c>
      <c r="G58" s="1514"/>
      <c r="H58" s="1519">
        <v>3752.575321757638</v>
      </c>
      <c r="I58" s="1514"/>
      <c r="J58" s="1520">
        <v>4582.0179591862343</v>
      </c>
      <c r="K58" s="1516"/>
      <c r="L58" s="1514">
        <v>-0.18102125413229617</v>
      </c>
      <c r="M58" s="1517"/>
      <c r="N58" s="1520">
        <v>16814.453983346968</v>
      </c>
      <c r="O58" s="1514"/>
      <c r="P58" s="1513">
        <v>17433.232374144609</v>
      </c>
      <c r="Q58" s="1516"/>
      <c r="R58" s="1514">
        <v>-3.5494185904121657E-2</v>
      </c>
      <c r="S58" s="57"/>
      <c r="T58" s="4"/>
    </row>
    <row r="59" spans="1:20" s="25" customFormat="1" x14ac:dyDescent="0.2">
      <c r="A59" s="33" t="s">
        <v>621</v>
      </c>
      <c r="B59" s="1511">
        <v>2079.5288398545022</v>
      </c>
      <c r="C59" s="1513"/>
      <c r="D59" s="1513">
        <v>2171.245345175591</v>
      </c>
      <c r="E59" s="1513"/>
      <c r="F59" s="1514">
        <v>-4.2241428645951373E-2</v>
      </c>
      <c r="G59" s="1514"/>
      <c r="H59" s="1519">
        <v>302.60833172613718</v>
      </c>
      <c r="I59" s="1514"/>
      <c r="J59" s="1520">
        <v>458.60896665953175</v>
      </c>
      <c r="K59" s="1516"/>
      <c r="L59" s="1514">
        <v>-0.3401604553650352</v>
      </c>
      <c r="M59" s="1517"/>
      <c r="N59" s="1520">
        <v>1776.9205081283681</v>
      </c>
      <c r="O59" s="1514"/>
      <c r="P59" s="1513">
        <v>1712.6363785160593</v>
      </c>
      <c r="Q59" s="1516"/>
      <c r="R59" s="1514">
        <v>3.7535188682613865E-2</v>
      </c>
      <c r="S59" s="57"/>
      <c r="T59" s="4"/>
    </row>
    <row r="60" spans="1:20" s="25" customFormat="1" x14ac:dyDescent="0.2">
      <c r="A60" s="33" t="s">
        <v>243</v>
      </c>
      <c r="B60" s="1511">
        <v>8213.796707084377</v>
      </c>
      <c r="C60" s="1513"/>
      <c r="D60" s="1513">
        <v>6478.1022872334752</v>
      </c>
      <c r="E60" s="1513"/>
      <c r="F60" s="1514">
        <v>0.26793254303370129</v>
      </c>
      <c r="G60" s="1514"/>
      <c r="H60" s="1519">
        <v>1050.9128496499102</v>
      </c>
      <c r="I60" s="1514"/>
      <c r="J60" s="1520">
        <v>1168.4401585919575</v>
      </c>
      <c r="K60" s="1516"/>
      <c r="L60" s="1514">
        <v>-0.1005847908237551</v>
      </c>
      <c r="M60" s="1517"/>
      <c r="N60" s="1520">
        <v>7162.8838574344709</v>
      </c>
      <c r="O60" s="1514"/>
      <c r="P60" s="1513">
        <v>5309.6621286415175</v>
      </c>
      <c r="Q60" s="1516"/>
      <c r="R60" s="1514">
        <v>0.34902818369482619</v>
      </c>
      <c r="S60" s="57"/>
      <c r="T60" s="4"/>
    </row>
    <row r="61" spans="1:20" s="25" customFormat="1" x14ac:dyDescent="0.2">
      <c r="A61" s="33" t="s">
        <v>313</v>
      </c>
      <c r="B61" s="1511">
        <v>5871.8442898580379</v>
      </c>
      <c r="C61" s="1513"/>
      <c r="D61" s="1513">
        <v>5078.4015205945561</v>
      </c>
      <c r="E61" s="1513"/>
      <c r="F61" s="1514">
        <v>0.15623868377595104</v>
      </c>
      <c r="G61" s="1514"/>
      <c r="H61" s="1519">
        <v>692.42162832841439</v>
      </c>
      <c r="I61" s="1514"/>
      <c r="J61" s="1520">
        <v>752.11998939477837</v>
      </c>
      <c r="K61" s="1516"/>
      <c r="L61" s="1514">
        <v>-7.9373453582057454E-2</v>
      </c>
      <c r="M61" s="1517"/>
      <c r="N61" s="1520">
        <v>5179.4226615296284</v>
      </c>
      <c r="O61" s="1514"/>
      <c r="P61" s="1513">
        <v>4326.2815311997774</v>
      </c>
      <c r="Q61" s="1516"/>
      <c r="R61" s="1514">
        <v>0.19719963302833307</v>
      </c>
      <c r="S61" s="57"/>
      <c r="T61" s="4"/>
    </row>
    <row r="62" spans="1:20" s="25" customFormat="1" x14ac:dyDescent="0.2">
      <c r="A62" s="33" t="s">
        <v>314</v>
      </c>
      <c r="B62" s="1511">
        <v>927.14398499494996</v>
      </c>
      <c r="C62" s="1513"/>
      <c r="D62" s="1513">
        <v>641.30968028058646</v>
      </c>
      <c r="E62" s="1513"/>
      <c r="F62" s="1514">
        <v>0.44570402335000614</v>
      </c>
      <c r="G62" s="1514"/>
      <c r="H62" s="1519">
        <v>187.30207298232142</v>
      </c>
      <c r="I62" s="1514"/>
      <c r="J62" s="1520">
        <v>306.0646344371026</v>
      </c>
      <c r="K62" s="1516"/>
      <c r="L62" s="1514">
        <v>-0.38803098460951824</v>
      </c>
      <c r="M62" s="1517"/>
      <c r="N62" s="1520">
        <v>739.84191201262888</v>
      </c>
      <c r="O62" s="1514"/>
      <c r="P62" s="1513">
        <v>335.24504584348381</v>
      </c>
      <c r="Q62" s="1516"/>
      <c r="R62" s="1514">
        <v>1.2068690385898786</v>
      </c>
      <c r="S62" s="57"/>
      <c r="T62" s="4"/>
    </row>
    <row r="63" spans="1:20" s="25" customFormat="1" x14ac:dyDescent="0.2">
      <c r="A63" s="33" t="s">
        <v>315</v>
      </c>
      <c r="B63" s="1511">
        <v>1662.719438022875</v>
      </c>
      <c r="C63" s="1513"/>
      <c r="D63" s="1513">
        <v>981.8818599350202</v>
      </c>
      <c r="E63" s="1513"/>
      <c r="F63" s="1514">
        <v>0.69340070925937247</v>
      </c>
      <c r="G63" s="1514"/>
      <c r="H63" s="1519">
        <v>204.80118262732935</v>
      </c>
      <c r="I63" s="1514"/>
      <c r="J63" s="1520">
        <v>255.75052494914391</v>
      </c>
      <c r="K63" s="1516"/>
      <c r="L63" s="1514">
        <v>-0.19921500584190727</v>
      </c>
      <c r="M63" s="1517"/>
      <c r="N63" s="1520">
        <v>1457.9182553955504</v>
      </c>
      <c r="O63" s="1514"/>
      <c r="P63" s="1513">
        <v>726.13133498587626</v>
      </c>
      <c r="Q63" s="1516"/>
      <c r="R63" s="1514">
        <v>1.007788653582768</v>
      </c>
      <c r="S63" s="57"/>
      <c r="T63" s="4"/>
    </row>
    <row r="64" spans="1:20" s="25" customFormat="1" x14ac:dyDescent="0.2">
      <c r="A64" s="33" t="s">
        <v>237</v>
      </c>
      <c r="B64" s="1511">
        <v>1491.751346360616</v>
      </c>
      <c r="C64" s="1513"/>
      <c r="D64" s="1513">
        <v>2413.4614523769878</v>
      </c>
      <c r="E64" s="1513"/>
      <c r="F64" s="1514">
        <v>-0.38190380256895801</v>
      </c>
      <c r="G64" s="1514"/>
      <c r="H64" s="1519">
        <v>846.23653289086928</v>
      </c>
      <c r="I64" s="1514"/>
      <c r="J64" s="1520">
        <v>1337.9362452538614</v>
      </c>
      <c r="K64" s="1516"/>
      <c r="L64" s="1514">
        <v>-0.36750608566531251</v>
      </c>
      <c r="M64" s="1517"/>
      <c r="N64" s="1520">
        <v>645.5148134697489</v>
      </c>
      <c r="O64" s="1514"/>
      <c r="P64" s="1513">
        <v>1075.5252071231266</v>
      </c>
      <c r="Q64" s="1516"/>
      <c r="R64" s="1514">
        <v>-0.39981433331868893</v>
      </c>
      <c r="S64" s="57"/>
      <c r="T64" s="4"/>
    </row>
    <row r="65" spans="1:20" s="25" customFormat="1" x14ac:dyDescent="0.2">
      <c r="A65" s="33" t="s">
        <v>260</v>
      </c>
      <c r="B65" s="1511">
        <v>9956.2696284503709</v>
      </c>
      <c r="C65" s="1513"/>
      <c r="D65" s="1513">
        <v>8914.6388294897315</v>
      </c>
      <c r="E65" s="1513"/>
      <c r="F65" s="1514">
        <v>0.11684498036139303</v>
      </c>
      <c r="G65" s="1514"/>
      <c r="H65" s="1519">
        <v>2358.1513412888075</v>
      </c>
      <c r="I65" s="1514"/>
      <c r="J65" s="1520">
        <v>2393.7898255846335</v>
      </c>
      <c r="K65" s="1516"/>
      <c r="L65" s="1514">
        <v>-1.4887891958986828E-2</v>
      </c>
      <c r="M65" s="1517"/>
      <c r="N65" s="1520">
        <v>7598.1182871617011</v>
      </c>
      <c r="O65" s="1514"/>
      <c r="P65" s="1513">
        <v>6520.8490039050985</v>
      </c>
      <c r="Q65" s="1516"/>
      <c r="R65" s="1514">
        <v>0.16520383812161046</v>
      </c>
      <c r="S65" s="57"/>
      <c r="T65" s="4"/>
    </row>
    <row r="66" spans="1:20" s="25" customFormat="1" x14ac:dyDescent="0.2">
      <c r="A66" s="33" t="s">
        <v>316</v>
      </c>
      <c r="B66" s="1511">
        <v>575.03119583821649</v>
      </c>
      <c r="C66" s="1513"/>
      <c r="D66" s="1513">
        <v>628.18963125327946</v>
      </c>
      <c r="E66" s="1513"/>
      <c r="F66" s="1514">
        <v>-8.4621637751340156E-2</v>
      </c>
      <c r="G66" s="1514"/>
      <c r="H66" s="1519">
        <v>194.09158575653771</v>
      </c>
      <c r="I66" s="1514"/>
      <c r="J66" s="1520">
        <v>363.78035436401694</v>
      </c>
      <c r="K66" s="1516"/>
      <c r="L66" s="1514">
        <v>-0.46645940763936938</v>
      </c>
      <c r="M66" s="1517"/>
      <c r="N66" s="1528">
        <v>380.93961008167946</v>
      </c>
      <c r="O66" s="1514"/>
      <c r="P66" s="1513">
        <v>264.40927688926246</v>
      </c>
      <c r="Q66" s="1516"/>
      <c r="R66" s="1514">
        <v>0.44071953360857757</v>
      </c>
      <c r="S66" s="57"/>
      <c r="T66" s="4"/>
    </row>
    <row r="67" spans="1:20" s="25" customFormat="1" x14ac:dyDescent="0.2">
      <c r="A67" s="33" t="s">
        <v>317</v>
      </c>
      <c r="B67" s="1511">
        <v>388.58730320708418</v>
      </c>
      <c r="C67" s="1513"/>
      <c r="D67" s="1513">
        <v>335.25217402317139</v>
      </c>
      <c r="E67" s="1513"/>
      <c r="F67" s="1514">
        <v>0.15908958484554511</v>
      </c>
      <c r="G67" s="1514"/>
      <c r="H67" s="1519">
        <v>63.794502197823356</v>
      </c>
      <c r="I67" s="1514"/>
      <c r="J67" s="1520">
        <v>216.23726138809124</v>
      </c>
      <c r="K67" s="1516"/>
      <c r="L67" s="1514">
        <v>-0.70497914287155006</v>
      </c>
      <c r="M67" s="1517"/>
      <c r="N67" s="1528">
        <v>324.79280100926076</v>
      </c>
      <c r="O67" s="1514"/>
      <c r="P67" s="1513">
        <v>119.01491263508017</v>
      </c>
      <c r="Q67" s="1516"/>
      <c r="R67" s="1514">
        <v>1.729009279745727</v>
      </c>
      <c r="S67" s="57"/>
      <c r="T67" s="4"/>
    </row>
    <row r="68" spans="1:20" s="25" customFormat="1" x14ac:dyDescent="0.2">
      <c r="A68" s="33" t="s">
        <v>622</v>
      </c>
      <c r="B68" s="1511">
        <v>3271.4938198453415</v>
      </c>
      <c r="C68" s="1513"/>
      <c r="D68" s="1513">
        <v>3145.705672970757</v>
      </c>
      <c r="E68" s="1513"/>
      <c r="F68" s="1514">
        <v>3.9987258806635936E-2</v>
      </c>
      <c r="G68" s="1529"/>
      <c r="H68" s="1519">
        <v>244.86104791687859</v>
      </c>
      <c r="I68" s="1514"/>
      <c r="J68" s="1520">
        <v>591.62687728424169</v>
      </c>
      <c r="K68" s="1516"/>
      <c r="L68" s="1514">
        <v>-0.58612250842816704</v>
      </c>
      <c r="M68" s="1517"/>
      <c r="N68" s="1528">
        <v>3026.6327719284632</v>
      </c>
      <c r="O68" s="1514"/>
      <c r="P68" s="1513">
        <v>2554.0787956865152</v>
      </c>
      <c r="Q68" s="1516"/>
      <c r="R68" s="1514">
        <v>0.18501934123568395</v>
      </c>
      <c r="S68" s="57"/>
      <c r="T68" s="4"/>
    </row>
    <row r="69" spans="1:20" s="25" customFormat="1" x14ac:dyDescent="0.2">
      <c r="A69" s="33" t="s">
        <v>893</v>
      </c>
      <c r="B69" s="1511">
        <v>44.905041731659118</v>
      </c>
      <c r="C69" s="1513"/>
      <c r="D69" s="1513">
        <v>44.974836009805053</v>
      </c>
      <c r="E69" s="1516"/>
      <c r="F69" s="1514">
        <v>-1.5518517539612295E-3</v>
      </c>
      <c r="G69" s="1514"/>
      <c r="H69" s="1519">
        <v>45.681626161831012</v>
      </c>
      <c r="I69" s="1514"/>
      <c r="J69" s="1520">
        <v>45.496034854509162</v>
      </c>
      <c r="K69" s="1516"/>
      <c r="L69" s="1529">
        <v>4.0792853248716923E-3</v>
      </c>
      <c r="M69" s="1514"/>
      <c r="N69" s="1520">
        <v>44.742124326439935</v>
      </c>
      <c r="O69" s="1514"/>
      <c r="P69" s="1513">
        <v>44.84820531629051</v>
      </c>
      <c r="Q69" s="1516"/>
      <c r="R69" s="1514">
        <v>-2.3653341109737278E-3</v>
      </c>
      <c r="S69" s="57"/>
      <c r="T69" s="4"/>
    </row>
    <row r="70" spans="1:20" s="25" customFormat="1" x14ac:dyDescent="0.2">
      <c r="A70" s="546" t="s">
        <v>456</v>
      </c>
      <c r="B70" s="551"/>
      <c r="C70" s="547"/>
      <c r="D70" s="547"/>
      <c r="E70" s="547"/>
      <c r="F70" s="407"/>
      <c r="G70" s="407"/>
      <c r="H70" s="552"/>
      <c r="I70" s="407"/>
      <c r="J70" s="548"/>
      <c r="K70" s="407"/>
      <c r="L70" s="408"/>
      <c r="M70" s="394"/>
      <c r="N70" s="407"/>
      <c r="O70" s="550"/>
      <c r="P70" s="548"/>
      <c r="Q70" s="407"/>
      <c r="R70" s="407"/>
      <c r="S70" s="408"/>
      <c r="T70" s="4"/>
    </row>
    <row r="71" spans="1:20" s="25" customFormat="1" ht="12.75" x14ac:dyDescent="0.2">
      <c r="A71" s="401" t="s">
        <v>592</v>
      </c>
      <c r="B71" s="1762">
        <v>1001.2588400853006</v>
      </c>
      <c r="C71" s="1757"/>
      <c r="D71" s="1757">
        <v>894.3080682720522</v>
      </c>
      <c r="E71" s="1757"/>
      <c r="F71" s="1759">
        <v>0.11959052546612327</v>
      </c>
      <c r="G71" s="55"/>
      <c r="H71" s="570"/>
      <c r="I71" s="571"/>
      <c r="J71" s="571"/>
      <c r="K71" s="571"/>
      <c r="L71" s="57"/>
      <c r="M71" s="573"/>
      <c r="N71" s="107"/>
      <c r="O71" s="314"/>
      <c r="P71" s="107"/>
      <c r="Q71" s="105"/>
      <c r="R71" s="55"/>
      <c r="S71" s="57"/>
      <c r="T71" s="4"/>
    </row>
    <row r="72" spans="1:20" s="25" customFormat="1" ht="12.75" x14ac:dyDescent="0.2">
      <c r="A72" s="401" t="s">
        <v>590</v>
      </c>
      <c r="B72" s="1763">
        <v>262.77932772942552</v>
      </c>
      <c r="C72" s="1757"/>
      <c r="D72" s="1757">
        <v>258.5590355238653</v>
      </c>
      <c r="E72" s="1757"/>
      <c r="F72" s="1759">
        <v>1.6322354378409162E-2</v>
      </c>
      <c r="G72" s="55"/>
      <c r="H72" s="570"/>
      <c r="I72" s="571"/>
      <c r="J72" s="571"/>
      <c r="K72" s="571"/>
      <c r="L72" s="57"/>
      <c r="M72" s="573"/>
      <c r="N72" s="107"/>
      <c r="O72" s="314"/>
      <c r="P72" s="107"/>
      <c r="Q72" s="105"/>
      <c r="R72" s="55"/>
      <c r="S72" s="57"/>
      <c r="T72" s="4"/>
    </row>
    <row r="73" spans="1:20" s="25" customFormat="1" ht="12.75" x14ac:dyDescent="0.2">
      <c r="A73" s="410" t="s">
        <v>591</v>
      </c>
      <c r="B73" s="1764">
        <v>2505.5346787656026</v>
      </c>
      <c r="C73" s="1760"/>
      <c r="D73" s="1760">
        <v>2408.1514795759831</v>
      </c>
      <c r="E73" s="1760"/>
      <c r="F73" s="1761">
        <v>4.0438984015559655E-2</v>
      </c>
      <c r="G73" s="22"/>
      <c r="H73" s="575"/>
      <c r="I73" s="574"/>
      <c r="J73" s="574"/>
      <c r="K73" s="574"/>
      <c r="L73" s="91"/>
      <c r="M73" s="576"/>
      <c r="N73" s="108"/>
      <c r="O73" s="315"/>
      <c r="P73" s="108"/>
      <c r="Q73" s="153"/>
      <c r="R73" s="22"/>
      <c r="S73" s="91"/>
      <c r="T73" s="4"/>
    </row>
    <row r="74" spans="1:20" s="25" customFormat="1" x14ac:dyDescent="0.2">
      <c r="A74" s="123"/>
      <c r="B74" s="553"/>
      <c r="D74" s="553"/>
      <c r="E74" s="56"/>
      <c r="F74" s="55"/>
      <c r="G74" s="55"/>
      <c r="H74" s="554"/>
      <c r="I74" s="100"/>
      <c r="J74" s="555"/>
      <c r="K74" s="149"/>
      <c r="L74" s="100"/>
      <c r="M74" s="100"/>
      <c r="N74" s="556"/>
      <c r="O74" s="100"/>
      <c r="P74" s="557"/>
      <c r="Q74" s="149"/>
      <c r="R74" s="100"/>
      <c r="S74" s="55"/>
      <c r="T74" s="4"/>
    </row>
    <row r="75" spans="1:20" s="10" customFormat="1" x14ac:dyDescent="0.2">
      <c r="A75" s="29" t="s">
        <v>677</v>
      </c>
      <c r="B75" s="109"/>
      <c r="D75" s="109"/>
      <c r="E75" s="6"/>
      <c r="F75" s="21"/>
      <c r="G75" s="21"/>
      <c r="H75" s="35"/>
      <c r="I75" s="21"/>
      <c r="J75" s="110"/>
      <c r="K75" s="6"/>
      <c r="L75" s="21"/>
      <c r="M75" s="21"/>
      <c r="N75" s="71"/>
      <c r="O75" s="21"/>
      <c r="P75" s="316"/>
      <c r="Q75" s="6"/>
      <c r="R75" s="21"/>
      <c r="S75" s="21"/>
      <c r="T75" s="4"/>
    </row>
    <row r="76" spans="1:20" s="10" customFormat="1" x14ac:dyDescent="0.2">
      <c r="A76" s="29"/>
      <c r="B76" s="109"/>
      <c r="D76" s="109"/>
      <c r="E76" s="6"/>
      <c r="F76" s="21"/>
      <c r="G76" s="21"/>
      <c r="H76" s="35"/>
      <c r="I76" s="21"/>
      <c r="J76" s="110"/>
      <c r="K76" s="6"/>
      <c r="L76" s="21"/>
      <c r="M76" s="21"/>
      <c r="N76" s="71"/>
      <c r="O76" s="21"/>
      <c r="P76" s="316"/>
      <c r="Q76" s="6"/>
      <c r="R76" s="21"/>
      <c r="S76" s="21"/>
      <c r="T76" s="4"/>
    </row>
    <row r="77" spans="1:20" s="10" customFormat="1" x14ac:dyDescent="0.2">
      <c r="A77" s="29"/>
      <c r="B77" s="127"/>
      <c r="C77" s="128"/>
      <c r="D77" s="127"/>
      <c r="E77" s="129"/>
      <c r="F77" s="129"/>
      <c r="G77" s="129"/>
      <c r="H77" s="141"/>
      <c r="I77" s="129"/>
      <c r="J77" s="130"/>
      <c r="K77" s="129"/>
      <c r="L77" s="129"/>
      <c r="M77" s="129"/>
      <c r="N77" s="142"/>
      <c r="O77" s="21"/>
      <c r="P77" s="316"/>
      <c r="Q77" s="6"/>
      <c r="R77" s="21"/>
      <c r="S77" s="21"/>
      <c r="T77" s="4"/>
    </row>
    <row r="78" spans="1:20" s="10" customFormat="1" x14ac:dyDescent="0.2">
      <c r="A78" s="29"/>
      <c r="B78" s="127"/>
      <c r="C78" s="128"/>
      <c r="D78" s="127"/>
      <c r="E78" s="129"/>
      <c r="F78" s="129"/>
      <c r="G78" s="129"/>
      <c r="H78" s="141"/>
      <c r="I78" s="129"/>
      <c r="J78" s="130"/>
      <c r="K78" s="129"/>
      <c r="L78" s="129"/>
      <c r="M78" s="129"/>
      <c r="N78" s="142"/>
      <c r="O78" s="21"/>
      <c r="P78" s="316"/>
      <c r="Q78" s="6"/>
      <c r="R78" s="21"/>
      <c r="S78" s="21"/>
      <c r="T78" s="4"/>
    </row>
    <row r="79" spans="1:20" s="10" customFormat="1" x14ac:dyDescent="0.2">
      <c r="A79" s="24"/>
      <c r="B79" s="127"/>
      <c r="C79" s="128"/>
      <c r="D79" s="127"/>
      <c r="E79" s="129"/>
      <c r="F79" s="129"/>
      <c r="G79" s="129"/>
      <c r="H79" s="565"/>
      <c r="I79" s="129"/>
      <c r="J79" s="130"/>
      <c r="K79" s="129"/>
      <c r="L79" s="129"/>
      <c r="M79" s="129"/>
      <c r="N79" s="127"/>
      <c r="O79" s="21"/>
      <c r="P79" s="316"/>
      <c r="Q79" s="6"/>
      <c r="R79" s="21"/>
      <c r="S79" s="21"/>
      <c r="T79" s="4"/>
    </row>
    <row r="80" spans="1:20" s="10" customFormat="1" x14ac:dyDescent="0.2">
      <c r="A80" s="24"/>
      <c r="B80" s="109"/>
      <c r="D80" s="109"/>
      <c r="E80" s="6"/>
      <c r="F80" s="21"/>
      <c r="G80" s="21"/>
      <c r="H80" s="553"/>
      <c r="I80" s="21"/>
      <c r="J80" s="110"/>
      <c r="K80" s="6"/>
      <c r="L80" s="21"/>
      <c r="M80" s="21"/>
      <c r="N80" s="109"/>
      <c r="O80" s="21"/>
      <c r="P80" s="316"/>
      <c r="Q80" s="6"/>
      <c r="R80" s="21"/>
      <c r="S80" s="21"/>
      <c r="T80" s="4"/>
    </row>
    <row r="81" spans="1:19" x14ac:dyDescent="0.2">
      <c r="A81" s="31"/>
      <c r="B81" s="109"/>
      <c r="D81" s="109"/>
      <c r="E81" s="6"/>
      <c r="F81" s="21"/>
      <c r="G81" s="21"/>
      <c r="H81" s="109"/>
      <c r="I81" s="21"/>
      <c r="J81" s="110"/>
      <c r="K81" s="6"/>
      <c r="L81" s="21"/>
      <c r="M81" s="21"/>
      <c r="N81" s="39"/>
      <c r="O81" s="21"/>
      <c r="P81" s="316"/>
      <c r="Q81" s="6"/>
      <c r="R81" s="21"/>
      <c r="S81" s="21"/>
    </row>
    <row r="82" spans="1:19" x14ac:dyDescent="0.2">
      <c r="D82" s="34"/>
      <c r="F82" s="4"/>
      <c r="J82" s="34"/>
      <c r="L82" s="4"/>
      <c r="N82" s="35"/>
      <c r="P82" s="34"/>
    </row>
    <row r="83" spans="1:19" x14ac:dyDescent="0.2">
      <c r="F83" s="35"/>
      <c r="G83" s="35"/>
      <c r="L83" s="35"/>
      <c r="M83" s="35"/>
      <c r="R83" s="35"/>
      <c r="S83" s="35"/>
    </row>
    <row r="84" spans="1:19" x14ac:dyDescent="0.2">
      <c r="B84" s="93"/>
      <c r="D84" s="93"/>
      <c r="F84" s="35"/>
      <c r="G84" s="35"/>
      <c r="L84" s="35"/>
      <c r="M84" s="35"/>
      <c r="R84" s="35"/>
      <c r="S84" s="35"/>
    </row>
    <row r="85" spans="1:19" x14ac:dyDescent="0.2">
      <c r="B85" s="93"/>
      <c r="D85" s="93"/>
      <c r="F85" s="35"/>
      <c r="G85" s="35"/>
      <c r="L85" s="35"/>
      <c r="M85" s="35"/>
      <c r="R85" s="35"/>
      <c r="S85" s="35"/>
    </row>
    <row r="86" spans="1:19" x14ac:dyDescent="0.2">
      <c r="B86" s="317"/>
      <c r="H86" s="77"/>
      <c r="N86" s="77"/>
    </row>
    <row r="87" spans="1:19" x14ac:dyDescent="0.2">
      <c r="B87" s="318"/>
    </row>
    <row r="88" spans="1:19" x14ac:dyDescent="0.2">
      <c r="B88" s="690"/>
    </row>
    <row r="89" spans="1:19" x14ac:dyDescent="0.2">
      <c r="B89" s="319"/>
    </row>
    <row r="90" spans="1:19" x14ac:dyDescent="0.2">
      <c r="B90" s="319"/>
    </row>
  </sheetData>
  <mergeCells count="6">
    <mergeCell ref="A4:A5"/>
    <mergeCell ref="A2:S2"/>
    <mergeCell ref="A1:S1"/>
    <mergeCell ref="B4:G4"/>
    <mergeCell ref="H4:L4"/>
    <mergeCell ref="M4:S4"/>
  </mergeCells>
  <phoneticPr fontId="51" type="noConversion"/>
  <printOptions horizontalCentered="1"/>
  <pageMargins left="0.25" right="0.25" top="0.25" bottom="0.5" header="0.3" footer="0.3"/>
  <pageSetup scale="82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</sheetPr>
  <dimension ref="A1:L23"/>
  <sheetViews>
    <sheetView workbookViewId="0"/>
  </sheetViews>
  <sheetFormatPr defaultRowHeight="12.75" x14ac:dyDescent="0.2"/>
  <cols>
    <col min="2" max="2" width="12.42578125" customWidth="1"/>
    <col min="3" max="4" width="11.42578125" bestFit="1" customWidth="1"/>
    <col min="5" max="5" width="11.42578125" customWidth="1"/>
    <col min="6" max="6" width="10.42578125" bestFit="1" customWidth="1"/>
    <col min="7" max="7" width="14" bestFit="1" customWidth="1"/>
    <col min="8" max="8" width="12.85546875" customWidth="1"/>
  </cols>
  <sheetData>
    <row r="1" spans="1:12" x14ac:dyDescent="0.2">
      <c r="A1" t="s">
        <v>213</v>
      </c>
      <c r="J1" s="87" t="s">
        <v>255</v>
      </c>
      <c r="L1" s="125"/>
    </row>
    <row r="3" spans="1:12" x14ac:dyDescent="0.2">
      <c r="B3" t="s">
        <v>615</v>
      </c>
      <c r="C3" t="s">
        <v>616</v>
      </c>
      <c r="D3" t="s">
        <v>241</v>
      </c>
      <c r="E3" t="s">
        <v>212</v>
      </c>
      <c r="F3" t="s">
        <v>399</v>
      </c>
      <c r="G3" t="s">
        <v>236</v>
      </c>
    </row>
    <row r="4" spans="1:12" x14ac:dyDescent="0.2">
      <c r="A4">
        <v>2002</v>
      </c>
      <c r="B4" s="97">
        <v>24381156</v>
      </c>
      <c r="C4" s="97">
        <v>16402129</v>
      </c>
      <c r="D4" s="97">
        <v>8756605</v>
      </c>
      <c r="E4" s="97">
        <v>2341128</v>
      </c>
      <c r="F4" s="97">
        <f t="shared" ref="F4:F10" si="0">G4-SUM(B4:E4)</f>
        <v>6590070</v>
      </c>
      <c r="G4" s="97">
        <v>58471088</v>
      </c>
    </row>
    <row r="5" spans="1:12" x14ac:dyDescent="0.2">
      <c r="A5">
        <v>2003</v>
      </c>
      <c r="B5" s="97">
        <v>25061943</v>
      </c>
      <c r="C5" s="97">
        <v>16976276</v>
      </c>
      <c r="D5" s="97">
        <v>7921422</v>
      </c>
      <c r="E5" s="97">
        <v>2760403</v>
      </c>
      <c r="F5" s="97">
        <f t="shared" si="0"/>
        <v>6062655</v>
      </c>
      <c r="G5" s="97">
        <v>58782699</v>
      </c>
    </row>
    <row r="6" spans="1:12" x14ac:dyDescent="0.2">
      <c r="A6">
        <v>2004</v>
      </c>
      <c r="B6" s="97">
        <v>26419258</v>
      </c>
      <c r="C6" s="97">
        <v>18500060</v>
      </c>
      <c r="D6" s="97">
        <v>8599847</v>
      </c>
      <c r="E6" s="97">
        <v>2851218</v>
      </c>
      <c r="F6" s="97">
        <f t="shared" si="0"/>
        <v>6391606</v>
      </c>
      <c r="G6" s="97">
        <v>62761989</v>
      </c>
    </row>
    <row r="7" spans="1:12" x14ac:dyDescent="0.2">
      <c r="A7">
        <v>2005</v>
      </c>
      <c r="B7" s="97">
        <v>28860468</v>
      </c>
      <c r="C7" s="97">
        <v>19902690</v>
      </c>
      <c r="D7" s="97">
        <v>8669558</v>
      </c>
      <c r="E7" s="97">
        <v>3291654</v>
      </c>
      <c r="F7" s="97">
        <f t="shared" si="0"/>
        <v>6963109</v>
      </c>
      <c r="G7" s="97">
        <v>67687479</v>
      </c>
    </row>
    <row r="8" spans="1:12" x14ac:dyDescent="0.2">
      <c r="A8">
        <v>2006</v>
      </c>
      <c r="B8" s="97">
        <v>30354176.050265346</v>
      </c>
      <c r="C8" s="97">
        <v>20074198.39989363</v>
      </c>
      <c r="D8" s="97">
        <v>7645125.7569042956</v>
      </c>
      <c r="E8" s="97">
        <v>3554372.5580372438</v>
      </c>
      <c r="F8" s="97">
        <f>G8-SUM(B8:E8)</f>
        <v>7517981.0633158162</v>
      </c>
      <c r="G8" s="97">
        <v>69145853.828416333</v>
      </c>
    </row>
    <row r="9" spans="1:12" x14ac:dyDescent="0.2">
      <c r="A9">
        <v>2007</v>
      </c>
      <c r="B9" s="97">
        <v>30536960.874524239</v>
      </c>
      <c r="C9" s="97">
        <v>19595531.242466692</v>
      </c>
      <c r="D9" s="97">
        <v>7372698.673001077</v>
      </c>
      <c r="E9" s="97">
        <v>4206656.4220346278</v>
      </c>
      <c r="F9" s="97">
        <f t="shared" si="0"/>
        <v>7423463.011677362</v>
      </c>
      <c r="G9" s="41">
        <v>69135310.223703995</v>
      </c>
    </row>
    <row r="10" spans="1:12" x14ac:dyDescent="0.2">
      <c r="A10">
        <v>2008</v>
      </c>
      <c r="B10" s="122">
        <v>26649336.453176547</v>
      </c>
      <c r="C10" s="122">
        <v>17586975.287112679</v>
      </c>
      <c r="D10" s="122">
        <v>6744052.7916092044</v>
      </c>
      <c r="E10" s="122">
        <v>4632068.2228634357</v>
      </c>
      <c r="F10" s="97">
        <f t="shared" si="0"/>
        <v>7517700.4463820159</v>
      </c>
      <c r="G10" s="168">
        <v>63130133.201143883</v>
      </c>
      <c r="H10" s="38"/>
    </row>
    <row r="11" spans="1:12" x14ac:dyDescent="0.2">
      <c r="A11">
        <v>2009</v>
      </c>
      <c r="B11" s="122">
        <v>26027984</v>
      </c>
      <c r="C11" s="122">
        <v>16271465</v>
      </c>
      <c r="D11" s="122">
        <v>6806138</v>
      </c>
      <c r="E11" s="122">
        <v>4396325</v>
      </c>
      <c r="F11" s="97">
        <f>G11-SUM(B11:E11)</f>
        <v>6753149</v>
      </c>
      <c r="G11" s="180">
        <v>60255061</v>
      </c>
      <c r="H11" s="38"/>
    </row>
    <row r="12" spans="1:12" x14ac:dyDescent="0.2">
      <c r="A12">
        <v>2010</v>
      </c>
      <c r="B12" s="16">
        <f>'TABLE 9'!B19</f>
        <v>32561687.654066339</v>
      </c>
      <c r="C12" s="16">
        <f>'TABLE 9'!C19</f>
        <v>18580407.554727491</v>
      </c>
      <c r="D12" s="16">
        <f>'TABLE 9'!D19</f>
        <v>8685616.2538455706</v>
      </c>
      <c r="E12" s="16">
        <f>'TABLE 9'!E19</f>
        <v>6520761.1490028044</v>
      </c>
      <c r="F12" s="97">
        <f>G12-SUM(B12:E12)</f>
        <v>-750394.91598851979</v>
      </c>
      <c r="G12" s="38">
        <v>65598077.695653692</v>
      </c>
      <c r="H12" s="38"/>
    </row>
    <row r="14" spans="1:12" x14ac:dyDescent="0.2">
      <c r="B14" t="s">
        <v>615</v>
      </c>
      <c r="C14" t="s">
        <v>616</v>
      </c>
      <c r="D14" t="s">
        <v>241</v>
      </c>
      <c r="E14" t="s">
        <v>212</v>
      </c>
      <c r="F14" t="s">
        <v>399</v>
      </c>
    </row>
    <row r="15" spans="1:12" x14ac:dyDescent="0.2">
      <c r="A15">
        <v>2002</v>
      </c>
      <c r="B15" s="95">
        <f t="shared" ref="B15:F23" si="1">B4/$G4</f>
        <v>0.41697797721841606</v>
      </c>
      <c r="C15" s="95">
        <f t="shared" si="1"/>
        <v>0.28051691119549543</v>
      </c>
      <c r="D15" s="95">
        <f t="shared" si="1"/>
        <v>0.14975957006307117</v>
      </c>
      <c r="E15" s="95">
        <f t="shared" si="1"/>
        <v>4.0039070249556497E-2</v>
      </c>
      <c r="F15" s="95">
        <f t="shared" si="1"/>
        <v>0.11270647127346083</v>
      </c>
      <c r="G15" s="121">
        <f t="shared" ref="G15:G21" si="2">SUM(B15:F15)</f>
        <v>0.99999999999999989</v>
      </c>
    </row>
    <row r="16" spans="1:12" x14ac:dyDescent="0.2">
      <c r="A16">
        <v>2003</v>
      </c>
      <c r="B16" s="95">
        <f t="shared" si="1"/>
        <v>0.42634896706597292</v>
      </c>
      <c r="C16" s="95">
        <f t="shared" si="1"/>
        <v>0.28879715101206904</v>
      </c>
      <c r="D16" s="95">
        <f t="shared" si="1"/>
        <v>0.13475771161851552</v>
      </c>
      <c r="E16" s="95">
        <f t="shared" si="1"/>
        <v>4.6959446350022138E-2</v>
      </c>
      <c r="F16" s="95">
        <f t="shared" si="1"/>
        <v>0.10313672395342037</v>
      </c>
      <c r="G16" s="121">
        <f t="shared" si="2"/>
        <v>1</v>
      </c>
    </row>
    <row r="17" spans="1:7" x14ac:dyDescent="0.2">
      <c r="A17">
        <v>2004</v>
      </c>
      <c r="B17" s="95">
        <f t="shared" si="1"/>
        <v>0.42094360648767837</v>
      </c>
      <c r="C17" s="95">
        <f t="shared" si="1"/>
        <v>0.29476535550841132</v>
      </c>
      <c r="D17" s="95">
        <f t="shared" si="1"/>
        <v>0.13702317496661873</v>
      </c>
      <c r="E17" s="95">
        <f t="shared" si="1"/>
        <v>4.5429057386948017E-2</v>
      </c>
      <c r="F17" s="95">
        <f t="shared" si="1"/>
        <v>0.10183880565034355</v>
      </c>
      <c r="G17" s="121">
        <f t="shared" si="2"/>
        <v>1</v>
      </c>
    </row>
    <row r="18" spans="1:7" x14ac:dyDescent="0.2">
      <c r="A18">
        <v>2005</v>
      </c>
      <c r="B18" s="95">
        <f t="shared" si="1"/>
        <v>0.42637823754671084</v>
      </c>
      <c r="C18" s="95">
        <f t="shared" si="1"/>
        <v>0.2940379859619236</v>
      </c>
      <c r="D18" s="95">
        <f t="shared" si="1"/>
        <v>0.12808215238744525</v>
      </c>
      <c r="E18" s="95">
        <f t="shared" si="1"/>
        <v>4.8630175752298298E-2</v>
      </c>
      <c r="F18" s="95">
        <f t="shared" si="1"/>
        <v>0.10287144835162201</v>
      </c>
      <c r="G18" s="121">
        <f t="shared" si="2"/>
        <v>1</v>
      </c>
    </row>
    <row r="19" spans="1:7" x14ac:dyDescent="0.2">
      <c r="A19" s="19">
        <v>2006</v>
      </c>
      <c r="B19" s="95">
        <f t="shared" si="1"/>
        <v>0.43898765247137533</v>
      </c>
      <c r="C19" s="95">
        <f t="shared" si="1"/>
        <v>0.29031673323041524</v>
      </c>
      <c r="D19" s="95">
        <f t="shared" si="1"/>
        <v>0.11056520866566316</v>
      </c>
      <c r="E19" s="95">
        <f t="shared" si="1"/>
        <v>5.1403986808194288E-2</v>
      </c>
      <c r="F19" s="95">
        <f t="shared" si="1"/>
        <v>0.10872641882435198</v>
      </c>
      <c r="G19" s="121">
        <f t="shared" si="2"/>
        <v>0.99999999999999989</v>
      </c>
    </row>
    <row r="20" spans="1:7" x14ac:dyDescent="0.2">
      <c r="A20">
        <v>2007</v>
      </c>
      <c r="B20" s="95">
        <f t="shared" si="1"/>
        <v>0.44169847181873528</v>
      </c>
      <c r="C20" s="95">
        <f t="shared" si="1"/>
        <v>0.28343738068232599</v>
      </c>
      <c r="D20" s="95">
        <f t="shared" si="1"/>
        <v>0.10664157937738226</v>
      </c>
      <c r="E20" s="95">
        <f t="shared" si="1"/>
        <v>6.0846713617440568E-2</v>
      </c>
      <c r="F20" s="95">
        <f t="shared" si="1"/>
        <v>0.10737585450411598</v>
      </c>
      <c r="G20" s="121">
        <f t="shared" si="2"/>
        <v>1</v>
      </c>
    </row>
    <row r="21" spans="1:7" x14ac:dyDescent="0.2">
      <c r="A21">
        <v>2008</v>
      </c>
      <c r="B21" s="95">
        <f t="shared" si="1"/>
        <v>0.42213337913080273</v>
      </c>
      <c r="C21" s="95">
        <f t="shared" si="1"/>
        <v>0.27858289528833141</v>
      </c>
      <c r="D21" s="95">
        <f t="shared" si="1"/>
        <v>0.10682779284056708</v>
      </c>
      <c r="E21" s="95">
        <f t="shared" si="1"/>
        <v>7.3373332004620345E-2</v>
      </c>
      <c r="F21" s="95">
        <f t="shared" si="1"/>
        <v>0.11908260073567846</v>
      </c>
      <c r="G21" s="121">
        <f t="shared" si="2"/>
        <v>1.0000000000000002</v>
      </c>
    </row>
    <row r="22" spans="1:7" x14ac:dyDescent="0.2">
      <c r="A22">
        <v>2009</v>
      </c>
      <c r="B22" s="95">
        <f t="shared" si="1"/>
        <v>0.4319634495100752</v>
      </c>
      <c r="C22" s="95">
        <f t="shared" si="1"/>
        <v>0.27004312550608817</v>
      </c>
      <c r="D22" s="95">
        <f t="shared" si="1"/>
        <v>0.11295545779963612</v>
      </c>
      <c r="E22" s="95">
        <f t="shared" si="1"/>
        <v>7.2961920991167856E-2</v>
      </c>
      <c r="F22" s="95">
        <f t="shared" si="1"/>
        <v>0.11207604619303264</v>
      </c>
      <c r="G22" s="121">
        <f>SUM(B22:F22)</f>
        <v>1</v>
      </c>
    </row>
    <row r="23" spans="1:7" x14ac:dyDescent="0.2">
      <c r="A23">
        <v>2010</v>
      </c>
      <c r="B23" s="95">
        <f t="shared" si="1"/>
        <v>0.49638173553100579</v>
      </c>
      <c r="C23" s="95">
        <f t="shared" si="1"/>
        <v>0.28324622012450473</v>
      </c>
      <c r="D23" s="95">
        <f t="shared" si="1"/>
        <v>0.13240656676165147</v>
      </c>
      <c r="E23" s="95">
        <f t="shared" si="1"/>
        <v>9.9404759682993699E-2</v>
      </c>
      <c r="F23" s="95">
        <f t="shared" si="1"/>
        <v>-1.1439282100155787E-2</v>
      </c>
      <c r="G23" s="121">
        <f>SUM(B23:F23)</f>
        <v>0.99999999999999989</v>
      </c>
    </row>
  </sheetData>
  <phoneticPr fontId="51" type="noConversion"/>
  <pageMargins left="0.75" right="0.75" top="1" bottom="1" header="0.5" footer="0.5"/>
  <pageSetup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U86"/>
  <sheetViews>
    <sheetView showGridLines="0" zoomScaleNormal="100" workbookViewId="0">
      <selection activeCell="AB41" sqref="AB41"/>
    </sheetView>
  </sheetViews>
  <sheetFormatPr defaultColWidth="9.140625" defaultRowHeight="12" x14ac:dyDescent="0.2"/>
  <cols>
    <col min="1" max="1" width="24.7109375" style="24" customWidth="1"/>
    <col min="2" max="2" width="10.28515625" style="34" customWidth="1"/>
    <col min="3" max="3" width="0.5703125" style="10" customWidth="1"/>
    <col min="4" max="4" width="12.7109375" style="4" customWidth="1"/>
    <col min="5" max="5" width="0.7109375" style="4" customWidth="1"/>
    <col min="6" max="6" width="8.5703125" style="10" customWidth="1"/>
    <col min="7" max="7" width="0.5703125" style="10" customWidth="1"/>
    <col min="8" max="8" width="10.28515625" style="35" customWidth="1"/>
    <col min="9" max="9" width="0.5703125" style="10" customWidth="1"/>
    <col min="10" max="10" width="10.28515625" style="567" customWidth="1"/>
    <col min="11" max="11" width="0.5703125" style="4" customWidth="1"/>
    <col min="12" max="12" width="8.42578125" style="10" customWidth="1"/>
    <col min="13" max="13" width="1.5703125" style="10" customWidth="1"/>
    <col min="14" max="14" width="10.28515625" style="71" customWidth="1"/>
    <col min="15" max="15" width="0.5703125" style="10" customWidth="1"/>
    <col min="16" max="16" width="10.28515625" style="567" customWidth="1"/>
    <col min="17" max="17" width="0.5703125" style="4" customWidth="1"/>
    <col min="18" max="18" width="8.28515625" style="10" customWidth="1"/>
    <col min="19" max="19" width="0.5703125" style="10" customWidth="1"/>
    <col min="20" max="16384" width="9.140625" style="4"/>
  </cols>
  <sheetData>
    <row r="1" spans="1:21" ht="15.75" customHeight="1" x14ac:dyDescent="0.25">
      <c r="A1" s="1893" t="str">
        <f>CONCATENATE('List of Tables'!A33,":  ",'List of Tables'!C33)</f>
        <v>TABLE 28:  Australia Visitor Characteristics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54"/>
      <c r="U1" s="1353"/>
    </row>
    <row r="2" spans="1:21" ht="15.75" x14ac:dyDescent="0.25">
      <c r="A2" s="1893" t="s">
        <v>889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</row>
    <row r="3" spans="1:21" x14ac:dyDescent="0.2">
      <c r="A3" s="368"/>
      <c r="B3" s="35"/>
      <c r="D3" s="543"/>
      <c r="E3" s="10"/>
      <c r="H3" s="544"/>
      <c r="J3" s="543"/>
      <c r="K3" s="10"/>
      <c r="N3" s="544"/>
      <c r="P3" s="543"/>
      <c r="Q3" s="10"/>
      <c r="R3" s="544"/>
    </row>
    <row r="4" spans="1:21" x14ac:dyDescent="0.2">
      <c r="A4" s="1933" t="s">
        <v>686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</row>
    <row r="5" spans="1:21" ht="24" x14ac:dyDescent="0.2">
      <c r="A5" s="1961"/>
      <c r="B5" s="66">
        <v>2015</v>
      </c>
      <c r="C5" s="67"/>
      <c r="D5" s="68" t="s">
        <v>984</v>
      </c>
      <c r="E5" s="65"/>
      <c r="F5" s="44" t="s">
        <v>595</v>
      </c>
      <c r="G5" s="65"/>
      <c r="H5" s="66">
        <v>2015</v>
      </c>
      <c r="I5" s="67"/>
      <c r="J5" s="68" t="s">
        <v>984</v>
      </c>
      <c r="K5" s="65"/>
      <c r="L5" s="44" t="s">
        <v>595</v>
      </c>
      <c r="M5" s="66"/>
      <c r="N5" s="68">
        <v>2015</v>
      </c>
      <c r="O5" s="67"/>
      <c r="P5" s="68" t="s">
        <v>984</v>
      </c>
      <c r="Q5" s="65"/>
      <c r="R5" s="44" t="s">
        <v>595</v>
      </c>
      <c r="S5" s="5"/>
    </row>
    <row r="6" spans="1:21" x14ac:dyDescent="0.2">
      <c r="A6" s="30" t="s">
        <v>475</v>
      </c>
      <c r="B6" s="1511">
        <v>3202040.524961405</v>
      </c>
      <c r="C6" s="1512"/>
      <c r="D6" s="1513">
        <v>2898284.5088682226</v>
      </c>
      <c r="E6" s="1513"/>
      <c r="F6" s="1514">
        <v>0.10480545135018467</v>
      </c>
      <c r="G6" s="1514"/>
      <c r="H6" s="1515">
        <v>436392.37580136926</v>
      </c>
      <c r="I6" s="1514"/>
      <c r="J6" s="1513">
        <v>474452.32560931938</v>
      </c>
      <c r="K6" s="1516"/>
      <c r="L6" s="1514">
        <v>-8.0218702182714166E-2</v>
      </c>
      <c r="M6" s="1517"/>
      <c r="N6" s="1518">
        <v>2765648.1491601816</v>
      </c>
      <c r="O6" s="1514"/>
      <c r="P6" s="1513">
        <v>2423832.1832589032</v>
      </c>
      <c r="Q6" s="1516"/>
      <c r="R6" s="1514">
        <v>0.14102295045925922</v>
      </c>
      <c r="S6" s="7"/>
    </row>
    <row r="7" spans="1:21" x14ac:dyDescent="0.2">
      <c r="A7" s="30" t="s">
        <v>265</v>
      </c>
      <c r="B7" s="1511">
        <v>335841.68427983118</v>
      </c>
      <c r="C7" s="1513"/>
      <c r="D7" s="1513">
        <v>310094.81362544349</v>
      </c>
      <c r="E7" s="1513"/>
      <c r="F7" s="1514">
        <v>8.3029027004259265E-2</v>
      </c>
      <c r="G7" s="1514"/>
      <c r="H7" s="1519">
        <v>61490.68427984212</v>
      </c>
      <c r="I7" s="1514"/>
      <c r="J7" s="1513">
        <v>67130.813625439972</v>
      </c>
      <c r="K7" s="1516"/>
      <c r="L7" s="1514">
        <v>-8.4016996681542708E-2</v>
      </c>
      <c r="M7" s="1517"/>
      <c r="N7" s="1513">
        <v>274351.0000000021</v>
      </c>
      <c r="O7" s="1514"/>
      <c r="P7" s="1513">
        <v>242964.00000000349</v>
      </c>
      <c r="Q7" s="1516"/>
      <c r="R7" s="1514">
        <v>0.12918374738643648</v>
      </c>
      <c r="S7" s="7"/>
    </row>
    <row r="8" spans="1:21" s="10" customFormat="1" x14ac:dyDescent="0.2">
      <c r="A8" s="429" t="s">
        <v>266</v>
      </c>
      <c r="B8" s="1489"/>
      <c r="C8" s="1490"/>
      <c r="D8" s="1490"/>
      <c r="E8" s="1490"/>
      <c r="F8" s="1490"/>
      <c r="G8" s="1490"/>
      <c r="H8" s="1489"/>
      <c r="I8" s="1490"/>
      <c r="J8" s="1490"/>
      <c r="K8" s="1490"/>
      <c r="L8" s="1491"/>
      <c r="M8" s="1489"/>
      <c r="N8" s="1490"/>
      <c r="O8" s="1490"/>
      <c r="P8" s="1490"/>
      <c r="Q8" s="1490"/>
      <c r="R8" s="1491"/>
      <c r="S8" s="408"/>
      <c r="T8" s="4"/>
    </row>
    <row r="9" spans="1:21" s="25" customFormat="1" x14ac:dyDescent="0.2">
      <c r="A9" s="184" t="s">
        <v>267</v>
      </c>
      <c r="B9" s="1511">
        <v>25486.024659655744</v>
      </c>
      <c r="C9" s="1513"/>
      <c r="D9" s="1513">
        <v>25105.60113733069</v>
      </c>
      <c r="E9" s="1513"/>
      <c r="F9" s="1514">
        <v>1.5152934209545171E-2</v>
      </c>
      <c r="G9" s="1514"/>
      <c r="H9" s="1519">
        <v>10038.859652953966</v>
      </c>
      <c r="I9" s="1514"/>
      <c r="J9" s="1520">
        <v>11068.321954822428</v>
      </c>
      <c r="K9" s="1516"/>
      <c r="L9" s="1514">
        <v>-9.3009790108240259E-2</v>
      </c>
      <c r="M9" s="1517"/>
      <c r="N9" s="1513">
        <v>15447.165006701263</v>
      </c>
      <c r="O9" s="1514"/>
      <c r="P9" s="1513">
        <v>14037.279182508262</v>
      </c>
      <c r="Q9" s="1516"/>
      <c r="R9" s="1514">
        <v>0.10043868230175604</v>
      </c>
      <c r="S9" s="57"/>
      <c r="T9" s="4"/>
    </row>
    <row r="10" spans="1:21" s="25" customFormat="1" x14ac:dyDescent="0.2">
      <c r="A10" s="184" t="s">
        <v>268</v>
      </c>
      <c r="B10" s="1511">
        <v>156995.18990925286</v>
      </c>
      <c r="C10" s="1513"/>
      <c r="D10" s="1513">
        <v>149708.94983182009</v>
      </c>
      <c r="E10" s="1513"/>
      <c r="F10" s="1514">
        <v>4.866936870252566E-2</v>
      </c>
      <c r="G10" s="1514"/>
      <c r="H10" s="1519">
        <v>26500.669348587147</v>
      </c>
      <c r="I10" s="1514"/>
      <c r="J10" s="1520">
        <v>28643.096155807594</v>
      </c>
      <c r="K10" s="1516"/>
      <c r="L10" s="1514">
        <v>-7.479731924113428E-2</v>
      </c>
      <c r="M10" s="1517"/>
      <c r="N10" s="1513">
        <v>130494.52056063797</v>
      </c>
      <c r="O10" s="1514"/>
      <c r="P10" s="1513">
        <v>121065.85367601251</v>
      </c>
      <c r="Q10" s="1516"/>
      <c r="R10" s="1514">
        <v>7.7880480732889085E-2</v>
      </c>
      <c r="S10" s="57"/>
      <c r="T10" s="4"/>
    </row>
    <row r="11" spans="1:21" s="25" customFormat="1" x14ac:dyDescent="0.2">
      <c r="A11" s="184" t="s">
        <v>269</v>
      </c>
      <c r="B11" s="1511">
        <v>153360.46971096142</v>
      </c>
      <c r="C11" s="1513"/>
      <c r="D11" s="1513">
        <v>135280.262656292</v>
      </c>
      <c r="E11" s="1513"/>
      <c r="F11" s="1514">
        <v>0.13364999963524604</v>
      </c>
      <c r="G11" s="1514"/>
      <c r="H11" s="1519">
        <v>24951.155278309034</v>
      </c>
      <c r="I11" s="1514"/>
      <c r="J11" s="1513">
        <v>27419.395514812077</v>
      </c>
      <c r="K11" s="1516"/>
      <c r="L11" s="1514">
        <v>-9.0018039791201404E-2</v>
      </c>
      <c r="M11" s="1517"/>
      <c r="N11" s="1513">
        <v>128409.31443265811</v>
      </c>
      <c r="O11" s="1514"/>
      <c r="P11" s="1513">
        <v>107860.86714147993</v>
      </c>
      <c r="Q11" s="1516"/>
      <c r="R11" s="1514">
        <v>0.19050882711915343</v>
      </c>
      <c r="S11" s="57"/>
      <c r="T11" s="4"/>
    </row>
    <row r="12" spans="1:21" s="25" customFormat="1" x14ac:dyDescent="0.2">
      <c r="A12" s="184" t="s">
        <v>270</v>
      </c>
      <c r="B12" s="1521">
        <v>2.370619641454407</v>
      </c>
      <c r="C12" s="1522"/>
      <c r="D12" s="1523">
        <v>2.333851968184455</v>
      </c>
      <c r="E12" s="1523"/>
      <c r="F12" s="1514">
        <v>1.5754072568087613E-2</v>
      </c>
      <c r="G12" s="1514"/>
      <c r="H12" s="1524">
        <v>2.0823423499637377</v>
      </c>
      <c r="I12" s="1514"/>
      <c r="J12" s="1525">
        <v>2.0785721780286517</v>
      </c>
      <c r="K12" s="1516"/>
      <c r="L12" s="1514">
        <v>1.8138277683778506E-3</v>
      </c>
      <c r="M12" s="1517"/>
      <c r="N12" s="1522">
        <v>2.4465319089792654</v>
      </c>
      <c r="O12" s="1514"/>
      <c r="P12" s="1523">
        <v>2.4158300369393957</v>
      </c>
      <c r="Q12" s="1516"/>
      <c r="R12" s="1514">
        <v>1.2708622531560954E-2</v>
      </c>
      <c r="S12" s="57"/>
      <c r="T12" s="4"/>
    </row>
    <row r="13" spans="1:21" s="10" customFormat="1" x14ac:dyDescent="0.2">
      <c r="A13" s="429" t="s">
        <v>271</v>
      </c>
      <c r="B13" s="1489"/>
      <c r="C13" s="1490"/>
      <c r="D13" s="1490"/>
      <c r="E13" s="1490"/>
      <c r="F13" s="1490"/>
      <c r="G13" s="1490"/>
      <c r="H13" s="1489"/>
      <c r="I13" s="1490"/>
      <c r="J13" s="1490"/>
      <c r="K13" s="1490"/>
      <c r="L13" s="1491"/>
      <c r="M13" s="1489"/>
      <c r="N13" s="1490"/>
      <c r="O13" s="1490"/>
      <c r="P13" s="1490"/>
      <c r="Q13" s="1490"/>
      <c r="R13" s="1491"/>
      <c r="S13" s="408"/>
      <c r="T13" s="4"/>
    </row>
    <row r="14" spans="1:21" s="25" customFormat="1" x14ac:dyDescent="0.2">
      <c r="A14" s="9" t="s">
        <v>272</v>
      </c>
      <c r="B14" s="1511">
        <v>184240.17456135291</v>
      </c>
      <c r="C14" s="1513"/>
      <c r="D14" s="1513">
        <v>173266.10891315236</v>
      </c>
      <c r="E14" s="1513"/>
      <c r="F14" s="1514">
        <v>6.3336481190912911E-2</v>
      </c>
      <c r="G14" s="1514"/>
      <c r="H14" s="1519">
        <v>28602.662823082843</v>
      </c>
      <c r="I14" s="1514"/>
      <c r="J14" s="1520">
        <v>31440.665119117799</v>
      </c>
      <c r="K14" s="1516"/>
      <c r="L14" s="1514">
        <v>-9.0265339021383534E-2</v>
      </c>
      <c r="M14" s="1517"/>
      <c r="N14" s="1513">
        <v>155637.51173826103</v>
      </c>
      <c r="O14" s="1514"/>
      <c r="P14" s="1513">
        <v>141825.44379403457</v>
      </c>
      <c r="Q14" s="1516"/>
      <c r="R14" s="1514">
        <v>9.7387799923157561E-2</v>
      </c>
      <c r="S14" s="57"/>
      <c r="T14" s="4"/>
    </row>
    <row r="15" spans="1:21" s="25" customFormat="1" x14ac:dyDescent="0.2">
      <c r="A15" s="9" t="s">
        <v>273</v>
      </c>
      <c r="B15" s="1511">
        <v>151601.50971849434</v>
      </c>
      <c r="C15" s="1513"/>
      <c r="D15" s="1513">
        <v>136828.7047122911</v>
      </c>
      <c r="E15" s="1513"/>
      <c r="F15" s="1514">
        <v>0.10796568627369477</v>
      </c>
      <c r="G15" s="1514"/>
      <c r="H15" s="1511">
        <v>32888.021456764327</v>
      </c>
      <c r="I15" s="1514"/>
      <c r="J15" s="1520">
        <v>35690.148506322177</v>
      </c>
      <c r="K15" s="1516"/>
      <c r="L15" s="1514">
        <v>-7.8512619499509217E-2</v>
      </c>
      <c r="M15" s="1517"/>
      <c r="N15" s="1513">
        <v>118713.48826173847</v>
      </c>
      <c r="O15" s="1514"/>
      <c r="P15" s="1513">
        <v>101138.55620596893</v>
      </c>
      <c r="Q15" s="1516"/>
      <c r="R15" s="1514">
        <v>0.17377084185360678</v>
      </c>
      <c r="S15" s="57"/>
      <c r="T15" s="4"/>
    </row>
    <row r="16" spans="1:21" s="25" customFormat="1" x14ac:dyDescent="0.2">
      <c r="A16" s="33" t="s">
        <v>619</v>
      </c>
      <c r="B16" s="1521">
        <v>2.2450255725733088</v>
      </c>
      <c r="C16" s="1522"/>
      <c r="D16" s="1523">
        <v>2.1936764940198286</v>
      </c>
      <c r="E16" s="1523"/>
      <c r="F16" s="1514">
        <v>2.3407771699000622E-2</v>
      </c>
      <c r="G16" s="1514"/>
      <c r="H16" s="1524">
        <v>2.5776839441418788</v>
      </c>
      <c r="I16" s="1514"/>
      <c r="J16" s="1525">
        <v>2.5623473953933833</v>
      </c>
      <c r="K16" s="1516"/>
      <c r="L16" s="1514">
        <v>5.985351079275108E-3</v>
      </c>
      <c r="M16" s="1517"/>
      <c r="N16" s="1522">
        <v>2.1704663732295115</v>
      </c>
      <c r="O16" s="1514"/>
      <c r="P16" s="1523">
        <v>2.0918129357592199</v>
      </c>
      <c r="Q16" s="1516"/>
      <c r="R16" s="1514">
        <v>3.7600607647903517E-2</v>
      </c>
      <c r="S16" s="57"/>
      <c r="T16" s="4"/>
    </row>
    <row r="17" spans="1:20" s="10" customFormat="1" x14ac:dyDescent="0.2">
      <c r="A17" s="545" t="s">
        <v>274</v>
      </c>
      <c r="B17" s="1489"/>
      <c r="C17" s="1490"/>
      <c r="D17" s="1490"/>
      <c r="E17" s="1490"/>
      <c r="F17" s="1490"/>
      <c r="G17" s="1490"/>
      <c r="H17" s="1489"/>
      <c r="I17" s="1490"/>
      <c r="J17" s="1490"/>
      <c r="K17" s="1490"/>
      <c r="L17" s="1491"/>
      <c r="M17" s="1489"/>
      <c r="N17" s="1490"/>
      <c r="O17" s="1490"/>
      <c r="P17" s="1490"/>
      <c r="Q17" s="1490"/>
      <c r="R17" s="1491"/>
      <c r="S17" s="408"/>
      <c r="T17" s="4"/>
    </row>
    <row r="18" spans="1:20" s="25" customFormat="1" x14ac:dyDescent="0.2">
      <c r="A18" s="9" t="s">
        <v>275</v>
      </c>
      <c r="B18" s="1511">
        <v>6131.5556258728921</v>
      </c>
      <c r="C18" s="1513"/>
      <c r="D18" s="1513">
        <v>5180.2171690090854</v>
      </c>
      <c r="E18" s="1513"/>
      <c r="F18" s="1514">
        <v>0.18364837338388779</v>
      </c>
      <c r="G18" s="1514"/>
      <c r="H18" s="1519">
        <v>1245.2558921273289</v>
      </c>
      <c r="I18" s="1514"/>
      <c r="J18" s="1520">
        <v>1255.9487650712276</v>
      </c>
      <c r="K18" s="1516"/>
      <c r="L18" s="1514">
        <v>-8.5137811678904565E-3</v>
      </c>
      <c r="M18" s="1517"/>
      <c r="N18" s="1513">
        <v>4886.2997337455517</v>
      </c>
      <c r="O18" s="1514"/>
      <c r="P18" s="1513">
        <v>3924.2684039378573</v>
      </c>
      <c r="Q18" s="1516"/>
      <c r="R18" s="1514">
        <v>0.2451492178369685</v>
      </c>
      <c r="S18" s="57"/>
      <c r="T18" s="4"/>
    </row>
    <row r="19" spans="1:20" s="25" customFormat="1" x14ac:dyDescent="0.2">
      <c r="A19" s="9" t="s">
        <v>276</v>
      </c>
      <c r="B19" s="1511">
        <v>132980.99772641674</v>
      </c>
      <c r="C19" s="1513"/>
      <c r="D19" s="1513">
        <v>148804.77518698006</v>
      </c>
      <c r="E19" s="1513"/>
      <c r="F19" s="1514">
        <v>-0.10633917789721473</v>
      </c>
      <c r="G19" s="1514"/>
      <c r="H19" s="1519">
        <v>25455.843267938846</v>
      </c>
      <c r="I19" s="1514"/>
      <c r="J19" s="1520">
        <v>29464.399028859356</v>
      </c>
      <c r="K19" s="1516"/>
      <c r="L19" s="1514">
        <v>-0.13604742988289931</v>
      </c>
      <c r="M19" s="1517"/>
      <c r="N19" s="1513">
        <v>107525.15445848387</v>
      </c>
      <c r="O19" s="1514"/>
      <c r="P19" s="1513">
        <v>119340.37615812069</v>
      </c>
      <c r="Q19" s="1516"/>
      <c r="R19" s="1514">
        <v>-9.9004394656693376E-2</v>
      </c>
      <c r="S19" s="57"/>
      <c r="T19" s="4"/>
    </row>
    <row r="20" spans="1:20" s="25" customFormat="1" x14ac:dyDescent="0.2">
      <c r="A20" s="9" t="s">
        <v>277</v>
      </c>
      <c r="B20" s="1511">
        <v>4684.0050697131019</v>
      </c>
      <c r="C20" s="1513"/>
      <c r="D20" s="1513">
        <v>3742.3727748817178</v>
      </c>
      <c r="E20" s="1513"/>
      <c r="F20" s="1514">
        <v>0.25161370912900188</v>
      </c>
      <c r="G20" s="1514"/>
      <c r="H20" s="1519">
        <v>897.72941503059076</v>
      </c>
      <c r="I20" s="1514"/>
      <c r="J20" s="1520">
        <v>941.57031526887897</v>
      </c>
      <c r="K20" s="1516"/>
      <c r="L20" s="1514">
        <v>-4.6561472390693213E-2</v>
      </c>
      <c r="M20" s="1517"/>
      <c r="N20" s="1513">
        <v>3786.2756546825126</v>
      </c>
      <c r="O20" s="1514"/>
      <c r="P20" s="1513">
        <v>2800.8024596128389</v>
      </c>
      <c r="Q20" s="1516"/>
      <c r="R20" s="1514">
        <v>0.35185387376655541</v>
      </c>
      <c r="S20" s="57"/>
      <c r="T20" s="4"/>
    </row>
    <row r="21" spans="1:20" s="25" customFormat="1" x14ac:dyDescent="0.2">
      <c r="A21" s="9" t="s">
        <v>278</v>
      </c>
      <c r="B21" s="1511">
        <v>201413.13599727544</v>
      </c>
      <c r="C21" s="1513"/>
      <c r="D21" s="1513">
        <v>159852.19404433697</v>
      </c>
      <c r="E21" s="1513"/>
      <c r="F21" s="1514">
        <v>0.25999606825171906</v>
      </c>
      <c r="G21" s="1514"/>
      <c r="H21" s="1519">
        <v>35687.314534811034</v>
      </c>
      <c r="I21" s="1514"/>
      <c r="J21" s="1520">
        <v>37352.036146781727</v>
      </c>
      <c r="K21" s="1516"/>
      <c r="L21" s="1514">
        <v>-4.4568430096524392E-2</v>
      </c>
      <c r="M21" s="1517"/>
      <c r="N21" s="1513">
        <v>165725.82146245317</v>
      </c>
      <c r="O21" s="1514"/>
      <c r="P21" s="1513">
        <v>122500.15789755524</v>
      </c>
      <c r="Q21" s="1516"/>
      <c r="R21" s="1514">
        <v>0.35286210488844266</v>
      </c>
      <c r="S21" s="57"/>
      <c r="T21" s="4"/>
    </row>
    <row r="22" spans="1:20" s="10" customFormat="1" x14ac:dyDescent="0.2">
      <c r="A22" s="545" t="s">
        <v>279</v>
      </c>
      <c r="B22" s="1489"/>
      <c r="C22" s="1490"/>
      <c r="D22" s="1490"/>
      <c r="E22" s="1490"/>
      <c r="F22" s="1490"/>
      <c r="G22" s="1490"/>
      <c r="H22" s="1489"/>
      <c r="I22" s="1490"/>
      <c r="J22" s="1490"/>
      <c r="K22" s="1490"/>
      <c r="L22" s="1491"/>
      <c r="M22" s="1489"/>
      <c r="N22" s="1490"/>
      <c r="O22" s="1490"/>
      <c r="P22" s="1490"/>
      <c r="Q22" s="1490"/>
      <c r="R22" s="1491"/>
      <c r="S22" s="408"/>
      <c r="T22" s="4"/>
    </row>
    <row r="23" spans="1:20" s="25" customFormat="1" x14ac:dyDescent="0.2">
      <c r="A23" s="9" t="s">
        <v>541</v>
      </c>
      <c r="B23" s="1511">
        <v>326169.4216937935</v>
      </c>
      <c r="C23" s="1513"/>
      <c r="D23" s="1513">
        <v>299706.47637688759</v>
      </c>
      <c r="E23" s="1513"/>
      <c r="F23" s="1514">
        <v>8.8296207799087284E-2</v>
      </c>
      <c r="G23" s="1514"/>
      <c r="H23" s="1519">
        <v>58345.077172095363</v>
      </c>
      <c r="I23" s="1514"/>
      <c r="J23" s="1520">
        <v>63910.683913165631</v>
      </c>
      <c r="K23" s="1516"/>
      <c r="L23" s="1514">
        <v>-8.7084136803044748E-2</v>
      </c>
      <c r="M23" s="1517"/>
      <c r="N23" s="1513">
        <v>267824.3445217082</v>
      </c>
      <c r="O23" s="1514"/>
      <c r="P23" s="1513">
        <v>235795.79246372197</v>
      </c>
      <c r="Q23" s="1516"/>
      <c r="R23" s="1514">
        <v>0.13583173695906361</v>
      </c>
      <c r="S23" s="57"/>
      <c r="T23" s="4"/>
    </row>
    <row r="24" spans="1:20" s="25" customFormat="1" x14ac:dyDescent="0.2">
      <c r="A24" s="9" t="s">
        <v>280</v>
      </c>
      <c r="B24" s="1511">
        <v>62904.313676529528</v>
      </c>
      <c r="C24" s="1513"/>
      <c r="D24" s="1513">
        <v>65638.392660445083</v>
      </c>
      <c r="E24" s="1513"/>
      <c r="F24" s="1514">
        <v>-4.1653655324243824E-2</v>
      </c>
      <c r="G24" s="1514"/>
      <c r="H24" s="1519">
        <v>6968.1757475244831</v>
      </c>
      <c r="I24" s="1514"/>
      <c r="J24" s="1520">
        <v>7578.0811490525102</v>
      </c>
      <c r="K24" s="1516"/>
      <c r="L24" s="1514">
        <v>-8.0482827978727009E-2</v>
      </c>
      <c r="M24" s="1517"/>
      <c r="N24" s="1513">
        <v>55936.137929005614</v>
      </c>
      <c r="O24" s="1514"/>
      <c r="P24" s="1513">
        <v>58060.311511392574</v>
      </c>
      <c r="Q24" s="1516"/>
      <c r="R24" s="1514">
        <v>-3.6585638745154782E-2</v>
      </c>
      <c r="S24" s="57"/>
      <c r="T24" s="4"/>
    </row>
    <row r="25" spans="1:20" s="25" customFormat="1" x14ac:dyDescent="0.2">
      <c r="A25" s="9" t="s">
        <v>281</v>
      </c>
      <c r="B25" s="1511">
        <v>61936.352614512492</v>
      </c>
      <c r="C25" s="1513"/>
      <c r="D25" s="1513">
        <v>64640.067068008997</v>
      </c>
      <c r="E25" s="1513"/>
      <c r="F25" s="1514">
        <v>-4.1827222280754708E-2</v>
      </c>
      <c r="G25" s="1514"/>
      <c r="H25" s="1519">
        <v>6828.3862506131072</v>
      </c>
      <c r="I25" s="1514"/>
      <c r="J25" s="1520">
        <v>7459.8471905824535</v>
      </c>
      <c r="K25" s="1516"/>
      <c r="L25" s="1514">
        <v>-8.4647972516987011E-2</v>
      </c>
      <c r="M25" s="1517"/>
      <c r="N25" s="1513">
        <v>55107.966363899897</v>
      </c>
      <c r="O25" s="1514"/>
      <c r="P25" s="1513">
        <v>57180.219877426542</v>
      </c>
      <c r="Q25" s="1516"/>
      <c r="R25" s="1514">
        <v>-3.6240740556241255E-2</v>
      </c>
      <c r="S25" s="57"/>
      <c r="T25" s="4"/>
    </row>
    <row r="26" spans="1:20" s="25" customFormat="1" x14ac:dyDescent="0.2">
      <c r="A26" s="9" t="s">
        <v>542</v>
      </c>
      <c r="B26" s="1511">
        <v>3149.2727531377941</v>
      </c>
      <c r="C26" s="1513"/>
      <c r="D26" s="1513">
        <v>3941.5584253680822</v>
      </c>
      <c r="E26" s="1513"/>
      <c r="F26" s="1514">
        <v>-0.20100822738820637</v>
      </c>
      <c r="G26" s="1514"/>
      <c r="H26" s="1519">
        <v>181.00610233631693</v>
      </c>
      <c r="I26" s="1514"/>
      <c r="J26" s="1520">
        <v>258.33373848445007</v>
      </c>
      <c r="K26" s="1516"/>
      <c r="L26" s="1514">
        <v>-0.29933231563862395</v>
      </c>
      <c r="M26" s="1517"/>
      <c r="N26" s="1513">
        <v>2968.26665080148</v>
      </c>
      <c r="O26" s="1514"/>
      <c r="P26" s="1513">
        <v>3683.2246868836323</v>
      </c>
      <c r="Q26" s="1516"/>
      <c r="R26" s="1514">
        <v>-0.19411197981708705</v>
      </c>
      <c r="S26" s="57"/>
      <c r="T26" s="4"/>
    </row>
    <row r="27" spans="1:20" s="25" customFormat="1" x14ac:dyDescent="0.2">
      <c r="A27" s="9" t="s">
        <v>543</v>
      </c>
      <c r="B27" s="1511">
        <v>4477.966630764322</v>
      </c>
      <c r="C27" s="1513"/>
      <c r="D27" s="1513">
        <v>4101.4809591143703</v>
      </c>
      <c r="E27" s="1513"/>
      <c r="F27" s="1514">
        <v>9.1792617204114954E-2</v>
      </c>
      <c r="G27" s="1514"/>
      <c r="H27" s="1519">
        <v>143.95864953013162</v>
      </c>
      <c r="I27" s="1514"/>
      <c r="J27" s="1520">
        <v>259.53693953406093</v>
      </c>
      <c r="K27" s="1516"/>
      <c r="L27" s="1514">
        <v>-0.44532500927006241</v>
      </c>
      <c r="M27" s="1517"/>
      <c r="N27" s="1513">
        <v>4334.0079812341901</v>
      </c>
      <c r="O27" s="1514"/>
      <c r="P27" s="1513">
        <v>3841.9440195803095</v>
      </c>
      <c r="Q27" s="1516"/>
      <c r="R27" s="1514">
        <v>0.1280768171389528</v>
      </c>
      <c r="S27" s="57"/>
      <c r="T27" s="4"/>
    </row>
    <row r="28" spans="1:20" s="25" customFormat="1" x14ac:dyDescent="0.2">
      <c r="A28" s="9" t="s">
        <v>246</v>
      </c>
      <c r="B28" s="1511">
        <v>28724.656634905496</v>
      </c>
      <c r="C28" s="1513"/>
      <c r="D28" s="1513">
        <v>27385.184964473487</v>
      </c>
      <c r="E28" s="1513"/>
      <c r="F28" s="1514">
        <v>4.8912273996677094E-2</v>
      </c>
      <c r="G28" s="1514"/>
      <c r="H28" s="1519">
        <v>2498.4986940928861</v>
      </c>
      <c r="I28" s="1514"/>
      <c r="J28" s="1520">
        <v>2772.5142647443126</v>
      </c>
      <c r="K28" s="1516"/>
      <c r="L28" s="1514">
        <v>-9.8832880369939896E-2</v>
      </c>
      <c r="M28" s="1517"/>
      <c r="N28" s="1513">
        <v>26226.157940812835</v>
      </c>
      <c r="O28" s="1514"/>
      <c r="P28" s="1513">
        <v>24612.670699729173</v>
      </c>
      <c r="Q28" s="1516"/>
      <c r="R28" s="1514">
        <v>6.5555146809054554E-2</v>
      </c>
      <c r="S28" s="57"/>
      <c r="T28" s="4"/>
    </row>
    <row r="29" spans="1:20" s="25" customFormat="1" x14ac:dyDescent="0.2">
      <c r="A29" s="9" t="s">
        <v>0</v>
      </c>
      <c r="B29" s="1511">
        <v>50015.768184762019</v>
      </c>
      <c r="C29" s="1513"/>
      <c r="D29" s="1513">
        <v>46154.990144212221</v>
      </c>
      <c r="E29" s="1513"/>
      <c r="F29" s="1514">
        <v>8.3648117538032557E-2</v>
      </c>
      <c r="G29" s="1514"/>
      <c r="H29" s="1519">
        <v>4184.4599994753698</v>
      </c>
      <c r="I29" s="1514"/>
      <c r="J29" s="1520">
        <v>4916.9414753495721</v>
      </c>
      <c r="K29" s="1516"/>
      <c r="L29" s="1514">
        <v>-0.14897095675154973</v>
      </c>
      <c r="M29" s="1517"/>
      <c r="N29" s="1513">
        <v>45831.308185287548</v>
      </c>
      <c r="O29" s="1514"/>
      <c r="P29" s="1513">
        <v>41238.048668862648</v>
      </c>
      <c r="Q29" s="1516"/>
      <c r="R29" s="1514">
        <v>0.11138401705930143</v>
      </c>
      <c r="S29" s="57"/>
      <c r="T29" s="4"/>
    </row>
    <row r="30" spans="1:20" s="25" customFormat="1" x14ac:dyDescent="0.2">
      <c r="A30" s="9" t="s">
        <v>253</v>
      </c>
      <c r="B30" s="1511">
        <v>30556.926756819692</v>
      </c>
      <c r="C30" s="1513"/>
      <c r="D30" s="1513">
        <v>26994.678979974422</v>
      </c>
      <c r="E30" s="1513"/>
      <c r="F30" s="1514">
        <v>0.13196110905737637</v>
      </c>
      <c r="G30" s="1514"/>
      <c r="H30" s="1519">
        <v>1868.8365007171826</v>
      </c>
      <c r="I30" s="1514"/>
      <c r="J30" s="1520">
        <v>2080.0606972084943</v>
      </c>
      <c r="K30" s="1516"/>
      <c r="L30" s="1514">
        <v>-0.10154713118457603</v>
      </c>
      <c r="M30" s="1517"/>
      <c r="N30" s="1513">
        <v>28688.090256102758</v>
      </c>
      <c r="O30" s="1514"/>
      <c r="P30" s="1513">
        <v>24914.618282765929</v>
      </c>
      <c r="Q30" s="1516"/>
      <c r="R30" s="1514">
        <v>0.15145614235426738</v>
      </c>
      <c r="S30" s="57"/>
      <c r="T30" s="4"/>
    </row>
    <row r="31" spans="1:20" s="25" customFormat="1" x14ac:dyDescent="0.2">
      <c r="A31" s="9" t="s">
        <v>262</v>
      </c>
      <c r="B31" s="1511">
        <v>40538.960598970385</v>
      </c>
      <c r="C31" s="1513"/>
      <c r="D31" s="1513">
        <v>38332.975828763614</v>
      </c>
      <c r="E31" s="1513"/>
      <c r="F31" s="1514">
        <v>5.7547965492193369E-2</v>
      </c>
      <c r="G31" s="1514"/>
      <c r="H31" s="1519">
        <v>3306.2893500965542</v>
      </c>
      <c r="I31" s="1514"/>
      <c r="J31" s="1520">
        <v>4053.5133881566248</v>
      </c>
      <c r="K31" s="1516"/>
      <c r="L31" s="1514">
        <v>-0.18433984706779966</v>
      </c>
      <c r="M31" s="1517"/>
      <c r="N31" s="1513">
        <v>37232.671248874598</v>
      </c>
      <c r="O31" s="1514"/>
      <c r="P31" s="1513">
        <v>34279.462440606992</v>
      </c>
      <c r="Q31" s="1516"/>
      <c r="R31" s="1514">
        <v>8.6150966147277561E-2</v>
      </c>
      <c r="S31" s="57"/>
      <c r="T31" s="4"/>
    </row>
    <row r="32" spans="1:20" s="10" customFormat="1" x14ac:dyDescent="0.2">
      <c r="A32" s="405" t="s">
        <v>141</v>
      </c>
      <c r="B32" s="1489"/>
      <c r="C32" s="1490"/>
      <c r="D32" s="1490"/>
      <c r="E32" s="1490"/>
      <c r="F32" s="1490"/>
      <c r="G32" s="1490"/>
      <c r="H32" s="1489"/>
      <c r="I32" s="1490"/>
      <c r="J32" s="1490"/>
      <c r="K32" s="1490"/>
      <c r="L32" s="1491"/>
      <c r="M32" s="1489"/>
      <c r="N32" s="1490"/>
      <c r="O32" s="1490"/>
      <c r="P32" s="1490"/>
      <c r="Q32" s="1490"/>
      <c r="R32" s="1491"/>
      <c r="S32" s="408"/>
      <c r="T32" s="4"/>
    </row>
    <row r="33" spans="1:20" s="10" customFormat="1" x14ac:dyDescent="0.2">
      <c r="A33" s="32" t="s">
        <v>544</v>
      </c>
      <c r="B33" s="1526">
        <v>8.041542520223885</v>
      </c>
      <c r="C33" s="1523"/>
      <c r="D33" s="1523">
        <v>7.7884615926399272</v>
      </c>
      <c r="E33" s="1523"/>
      <c r="F33" s="1514">
        <v>3.2494341093383387E-2</v>
      </c>
      <c r="G33" s="1514"/>
      <c r="H33" s="1524">
        <v>6.0539943178410134</v>
      </c>
      <c r="I33" s="1514"/>
      <c r="J33" s="1523">
        <v>5.9951833307007707</v>
      </c>
      <c r="K33" s="1527"/>
      <c r="L33" s="1514">
        <v>9.8097062084952676E-3</v>
      </c>
      <c r="M33" s="1517"/>
      <c r="N33" s="1523">
        <v>8.4745265100042104</v>
      </c>
      <c r="O33" s="1514"/>
      <c r="P33" s="1523">
        <v>8.2745162375071697</v>
      </c>
      <c r="Q33" s="1527"/>
      <c r="R33" s="1514">
        <v>2.4171838782601388E-2</v>
      </c>
      <c r="S33" s="7"/>
      <c r="T33" s="4"/>
    </row>
    <row r="34" spans="1:20" s="10" customFormat="1" x14ac:dyDescent="0.2">
      <c r="A34" s="32" t="s">
        <v>285</v>
      </c>
      <c r="B34" s="1526">
        <v>4.3913590529204312</v>
      </c>
      <c r="C34" s="1523"/>
      <c r="D34" s="1523">
        <v>4.4212659418196374</v>
      </c>
      <c r="E34" s="1523"/>
      <c r="F34" s="1514">
        <v>-6.7643270711957235E-3</v>
      </c>
      <c r="G34" s="1514"/>
      <c r="H34" s="1524">
        <v>6.4573325871183096</v>
      </c>
      <c r="I34" s="1514"/>
      <c r="J34" s="1523">
        <v>6.3918153549092134</v>
      </c>
      <c r="K34" s="1527"/>
      <c r="L34" s="1514">
        <v>1.0250175978374581E-2</v>
      </c>
      <c r="M34" s="1517"/>
      <c r="N34" s="1523">
        <v>4.1353658416686869</v>
      </c>
      <c r="O34" s="1514"/>
      <c r="P34" s="1523">
        <v>4.1641840779399324</v>
      </c>
      <c r="Q34" s="1527"/>
      <c r="R34" s="1514">
        <v>-6.9205000864184093E-3</v>
      </c>
      <c r="S34" s="7"/>
      <c r="T34" s="4"/>
    </row>
    <row r="35" spans="1:20" s="10" customFormat="1" x14ac:dyDescent="0.2">
      <c r="A35" s="32" t="s">
        <v>545</v>
      </c>
      <c r="B35" s="1526">
        <v>1.5380340197802251</v>
      </c>
      <c r="C35" s="1523"/>
      <c r="D35" s="1523">
        <v>1.4304974514650095</v>
      </c>
      <c r="E35" s="1523"/>
      <c r="F35" s="1514">
        <v>7.5174246696549263E-2</v>
      </c>
      <c r="G35" s="1514"/>
      <c r="H35" s="1524">
        <v>3.5460443691824657</v>
      </c>
      <c r="I35" s="1514"/>
      <c r="J35" s="1523">
        <v>2.1572627293752489</v>
      </c>
      <c r="K35" s="1527"/>
      <c r="L35" s="1514">
        <v>0.64377028393264502</v>
      </c>
      <c r="M35" s="1517"/>
      <c r="N35" s="1523">
        <v>1.4155847355495967</v>
      </c>
      <c r="O35" s="1514"/>
      <c r="P35" s="1523">
        <v>1.3795236425871982</v>
      </c>
      <c r="Q35" s="1527"/>
      <c r="R35" s="1514">
        <v>2.6140250046580254E-2</v>
      </c>
      <c r="S35" s="7"/>
      <c r="T35" s="4"/>
    </row>
    <row r="36" spans="1:20" s="10" customFormat="1" x14ac:dyDescent="0.2">
      <c r="A36" s="32" t="s">
        <v>546</v>
      </c>
      <c r="B36" s="1526">
        <v>1.2644610014538378</v>
      </c>
      <c r="C36" s="1523"/>
      <c r="D36" s="1523">
        <v>1.406241700120564</v>
      </c>
      <c r="E36" s="1523"/>
      <c r="F36" s="1514">
        <v>-0.10082242523072009</v>
      </c>
      <c r="G36" s="1514"/>
      <c r="H36" s="1524">
        <v>2.739294003411231</v>
      </c>
      <c r="I36" s="1514"/>
      <c r="J36" s="1523">
        <v>2.6324041434668968</v>
      </c>
      <c r="K36" s="1527"/>
      <c r="L36" s="1514">
        <v>4.0605413955761144E-2</v>
      </c>
      <c r="M36" s="1517"/>
      <c r="N36" s="1523">
        <v>1.2154728666456978</v>
      </c>
      <c r="O36" s="1514"/>
      <c r="P36" s="1523">
        <v>1.3234100799054216</v>
      </c>
      <c r="Q36" s="1527"/>
      <c r="R36" s="1514">
        <v>-8.1559914722304089E-2</v>
      </c>
      <c r="S36" s="7"/>
      <c r="T36" s="4"/>
    </row>
    <row r="37" spans="1:20" s="10" customFormat="1" x14ac:dyDescent="0.2">
      <c r="A37" s="1167" t="s">
        <v>547</v>
      </c>
      <c r="B37" s="1526">
        <v>3.6243558923017005</v>
      </c>
      <c r="C37" s="1523"/>
      <c r="D37" s="1523">
        <v>3.2061427139746463</v>
      </c>
      <c r="E37" s="1523"/>
      <c r="F37" s="1514">
        <v>0.13044122350018425</v>
      </c>
      <c r="G37" s="1514"/>
      <c r="H37" s="1524">
        <v>5.5903022322137836</v>
      </c>
      <c r="I37" s="1514"/>
      <c r="J37" s="1523">
        <v>5.4113582981518071</v>
      </c>
      <c r="K37" s="1527"/>
      <c r="L37" s="1514">
        <v>3.3068210272288373E-2</v>
      </c>
      <c r="M37" s="1517"/>
      <c r="N37" s="1523">
        <v>3.4370652348591459</v>
      </c>
      <c r="O37" s="1514"/>
      <c r="P37" s="1523">
        <v>2.9577344149096074</v>
      </c>
      <c r="Q37" s="1527"/>
      <c r="R37" s="1514">
        <v>0.16206012870299835</v>
      </c>
      <c r="S37" s="7"/>
      <c r="T37" s="4"/>
    </row>
    <row r="38" spans="1:20" s="10" customFormat="1" x14ac:dyDescent="0.2">
      <c r="A38" s="1167" t="s">
        <v>1</v>
      </c>
      <c r="B38" s="1526">
        <v>3.8495101547326516</v>
      </c>
      <c r="C38" s="1523"/>
      <c r="D38" s="1523">
        <v>3.8789809486107574</v>
      </c>
      <c r="E38" s="1523"/>
      <c r="F38" s="1514">
        <v>-7.5975608719245349E-3</v>
      </c>
      <c r="G38" s="1514"/>
      <c r="H38" s="1524">
        <v>5.7534031905844412</v>
      </c>
      <c r="I38" s="1514"/>
      <c r="J38" s="1523">
        <v>5.566575307952685</v>
      </c>
      <c r="K38" s="1527"/>
      <c r="L38" s="1514">
        <v>3.356244590185363E-2</v>
      </c>
      <c r="M38" s="1517"/>
      <c r="N38" s="1523">
        <v>3.6756821631860466</v>
      </c>
      <c r="O38" s="1514"/>
      <c r="P38" s="1523">
        <v>3.6777637968089154</v>
      </c>
      <c r="Q38" s="1527"/>
      <c r="R38" s="1514">
        <v>-5.6600525152675923E-4</v>
      </c>
      <c r="S38" s="7"/>
      <c r="T38" s="4"/>
    </row>
    <row r="39" spans="1:20" s="10" customFormat="1" x14ac:dyDescent="0.2">
      <c r="A39" s="32" t="s">
        <v>142</v>
      </c>
      <c r="B39" s="1526">
        <v>1.86910631712963</v>
      </c>
      <c r="C39" s="1523"/>
      <c r="D39" s="1523">
        <v>1.7583856455801807</v>
      </c>
      <c r="E39" s="1523"/>
      <c r="F39" s="1514">
        <v>6.2967228962402574E-2</v>
      </c>
      <c r="G39" s="1514"/>
      <c r="H39" s="1524">
        <v>3.5329938458313177</v>
      </c>
      <c r="I39" s="1514"/>
      <c r="J39" s="1523">
        <v>3.210560885051744</v>
      </c>
      <c r="K39" s="1527"/>
      <c r="L39" s="1514">
        <v>0.1004288572382508</v>
      </c>
      <c r="M39" s="1517"/>
      <c r="N39" s="1523">
        <v>1.7607152140981401</v>
      </c>
      <c r="O39" s="1514"/>
      <c r="P39" s="1523">
        <v>1.6371470776518264</v>
      </c>
      <c r="Q39" s="1527"/>
      <c r="R39" s="1514">
        <v>7.5477724715819969E-2</v>
      </c>
      <c r="S39" s="7"/>
      <c r="T39" s="4"/>
    </row>
    <row r="40" spans="1:20" s="10" customFormat="1" x14ac:dyDescent="0.2">
      <c r="A40" s="32" t="s">
        <v>143</v>
      </c>
      <c r="B40" s="1526">
        <v>3.340541066911241</v>
      </c>
      <c r="C40" s="1523"/>
      <c r="D40" s="1523">
        <v>3.4322216990145518</v>
      </c>
      <c r="E40" s="1523"/>
      <c r="F40" s="1514">
        <v>-2.6711745377530197E-2</v>
      </c>
      <c r="G40" s="1514"/>
      <c r="H40" s="1524">
        <v>5.284563994813519</v>
      </c>
      <c r="I40" s="1514"/>
      <c r="J40" s="1523">
        <v>5.1047971260675942</v>
      </c>
      <c r="K40" s="1527"/>
      <c r="L40" s="1514">
        <v>3.5215281686307803E-2</v>
      </c>
      <c r="M40" s="1517"/>
      <c r="N40" s="1523">
        <v>3.1679103614777424</v>
      </c>
      <c r="O40" s="1514"/>
      <c r="P40" s="1523">
        <v>3.2344412671303568</v>
      </c>
      <c r="Q40" s="1527"/>
      <c r="R40" s="1514">
        <v>-2.056952040796883E-2</v>
      </c>
      <c r="S40" s="7"/>
      <c r="T40" s="4"/>
    </row>
    <row r="41" spans="1:20" s="10" customFormat="1" x14ac:dyDescent="0.2">
      <c r="A41" s="32" t="s">
        <v>301</v>
      </c>
      <c r="B41" s="1526">
        <v>9.5343748999703966</v>
      </c>
      <c r="C41" s="1523"/>
      <c r="D41" s="1523">
        <v>9.346446252948283</v>
      </c>
      <c r="E41" s="1523"/>
      <c r="F41" s="1514">
        <v>2.0106962789502216E-2</v>
      </c>
      <c r="G41" s="1514"/>
      <c r="H41" s="1524">
        <v>7.0968859903292278</v>
      </c>
      <c r="I41" s="1514"/>
      <c r="J41" s="1523">
        <v>7.0675789549721824</v>
      </c>
      <c r="K41" s="1527"/>
      <c r="L41" s="1514">
        <v>4.1466866580142561E-3</v>
      </c>
      <c r="M41" s="1517"/>
      <c r="N41" s="1523">
        <v>10.080692795579971</v>
      </c>
      <c r="O41" s="1514"/>
      <c r="P41" s="1523">
        <v>9.9760959782472654</v>
      </c>
      <c r="Q41" s="1527"/>
      <c r="R41" s="1514">
        <v>1.0484744489304964E-2</v>
      </c>
      <c r="S41" s="7"/>
      <c r="T41" s="4"/>
    </row>
    <row r="42" spans="1:20" s="10" customFormat="1" x14ac:dyDescent="0.2">
      <c r="A42" s="546" t="s">
        <v>302</v>
      </c>
      <c r="B42" s="1489"/>
      <c r="C42" s="1490"/>
      <c r="D42" s="1501"/>
      <c r="E42" s="1501"/>
      <c r="F42" s="1500"/>
      <c r="G42" s="1500"/>
      <c r="H42" s="1489"/>
      <c r="I42" s="1500"/>
      <c r="J42" s="1502"/>
      <c r="K42" s="1502"/>
      <c r="L42" s="1503"/>
      <c r="M42" s="1504"/>
      <c r="N42" s="1490"/>
      <c r="O42" s="1500"/>
      <c r="P42" s="1502"/>
      <c r="Q42" s="1502"/>
      <c r="R42" s="1503"/>
      <c r="S42" s="549"/>
      <c r="T42" s="4"/>
    </row>
    <row r="43" spans="1:20" s="25" customFormat="1" x14ac:dyDescent="0.2">
      <c r="A43" s="12" t="s">
        <v>303</v>
      </c>
      <c r="B43" s="1511">
        <v>297599.84745567082</v>
      </c>
      <c r="C43" s="1513"/>
      <c r="D43" s="1513">
        <v>281539.45872580644</v>
      </c>
      <c r="E43" s="1513"/>
      <c r="F43" s="1514">
        <v>5.7044894532903553E-2</v>
      </c>
      <c r="G43" s="1514"/>
      <c r="H43" s="1519">
        <v>54411.886739521629</v>
      </c>
      <c r="I43" s="1514"/>
      <c r="J43" s="1520">
        <v>60700.553853030142</v>
      </c>
      <c r="K43" s="1516"/>
      <c r="L43" s="1514">
        <v>-0.10360147831162805</v>
      </c>
      <c r="M43" s="1517"/>
      <c r="N43" s="1513">
        <v>243187.96071615172</v>
      </c>
      <c r="O43" s="1514"/>
      <c r="P43" s="1513">
        <v>220838.90487277627</v>
      </c>
      <c r="Q43" s="1516"/>
      <c r="R43" s="1514">
        <v>0.10120071848866748</v>
      </c>
      <c r="S43" s="57"/>
      <c r="T43" s="4"/>
    </row>
    <row r="44" spans="1:20" s="25" customFormat="1" x14ac:dyDescent="0.2">
      <c r="A44" s="12" t="s">
        <v>319</v>
      </c>
      <c r="B44" s="1511">
        <v>264080.53792808234</v>
      </c>
      <c r="C44" s="1513"/>
      <c r="D44" s="1513">
        <v>253970.30791404858</v>
      </c>
      <c r="E44" s="1513"/>
      <c r="F44" s="1514">
        <v>3.9808708730846507E-2</v>
      </c>
      <c r="G44" s="1514"/>
      <c r="H44" s="1519">
        <v>51875.194982522902</v>
      </c>
      <c r="I44" s="1514"/>
      <c r="J44" s="1520">
        <v>57669.623550729659</v>
      </c>
      <c r="K44" s="1516"/>
      <c r="L44" s="1514">
        <v>-0.10047626829243353</v>
      </c>
      <c r="M44" s="1517"/>
      <c r="N44" s="1513">
        <v>212205.34294553223</v>
      </c>
      <c r="O44" s="1514"/>
      <c r="P44" s="1513">
        <v>196300.68436331893</v>
      </c>
      <c r="Q44" s="1516"/>
      <c r="R44" s="1514">
        <v>8.1021921211321443E-2</v>
      </c>
      <c r="S44" s="57"/>
      <c r="T44" s="4"/>
    </row>
    <row r="45" spans="1:20" s="25" customFormat="1" x14ac:dyDescent="0.2">
      <c r="A45" s="12" t="s">
        <v>305</v>
      </c>
      <c r="B45" s="1511">
        <v>29440.432199972092</v>
      </c>
      <c r="C45" s="1513"/>
      <c r="D45" s="1513">
        <v>21884.165008843935</v>
      </c>
      <c r="E45" s="1513"/>
      <c r="F45" s="1514">
        <v>0.34528469274813467</v>
      </c>
      <c r="G45" s="1514"/>
      <c r="H45" s="1519">
        <v>2873.163675722366</v>
      </c>
      <c r="I45" s="1514"/>
      <c r="J45" s="1520">
        <v>3009.847097618368</v>
      </c>
      <c r="K45" s="1516"/>
      <c r="L45" s="1514">
        <v>-4.5412081565258562E-2</v>
      </c>
      <c r="M45" s="1517"/>
      <c r="N45" s="1513">
        <v>26567.268524249961</v>
      </c>
      <c r="O45" s="1514"/>
      <c r="P45" s="1513">
        <v>18874.317911225568</v>
      </c>
      <c r="Q45" s="1516"/>
      <c r="R45" s="1514">
        <v>0.40758827149186588</v>
      </c>
      <c r="S45" s="57"/>
      <c r="T45" s="4"/>
    </row>
    <row r="46" spans="1:20" s="25" customFormat="1" x14ac:dyDescent="0.2">
      <c r="A46" s="12" t="s">
        <v>306</v>
      </c>
      <c r="B46" s="1511">
        <v>16892.389890886021</v>
      </c>
      <c r="C46" s="1513"/>
      <c r="D46" s="1513">
        <v>12799.132568891515</v>
      </c>
      <c r="E46" s="1513"/>
      <c r="F46" s="1514">
        <v>0.31980740100647365</v>
      </c>
      <c r="G46" s="1514"/>
      <c r="H46" s="1519">
        <v>2214.4018230962392</v>
      </c>
      <c r="I46" s="1514"/>
      <c r="J46" s="1520">
        <v>2169.6628818204922</v>
      </c>
      <c r="K46" s="1516"/>
      <c r="L46" s="1514">
        <v>2.062022706412716E-2</v>
      </c>
      <c r="M46" s="1517"/>
      <c r="N46" s="1513">
        <v>14677.988067789829</v>
      </c>
      <c r="O46" s="1514"/>
      <c r="P46" s="1513">
        <v>10629.469687071023</v>
      </c>
      <c r="Q46" s="1516"/>
      <c r="R46" s="1514">
        <v>0.38087679817584441</v>
      </c>
      <c r="S46" s="57"/>
      <c r="T46" s="4"/>
    </row>
    <row r="47" spans="1:20" s="25" customFormat="1" x14ac:dyDescent="0.2">
      <c r="A47" s="12" t="s">
        <v>601</v>
      </c>
      <c r="B47" s="1511">
        <v>7251.2257269600486</v>
      </c>
      <c r="C47" s="1513"/>
      <c r="D47" s="1513">
        <v>6518.8062125425549</v>
      </c>
      <c r="E47" s="1513"/>
      <c r="F47" s="1514">
        <v>0.11235485310305386</v>
      </c>
      <c r="G47" s="1514"/>
      <c r="H47" s="1519">
        <v>973.27246696517329</v>
      </c>
      <c r="I47" s="1514"/>
      <c r="J47" s="1520">
        <v>1069.7309760217713</v>
      </c>
      <c r="K47" s="1516"/>
      <c r="L47" s="1514">
        <v>-9.0170810436207172E-2</v>
      </c>
      <c r="M47" s="1517"/>
      <c r="N47" s="1513">
        <v>6277.9532599948643</v>
      </c>
      <c r="O47" s="1514"/>
      <c r="P47" s="1513">
        <v>5449.0752365207836</v>
      </c>
      <c r="Q47" s="1516"/>
      <c r="R47" s="1514">
        <v>0.15211352156027791</v>
      </c>
      <c r="S47" s="57"/>
      <c r="T47" s="4"/>
    </row>
    <row r="48" spans="1:20" s="25" customFormat="1" x14ac:dyDescent="0.2">
      <c r="A48" s="33" t="s">
        <v>196</v>
      </c>
      <c r="B48" s="1511">
        <v>4049.0414681284037</v>
      </c>
      <c r="C48" s="1513"/>
      <c r="D48" s="1513">
        <v>4387.5700934977185</v>
      </c>
      <c r="E48" s="1513"/>
      <c r="F48" s="1514">
        <v>-7.7156288823968119E-2</v>
      </c>
      <c r="G48" s="1514"/>
      <c r="H48" s="1519">
        <v>747.98681067808388</v>
      </c>
      <c r="I48" s="1514"/>
      <c r="J48" s="1520">
        <v>644.29520760210323</v>
      </c>
      <c r="K48" s="1516"/>
      <c r="L48" s="1514">
        <v>0.16093803252377656</v>
      </c>
      <c r="M48" s="1517"/>
      <c r="N48" s="1513">
        <v>3301.0546574503282</v>
      </c>
      <c r="O48" s="1514"/>
      <c r="P48" s="1513">
        <v>3743.2748858956152</v>
      </c>
      <c r="Q48" s="1516"/>
      <c r="R48" s="1514">
        <v>-0.11813725732821286</v>
      </c>
      <c r="S48" s="57"/>
      <c r="T48" s="4"/>
    </row>
    <row r="49" spans="1:20" s="25" customFormat="1" x14ac:dyDescent="0.2">
      <c r="A49" s="12" t="s">
        <v>185</v>
      </c>
      <c r="B49" s="1511">
        <v>16166.433547036715</v>
      </c>
      <c r="C49" s="1513"/>
      <c r="D49" s="1513">
        <v>10384.727451960207</v>
      </c>
      <c r="E49" s="1513"/>
      <c r="F49" s="1514">
        <v>0.55675087495774012</v>
      </c>
      <c r="G49" s="1514"/>
      <c r="H49" s="1519">
        <v>2129.9213910373978</v>
      </c>
      <c r="I49" s="1514"/>
      <c r="J49" s="1520">
        <v>1978.7841304243536</v>
      </c>
      <c r="K49" s="1516"/>
      <c r="L49" s="1514">
        <v>7.6378852189719432E-2</v>
      </c>
      <c r="M49" s="1517"/>
      <c r="N49" s="1513">
        <v>14036.512155999386</v>
      </c>
      <c r="O49" s="1514"/>
      <c r="P49" s="1513">
        <v>8405.9433215358531</v>
      </c>
      <c r="Q49" s="1516"/>
      <c r="R49" s="1514">
        <v>0.66983188193026855</v>
      </c>
      <c r="S49" s="57"/>
      <c r="T49" s="4"/>
    </row>
    <row r="50" spans="1:20" s="25" customFormat="1" x14ac:dyDescent="0.2">
      <c r="A50" s="1267" t="s">
        <v>792</v>
      </c>
      <c r="B50" s="1511">
        <v>3842.188667150579</v>
      </c>
      <c r="C50" s="1513"/>
      <c r="D50" s="1513">
        <v>2526.9376637425007</v>
      </c>
      <c r="E50" s="1513"/>
      <c r="F50" s="1514">
        <v>0.52049206526928582</v>
      </c>
      <c r="G50" s="1514"/>
      <c r="H50" s="1519">
        <v>766.29616737808897</v>
      </c>
      <c r="I50" s="1514"/>
      <c r="J50" s="1520">
        <v>838.85644316964601</v>
      </c>
      <c r="K50" s="1516"/>
      <c r="L50" s="1514">
        <v>-8.6499038521282282E-2</v>
      </c>
      <c r="M50" s="1517"/>
      <c r="N50" s="1513">
        <v>3075.8924997724785</v>
      </c>
      <c r="O50" s="1514"/>
      <c r="P50" s="1513">
        <v>1688.0812205728546</v>
      </c>
      <c r="Q50" s="1516"/>
      <c r="R50" s="1514">
        <v>0.82212352242664399</v>
      </c>
      <c r="S50" s="57"/>
      <c r="T50" s="4"/>
    </row>
    <row r="51" spans="1:20" s="25" customFormat="1" x14ac:dyDescent="0.2">
      <c r="A51" s="1267" t="s">
        <v>957</v>
      </c>
      <c r="B51" s="1511">
        <v>614.56738752984677</v>
      </c>
      <c r="C51" s="1513"/>
      <c r="D51" s="1513">
        <v>467.79885399486568</v>
      </c>
      <c r="E51" s="1513"/>
      <c r="F51" s="1514">
        <v>0.31374282403990655</v>
      </c>
      <c r="G51" s="1514"/>
      <c r="H51" s="1519">
        <v>88.172803961938826</v>
      </c>
      <c r="I51" s="1514"/>
      <c r="J51" s="1520">
        <v>221.57402846626348</v>
      </c>
      <c r="K51" s="1516"/>
      <c r="L51" s="1514">
        <v>-0.60206164697066977</v>
      </c>
      <c r="M51" s="1517"/>
      <c r="N51" s="1513">
        <v>526.39458356790817</v>
      </c>
      <c r="O51" s="1514"/>
      <c r="P51" s="1513">
        <v>246.2248255286022</v>
      </c>
      <c r="Q51" s="1516"/>
      <c r="R51" s="1514">
        <v>1.1378615354395312</v>
      </c>
      <c r="S51" s="57"/>
      <c r="T51" s="4"/>
    </row>
    <row r="52" spans="1:20" s="25" customFormat="1" x14ac:dyDescent="0.2">
      <c r="A52" s="12" t="s">
        <v>308</v>
      </c>
      <c r="B52" s="1511">
        <v>2713.8280113698479</v>
      </c>
      <c r="C52" s="1513"/>
      <c r="D52" s="1513">
        <v>2341.4568607714496</v>
      </c>
      <c r="E52" s="1513"/>
      <c r="F52" s="1514">
        <v>0.15903395737801962</v>
      </c>
      <c r="G52" s="1514"/>
      <c r="H52" s="1519">
        <v>517.25975323223815</v>
      </c>
      <c r="I52" s="1514"/>
      <c r="J52" s="1520">
        <v>447.95863316422367</v>
      </c>
      <c r="K52" s="1516"/>
      <c r="L52" s="1514">
        <v>0.1547042850329628</v>
      </c>
      <c r="M52" s="1517"/>
      <c r="N52" s="1513">
        <v>2196.5682581376127</v>
      </c>
      <c r="O52" s="1514"/>
      <c r="P52" s="1513">
        <v>1893.4982276072258</v>
      </c>
      <c r="Q52" s="1516"/>
      <c r="R52" s="1514">
        <v>0.16005825942249241</v>
      </c>
      <c r="S52" s="57"/>
      <c r="T52" s="4"/>
    </row>
    <row r="53" spans="1:20" s="25" customFormat="1" x14ac:dyDescent="0.2">
      <c r="A53" s="12" t="s">
        <v>309</v>
      </c>
      <c r="B53" s="1511">
        <v>9890.3841708334166</v>
      </c>
      <c r="C53" s="1513"/>
      <c r="D53" s="1513">
        <v>11895.014234844562</v>
      </c>
      <c r="E53" s="1513"/>
      <c r="F53" s="1514">
        <v>-0.16852691593582958</v>
      </c>
      <c r="G53" s="1514"/>
      <c r="H53" s="1519">
        <v>994.15156090861467</v>
      </c>
      <c r="I53" s="1514"/>
      <c r="J53" s="1520">
        <v>1201.0835186100048</v>
      </c>
      <c r="K53" s="1516"/>
      <c r="L53" s="1514">
        <v>-0.17228773394615329</v>
      </c>
      <c r="M53" s="1517"/>
      <c r="N53" s="1513">
        <v>8896.2326099248276</v>
      </c>
      <c r="O53" s="1514"/>
      <c r="P53" s="1513">
        <v>10693.930716234558</v>
      </c>
      <c r="Q53" s="1516"/>
      <c r="R53" s="1514">
        <v>-0.16810452152833077</v>
      </c>
      <c r="S53" s="57"/>
      <c r="T53" s="4"/>
    </row>
    <row r="54" spans="1:20" s="25" customFormat="1" x14ac:dyDescent="0.2">
      <c r="A54" s="12" t="s">
        <v>310</v>
      </c>
      <c r="B54" s="1511">
        <v>6172.2426470564951</v>
      </c>
      <c r="C54" s="1513"/>
      <c r="D54" s="1513">
        <v>4491.2326443121228</v>
      </c>
      <c r="E54" s="1513"/>
      <c r="F54" s="1514">
        <v>0.37428700222716604</v>
      </c>
      <c r="G54" s="1514"/>
      <c r="H54" s="1519">
        <v>1452.9451062428668</v>
      </c>
      <c r="I54" s="1514"/>
      <c r="J54" s="1520">
        <v>1479.4666866974926</v>
      </c>
      <c r="K54" s="1516"/>
      <c r="L54" s="1514">
        <v>-1.7926446531775591E-2</v>
      </c>
      <c r="M54" s="1517"/>
      <c r="N54" s="1513">
        <v>4719.2975408136163</v>
      </c>
      <c r="O54" s="1514"/>
      <c r="P54" s="1513">
        <v>3011.7659576146302</v>
      </c>
      <c r="Q54" s="1516"/>
      <c r="R54" s="1514">
        <v>0.56695361035004854</v>
      </c>
      <c r="S54" s="57"/>
      <c r="T54" s="4"/>
    </row>
    <row r="55" spans="1:20" s="10" customFormat="1" x14ac:dyDescent="0.2">
      <c r="A55" s="546" t="s">
        <v>311</v>
      </c>
      <c r="B55" s="1489"/>
      <c r="C55" s="1490"/>
      <c r="D55" s="1501"/>
      <c r="E55" s="1501"/>
      <c r="F55" s="1490"/>
      <c r="G55" s="1490"/>
      <c r="H55" s="1489"/>
      <c r="I55" s="1490"/>
      <c r="J55" s="1502"/>
      <c r="K55" s="1490"/>
      <c r="L55" s="1491"/>
      <c r="M55" s="1489"/>
      <c r="N55" s="1490"/>
      <c r="O55" s="1505"/>
      <c r="P55" s="1502"/>
      <c r="Q55" s="1490"/>
      <c r="R55" s="1491"/>
      <c r="S55" s="408"/>
      <c r="T55" s="4"/>
    </row>
    <row r="56" spans="1:20" s="25" customFormat="1" x14ac:dyDescent="0.2">
      <c r="A56" s="33" t="s">
        <v>312</v>
      </c>
      <c r="B56" s="1511">
        <v>313439.34726993839</v>
      </c>
      <c r="C56" s="1513"/>
      <c r="D56" s="1513">
        <v>294362.87799117621</v>
      </c>
      <c r="E56" s="1513"/>
      <c r="F56" s="1514">
        <v>6.4805961298333312E-2</v>
      </c>
      <c r="G56" s="1514"/>
      <c r="H56" s="1519">
        <v>58243.709427714814</v>
      </c>
      <c r="I56" s="1514"/>
      <c r="J56" s="1520">
        <v>63638.406418517043</v>
      </c>
      <c r="K56" s="1516"/>
      <c r="L56" s="1514">
        <v>-8.4771088630411079E-2</v>
      </c>
      <c r="M56" s="1517"/>
      <c r="N56" s="1520">
        <v>255195.63784223553</v>
      </c>
      <c r="O56" s="1514"/>
      <c r="P56" s="1513">
        <v>230724.47157265915</v>
      </c>
      <c r="Q56" s="1516"/>
      <c r="R56" s="1514">
        <v>0.1060622919743907</v>
      </c>
      <c r="S56" s="57"/>
      <c r="T56" s="4"/>
    </row>
    <row r="57" spans="1:20" s="25" customFormat="1" x14ac:dyDescent="0.2">
      <c r="A57" s="33" t="s">
        <v>194</v>
      </c>
      <c r="B57" s="1511">
        <v>296054.57581496902</v>
      </c>
      <c r="C57" s="1513"/>
      <c r="D57" s="1513">
        <v>275336.16924552701</v>
      </c>
      <c r="E57" s="1513"/>
      <c r="F57" s="1514">
        <v>7.5247674964805208E-2</v>
      </c>
      <c r="G57" s="1514"/>
      <c r="H57" s="1519">
        <v>55147.329042777732</v>
      </c>
      <c r="I57" s="1514"/>
      <c r="J57" s="1520">
        <v>60013.845993303919</v>
      </c>
      <c r="K57" s="1516"/>
      <c r="L57" s="1514">
        <v>-8.1089903004536182E-2</v>
      </c>
      <c r="M57" s="1517"/>
      <c r="N57" s="1520">
        <v>240907.24677218954</v>
      </c>
      <c r="O57" s="1514"/>
      <c r="P57" s="1513">
        <v>215322.32325222308</v>
      </c>
      <c r="Q57" s="1516"/>
      <c r="R57" s="1514">
        <v>0.11882150969547606</v>
      </c>
      <c r="S57" s="57"/>
      <c r="T57" s="4"/>
    </row>
    <row r="58" spans="1:20" s="25" customFormat="1" x14ac:dyDescent="0.2">
      <c r="A58" s="33" t="s">
        <v>195</v>
      </c>
      <c r="B58" s="1511">
        <v>17865.568712654334</v>
      </c>
      <c r="C58" s="1513"/>
      <c r="D58" s="1513">
        <v>19449.624617978825</v>
      </c>
      <c r="E58" s="1513"/>
      <c r="F58" s="1514">
        <v>-8.1444034856087796E-2</v>
      </c>
      <c r="G58" s="1514"/>
      <c r="H58" s="1519">
        <v>3298.2427265296005</v>
      </c>
      <c r="I58" s="1514"/>
      <c r="J58" s="1520">
        <v>4018.2776016807593</v>
      </c>
      <c r="K58" s="1516"/>
      <c r="L58" s="1514">
        <v>-0.17918992825433055</v>
      </c>
      <c r="M58" s="1517"/>
      <c r="N58" s="1520">
        <v>14567.32598612489</v>
      </c>
      <c r="O58" s="1514"/>
      <c r="P58" s="1513">
        <v>15431.347016298067</v>
      </c>
      <c r="Q58" s="1516"/>
      <c r="R58" s="1514">
        <v>-5.5991290278199754E-2</v>
      </c>
      <c r="S58" s="57"/>
      <c r="T58" s="4"/>
    </row>
    <row r="59" spans="1:20" s="25" customFormat="1" x14ac:dyDescent="0.2">
      <c r="A59" s="33" t="s">
        <v>621</v>
      </c>
      <c r="B59" s="1511">
        <v>1675.7069227750185</v>
      </c>
      <c r="C59" s="1513"/>
      <c r="D59" s="1513">
        <v>1783.8793221399412</v>
      </c>
      <c r="E59" s="1513"/>
      <c r="F59" s="1514">
        <v>-6.0638854894712921E-2</v>
      </c>
      <c r="G59" s="1514"/>
      <c r="H59" s="1519">
        <v>220.92092956120939</v>
      </c>
      <c r="I59" s="1514"/>
      <c r="J59" s="1520">
        <v>353.82237348061625</v>
      </c>
      <c r="K59" s="1516"/>
      <c r="L59" s="1514">
        <v>-0.37561628059873864</v>
      </c>
      <c r="M59" s="1517"/>
      <c r="N59" s="1520">
        <v>1454.7859932138106</v>
      </c>
      <c r="O59" s="1514"/>
      <c r="P59" s="1513">
        <v>1430.0569486593249</v>
      </c>
      <c r="Q59" s="1516"/>
      <c r="R59" s="1514">
        <v>1.7292349495360359E-2</v>
      </c>
      <c r="S59" s="57"/>
      <c r="T59" s="4"/>
    </row>
    <row r="60" spans="1:20" s="25" customFormat="1" x14ac:dyDescent="0.2">
      <c r="A60" s="33" t="s">
        <v>243</v>
      </c>
      <c r="B60" s="1511">
        <v>6460.3638892974559</v>
      </c>
      <c r="C60" s="1513"/>
      <c r="D60" s="1513">
        <v>4486.4548398779052</v>
      </c>
      <c r="E60" s="1513"/>
      <c r="F60" s="1514">
        <v>0.43997078313915866</v>
      </c>
      <c r="G60" s="1514"/>
      <c r="H60" s="1519">
        <v>778.72662853549207</v>
      </c>
      <c r="I60" s="1514"/>
      <c r="J60" s="1520">
        <v>845.75969893815807</v>
      </c>
      <c r="K60" s="1516"/>
      <c r="L60" s="1514">
        <v>-7.9257820497743367E-2</v>
      </c>
      <c r="M60" s="1517"/>
      <c r="N60" s="1520">
        <v>5681.6372607619669</v>
      </c>
      <c r="O60" s="1514"/>
      <c r="P60" s="1513">
        <v>3640.6951409397475</v>
      </c>
      <c r="Q60" s="1516"/>
      <c r="R60" s="1514">
        <v>0.56059132687924129</v>
      </c>
      <c r="S60" s="57"/>
      <c r="T60" s="4"/>
    </row>
    <row r="61" spans="1:20" s="25" customFormat="1" x14ac:dyDescent="0.2">
      <c r="A61" s="33" t="s">
        <v>313</v>
      </c>
      <c r="B61" s="1511">
        <v>4845.4173091628554</v>
      </c>
      <c r="C61" s="1513"/>
      <c r="D61" s="1513">
        <v>3535.9931210512232</v>
      </c>
      <c r="E61" s="1513"/>
      <c r="F61" s="1514">
        <v>0.37031299080195912</v>
      </c>
      <c r="G61" s="1514"/>
      <c r="H61" s="1519">
        <v>503.6661303024635</v>
      </c>
      <c r="I61" s="1514"/>
      <c r="J61" s="1520">
        <v>550.99902803830832</v>
      </c>
      <c r="K61" s="1516"/>
      <c r="L61" s="1514">
        <v>-8.590377718879387E-2</v>
      </c>
      <c r="M61" s="1517"/>
      <c r="N61" s="1520">
        <v>4341.751178860397</v>
      </c>
      <c r="O61" s="1514"/>
      <c r="P61" s="1513">
        <v>2984.9940930129151</v>
      </c>
      <c r="Q61" s="1516"/>
      <c r="R61" s="1514">
        <v>0.454525886340376</v>
      </c>
      <c r="S61" s="57"/>
      <c r="T61" s="4"/>
    </row>
    <row r="62" spans="1:20" s="25" customFormat="1" x14ac:dyDescent="0.2">
      <c r="A62" s="33" t="s">
        <v>314</v>
      </c>
      <c r="B62" s="1511">
        <v>629.7687857182018</v>
      </c>
      <c r="C62" s="1513"/>
      <c r="D62" s="1513">
        <v>423.46305015911997</v>
      </c>
      <c r="E62" s="1513"/>
      <c r="F62" s="1514">
        <v>0.48718710046026598</v>
      </c>
      <c r="G62" s="1514"/>
      <c r="H62" s="1519">
        <v>135.04556233257085</v>
      </c>
      <c r="I62" s="1514"/>
      <c r="J62" s="1520">
        <v>213.80580465800134</v>
      </c>
      <c r="K62" s="1516"/>
      <c r="L62" s="1514">
        <v>-0.36837279722790262</v>
      </c>
      <c r="M62" s="1517"/>
      <c r="N62" s="1520">
        <v>494.72322338563134</v>
      </c>
      <c r="O62" s="1514"/>
      <c r="P62" s="1513">
        <v>209.65724550111864</v>
      </c>
      <c r="Q62" s="1516"/>
      <c r="R62" s="1514">
        <v>1.359676252557614</v>
      </c>
      <c r="S62" s="57"/>
      <c r="T62" s="4"/>
    </row>
    <row r="63" spans="1:20" s="25" customFormat="1" x14ac:dyDescent="0.2">
      <c r="A63" s="33" t="s">
        <v>315</v>
      </c>
      <c r="B63" s="1511">
        <v>1223.3721415517346</v>
      </c>
      <c r="C63" s="1513"/>
      <c r="D63" s="1513">
        <v>706.35601828370864</v>
      </c>
      <c r="E63" s="1513"/>
      <c r="F63" s="1514">
        <v>0.73194835166020467</v>
      </c>
      <c r="G63" s="1514"/>
      <c r="H63" s="1519">
        <v>163.91031153246365</v>
      </c>
      <c r="I63" s="1514"/>
      <c r="J63" s="1520">
        <v>182.31643247037718</v>
      </c>
      <c r="K63" s="1516"/>
      <c r="L63" s="1514">
        <v>-0.10095700474450738</v>
      </c>
      <c r="M63" s="1517"/>
      <c r="N63" s="1520">
        <v>1059.4618300192751</v>
      </c>
      <c r="O63" s="1514"/>
      <c r="P63" s="1513">
        <v>524.03958581333143</v>
      </c>
      <c r="Q63" s="1516"/>
      <c r="R63" s="1514">
        <v>1.0217209895984212</v>
      </c>
      <c r="S63" s="57"/>
      <c r="T63" s="4"/>
    </row>
    <row r="64" spans="1:20" s="25" customFormat="1" x14ac:dyDescent="0.2">
      <c r="A64" s="33" t="s">
        <v>237</v>
      </c>
      <c r="B64" s="1511">
        <v>1002.3134968771958</v>
      </c>
      <c r="C64" s="1513"/>
      <c r="D64" s="1513">
        <v>1815.6059923880262</v>
      </c>
      <c r="E64" s="1513"/>
      <c r="F64" s="1514">
        <v>-0.4479454787660867</v>
      </c>
      <c r="G64" s="1514"/>
      <c r="H64" s="1519">
        <v>592.22220878145811</v>
      </c>
      <c r="I64" s="1514"/>
      <c r="J64" s="1520">
        <v>1024.3892877604242</v>
      </c>
      <c r="K64" s="1516"/>
      <c r="L64" s="1514">
        <v>-0.4218777803932266</v>
      </c>
      <c r="M64" s="1517"/>
      <c r="N64" s="1520">
        <v>410.09128809573866</v>
      </c>
      <c r="O64" s="1514"/>
      <c r="P64" s="1513">
        <v>791.21670462760187</v>
      </c>
      <c r="Q64" s="1516"/>
      <c r="R64" s="1514">
        <v>-0.48169536146389336</v>
      </c>
      <c r="S64" s="57"/>
      <c r="T64" s="4"/>
    </row>
    <row r="65" spans="1:20" s="25" customFormat="1" x14ac:dyDescent="0.2">
      <c r="A65" s="33" t="s">
        <v>260</v>
      </c>
      <c r="B65" s="1511">
        <v>7078.1042165061608</v>
      </c>
      <c r="C65" s="1513"/>
      <c r="D65" s="1513">
        <v>5880.6404901588085</v>
      </c>
      <c r="E65" s="1513"/>
      <c r="F65" s="1514">
        <v>0.20362811301784145</v>
      </c>
      <c r="G65" s="1514"/>
      <c r="H65" s="1519">
        <v>1525.6511358755697</v>
      </c>
      <c r="I65" s="1514"/>
      <c r="J65" s="1520">
        <v>1617.749975118822</v>
      </c>
      <c r="K65" s="1516"/>
      <c r="L65" s="1514">
        <v>-5.6930205940190326E-2</v>
      </c>
      <c r="M65" s="1517"/>
      <c r="N65" s="1520">
        <v>5552.4530806305802</v>
      </c>
      <c r="O65" s="1514"/>
      <c r="P65" s="1513">
        <v>4262.8905150399869</v>
      </c>
      <c r="Q65" s="1516"/>
      <c r="R65" s="1514">
        <v>0.30250895748808526</v>
      </c>
      <c r="S65" s="57"/>
      <c r="T65" s="4"/>
    </row>
    <row r="66" spans="1:20" s="25" customFormat="1" x14ac:dyDescent="0.2">
      <c r="A66" s="33" t="s">
        <v>316</v>
      </c>
      <c r="B66" s="1511">
        <v>341.98912244319433</v>
      </c>
      <c r="C66" s="1513"/>
      <c r="D66" s="1513">
        <v>512.00560516522853</v>
      </c>
      <c r="E66" s="1513"/>
      <c r="F66" s="1514">
        <v>-0.33205980756239661</v>
      </c>
      <c r="G66" s="1514"/>
      <c r="H66" s="1519">
        <v>130.49240620316968</v>
      </c>
      <c r="I66" s="1514"/>
      <c r="J66" s="1520">
        <v>263.26910314507597</v>
      </c>
      <c r="K66" s="1516"/>
      <c r="L66" s="1514">
        <v>-0.50433831906488058</v>
      </c>
      <c r="M66" s="1517"/>
      <c r="N66" s="1528">
        <v>211.49671624002445</v>
      </c>
      <c r="O66" s="1514"/>
      <c r="P66" s="1513">
        <v>248.73650202015253</v>
      </c>
      <c r="Q66" s="1516"/>
      <c r="R66" s="1514">
        <v>-0.14971580559218012</v>
      </c>
      <c r="S66" s="57"/>
      <c r="T66" s="4"/>
    </row>
    <row r="67" spans="1:20" s="25" customFormat="1" x14ac:dyDescent="0.2">
      <c r="A67" s="33" t="s">
        <v>317</v>
      </c>
      <c r="B67" s="1511">
        <v>111.70704922995139</v>
      </c>
      <c r="C67" s="1513"/>
      <c r="D67" s="1513">
        <v>210.27623783582635</v>
      </c>
      <c r="E67" s="1513"/>
      <c r="F67" s="1514">
        <v>-0.46876047251155917</v>
      </c>
      <c r="G67" s="1514"/>
      <c r="H67" s="1519">
        <v>35.716241464164312</v>
      </c>
      <c r="I67" s="1514"/>
      <c r="J67" s="1520">
        <v>169.80744030488552</v>
      </c>
      <c r="K67" s="1516"/>
      <c r="L67" s="1514">
        <v>-0.78966621603837506</v>
      </c>
      <c r="M67" s="1517"/>
      <c r="N67" s="1528">
        <v>75.990807765787054</v>
      </c>
      <c r="O67" s="1514"/>
      <c r="P67" s="1513">
        <v>40.46879753094084</v>
      </c>
      <c r="Q67" s="1516"/>
      <c r="R67" s="1514">
        <v>0.87776292852999871</v>
      </c>
      <c r="S67" s="57"/>
      <c r="T67" s="4"/>
    </row>
    <row r="68" spans="1:20" s="25" customFormat="1" x14ac:dyDescent="0.2">
      <c r="A68" s="33" t="s">
        <v>622</v>
      </c>
      <c r="B68" s="1511">
        <v>2922.2026574241213</v>
      </c>
      <c r="C68" s="1513"/>
      <c r="D68" s="1513">
        <v>2476.1219626087832</v>
      </c>
      <c r="E68" s="1513"/>
      <c r="F68" s="1514">
        <v>0.18015295754873001</v>
      </c>
      <c r="G68" s="1529"/>
      <c r="H68" s="1519">
        <v>185.33423829771405</v>
      </c>
      <c r="I68" s="1514"/>
      <c r="J68" s="1520">
        <v>420.64228084509097</v>
      </c>
      <c r="K68" s="1516"/>
      <c r="L68" s="1514">
        <v>-0.55940178451541178</v>
      </c>
      <c r="M68" s="1517"/>
      <c r="N68" s="1528">
        <v>2736.8684191264078</v>
      </c>
      <c r="O68" s="1514"/>
      <c r="P68" s="1513">
        <v>2055.479681763692</v>
      </c>
      <c r="Q68" s="1516"/>
      <c r="R68" s="1514">
        <v>0.33149864890810027</v>
      </c>
      <c r="S68" s="57"/>
      <c r="T68" s="4"/>
    </row>
    <row r="69" spans="1:20" s="25" customFormat="1" x14ac:dyDescent="0.2">
      <c r="A69" s="194" t="s">
        <v>893</v>
      </c>
      <c r="B69" s="1531">
        <v>44.533779786224585</v>
      </c>
      <c r="C69" s="1532"/>
      <c r="D69" s="1532">
        <v>44.756681245215759</v>
      </c>
      <c r="E69" s="1533"/>
      <c r="F69" s="1534">
        <v>-4.9802946239451374E-3</v>
      </c>
      <c r="G69" s="1534"/>
      <c r="H69" s="1535">
        <v>45.376612555726155</v>
      </c>
      <c r="I69" s="1534"/>
      <c r="J69" s="1536">
        <v>45.162603952264263</v>
      </c>
      <c r="K69" s="1533"/>
      <c r="L69" s="1537">
        <v>4.7386240990022069E-3</v>
      </c>
      <c r="M69" s="1534"/>
      <c r="N69" s="1536">
        <v>44.354637610654748</v>
      </c>
      <c r="O69" s="1534"/>
      <c r="P69" s="1532">
        <v>44.655451725199605</v>
      </c>
      <c r="Q69" s="1533"/>
      <c r="R69" s="1534">
        <v>-6.7363357199027767E-3</v>
      </c>
      <c r="S69" s="91"/>
      <c r="T69" s="4"/>
    </row>
    <row r="70" spans="1:20" s="25" customFormat="1" x14ac:dyDescent="0.2">
      <c r="A70" s="123"/>
      <c r="B70" s="558"/>
      <c r="D70" s="553"/>
      <c r="E70" s="56"/>
      <c r="F70" s="55"/>
      <c r="G70" s="55"/>
      <c r="H70" s="553"/>
      <c r="I70" s="55"/>
      <c r="J70" s="559"/>
      <c r="K70" s="56"/>
      <c r="L70" s="55"/>
      <c r="M70" s="55"/>
      <c r="N70" s="414"/>
      <c r="O70" s="55"/>
      <c r="P70" s="560"/>
      <c r="Q70" s="56"/>
      <c r="R70" s="55"/>
      <c r="S70" s="55"/>
      <c r="T70" s="4"/>
    </row>
    <row r="71" spans="1:20" s="98" customFormat="1" x14ac:dyDescent="0.2">
      <c r="A71" s="1165" t="s">
        <v>677</v>
      </c>
      <c r="B71" s="109"/>
      <c r="C71" s="10"/>
      <c r="D71" s="109"/>
      <c r="E71" s="6"/>
      <c r="F71" s="21"/>
      <c r="G71" s="21"/>
      <c r="H71" s="35"/>
      <c r="I71" s="21"/>
      <c r="J71" s="110"/>
      <c r="K71" s="6"/>
      <c r="L71" s="21"/>
      <c r="M71" s="21"/>
      <c r="N71" s="71"/>
      <c r="O71" s="21"/>
      <c r="P71" s="316"/>
      <c r="Q71" s="6"/>
      <c r="R71" s="21"/>
      <c r="S71" s="21"/>
      <c r="T71" s="4"/>
    </row>
    <row r="72" spans="1:20" x14ac:dyDescent="0.2">
      <c r="A72" s="29"/>
      <c r="B72" s="109"/>
      <c r="D72" s="109"/>
      <c r="E72" s="6"/>
      <c r="F72" s="21"/>
      <c r="G72" s="21"/>
      <c r="I72" s="21"/>
      <c r="J72" s="110"/>
      <c r="K72" s="6"/>
      <c r="L72" s="21"/>
      <c r="M72" s="21"/>
      <c r="O72" s="21"/>
      <c r="P72" s="316"/>
      <c r="Q72" s="6"/>
      <c r="R72" s="21"/>
      <c r="S72" s="21"/>
    </row>
    <row r="73" spans="1:20" x14ac:dyDescent="0.2">
      <c r="A73" s="29"/>
      <c r="B73" s="127"/>
      <c r="C73" s="128"/>
      <c r="D73" s="127"/>
      <c r="E73" s="129"/>
      <c r="F73" s="129"/>
      <c r="G73" s="129"/>
      <c r="H73" s="141"/>
      <c r="I73" s="129"/>
      <c r="J73" s="130"/>
      <c r="K73" s="129"/>
      <c r="L73" s="129"/>
      <c r="M73" s="129"/>
      <c r="N73" s="142"/>
      <c r="O73" s="21"/>
      <c r="P73" s="316"/>
      <c r="Q73" s="6"/>
      <c r="R73" s="21"/>
      <c r="S73" s="21"/>
    </row>
    <row r="74" spans="1:20" x14ac:dyDescent="0.2">
      <c r="A74" s="29"/>
      <c r="B74" s="127"/>
      <c r="C74" s="128"/>
      <c r="D74" s="127"/>
      <c r="E74" s="129"/>
      <c r="F74" s="129"/>
      <c r="G74" s="129"/>
      <c r="H74" s="141"/>
      <c r="I74" s="129"/>
      <c r="J74" s="130"/>
      <c r="K74" s="129"/>
      <c r="L74" s="129"/>
      <c r="M74" s="129"/>
      <c r="N74" s="142"/>
      <c r="O74" s="21"/>
      <c r="P74" s="316"/>
      <c r="Q74" s="6"/>
      <c r="R74" s="21"/>
      <c r="S74" s="21"/>
    </row>
    <row r="75" spans="1:20" x14ac:dyDescent="0.2">
      <c r="B75" s="127"/>
      <c r="C75" s="128"/>
      <c r="D75" s="127"/>
      <c r="E75" s="129"/>
      <c r="F75" s="129"/>
      <c r="G75" s="129"/>
      <c r="H75" s="565"/>
      <c r="I75" s="129"/>
      <c r="J75" s="130"/>
      <c r="K75" s="129"/>
      <c r="L75" s="129"/>
      <c r="M75" s="129"/>
      <c r="N75" s="127"/>
      <c r="O75" s="21"/>
      <c r="P75" s="316"/>
      <c r="Q75" s="6"/>
      <c r="R75" s="21"/>
      <c r="S75" s="21"/>
    </row>
    <row r="76" spans="1:20" x14ac:dyDescent="0.2">
      <c r="B76" s="109"/>
      <c r="D76" s="109"/>
      <c r="E76" s="6"/>
      <c r="F76" s="21"/>
      <c r="G76" s="21"/>
      <c r="H76" s="553"/>
      <c r="I76" s="21"/>
      <c r="J76" s="110"/>
      <c r="K76" s="6"/>
      <c r="L76" s="21"/>
      <c r="M76" s="21"/>
      <c r="N76" s="109"/>
      <c r="O76" s="21"/>
      <c r="P76" s="316"/>
      <c r="Q76" s="6"/>
      <c r="R76" s="21"/>
      <c r="S76" s="21"/>
    </row>
    <row r="77" spans="1:20" s="10" customFormat="1" x14ac:dyDescent="0.2">
      <c r="A77" s="29"/>
      <c r="B77" s="109"/>
      <c r="D77" s="109"/>
      <c r="E77" s="6"/>
      <c r="F77" s="21"/>
      <c r="G77" s="21"/>
      <c r="H77" s="109"/>
      <c r="I77" s="21"/>
      <c r="J77" s="110"/>
      <c r="K77" s="6"/>
      <c r="L77" s="21"/>
      <c r="M77" s="21"/>
      <c r="N77" s="39"/>
      <c r="O77" s="21"/>
      <c r="P77" s="316"/>
      <c r="Q77" s="6"/>
      <c r="R77" s="21"/>
      <c r="S77" s="21"/>
    </row>
    <row r="78" spans="1:20" x14ac:dyDescent="0.2">
      <c r="D78" s="34"/>
      <c r="F78" s="4"/>
      <c r="J78" s="34"/>
      <c r="L78" s="4"/>
      <c r="N78" s="35"/>
      <c r="P78" s="34"/>
    </row>
    <row r="79" spans="1:20" x14ac:dyDescent="0.2">
      <c r="F79" s="35"/>
      <c r="G79" s="35"/>
      <c r="L79" s="35"/>
      <c r="M79" s="35"/>
      <c r="R79" s="35"/>
      <c r="S79" s="35"/>
    </row>
    <row r="80" spans="1:20" x14ac:dyDescent="0.2">
      <c r="B80" s="93"/>
      <c r="D80" s="93"/>
      <c r="F80" s="35"/>
      <c r="G80" s="35"/>
      <c r="L80" s="35"/>
      <c r="M80" s="35"/>
      <c r="R80" s="35"/>
      <c r="S80" s="35"/>
    </row>
    <row r="81" spans="2:19" x14ac:dyDescent="0.2">
      <c r="B81" s="93"/>
      <c r="D81" s="93"/>
      <c r="F81" s="35"/>
      <c r="G81" s="35"/>
      <c r="L81" s="35"/>
      <c r="M81" s="35"/>
      <c r="R81" s="35"/>
      <c r="S81" s="35"/>
    </row>
    <row r="82" spans="2:19" x14ac:dyDescent="0.2">
      <c r="B82" s="317"/>
      <c r="H82" s="77"/>
      <c r="N82" s="77"/>
    </row>
    <row r="83" spans="2:19" x14ac:dyDescent="0.2">
      <c r="B83" s="318"/>
    </row>
    <row r="84" spans="2:19" x14ac:dyDescent="0.2">
      <c r="B84" s="690"/>
    </row>
    <row r="85" spans="2:19" x14ac:dyDescent="0.2">
      <c r="B85" s="319"/>
    </row>
    <row r="86" spans="2:19" x14ac:dyDescent="0.2">
      <c r="B86" s="319"/>
    </row>
  </sheetData>
  <mergeCells count="6">
    <mergeCell ref="A1:S1"/>
    <mergeCell ref="A2:S2"/>
    <mergeCell ref="A4:A5"/>
    <mergeCell ref="B4:G4"/>
    <mergeCell ref="H4:L4"/>
    <mergeCell ref="M4:S4"/>
  </mergeCells>
  <printOptions horizontalCentered="1"/>
  <pageMargins left="0.25" right="0.25" top="0.25" bottom="0.5" header="0.3" footer="0.3"/>
  <pageSetup scale="84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U86"/>
  <sheetViews>
    <sheetView showGridLines="0" zoomScaleNormal="100" workbookViewId="0">
      <selection activeCell="H6" sqref="H6"/>
    </sheetView>
  </sheetViews>
  <sheetFormatPr defaultColWidth="9.140625" defaultRowHeight="12" x14ac:dyDescent="0.2"/>
  <cols>
    <col min="1" max="1" width="24.7109375" style="24" customWidth="1"/>
    <col min="2" max="2" width="10.28515625" style="34" customWidth="1"/>
    <col min="3" max="3" width="0.5703125" style="10" customWidth="1"/>
    <col min="4" max="4" width="12.7109375" style="4" customWidth="1"/>
    <col min="5" max="5" width="0.7109375" style="4" customWidth="1"/>
    <col min="6" max="6" width="8.5703125" style="10" customWidth="1"/>
    <col min="7" max="7" width="0.5703125" style="10" customWidth="1"/>
    <col min="8" max="8" width="10.28515625" style="35" customWidth="1"/>
    <col min="9" max="9" width="0.5703125" style="10" customWidth="1"/>
    <col min="10" max="10" width="10.28515625" style="567" customWidth="1"/>
    <col min="11" max="11" width="0.5703125" style="4" customWidth="1"/>
    <col min="12" max="12" width="8.42578125" style="10" customWidth="1"/>
    <col min="13" max="13" width="1.5703125" style="10" customWidth="1"/>
    <col min="14" max="14" width="10.28515625" style="71" customWidth="1"/>
    <col min="15" max="15" width="0.5703125" style="10" customWidth="1"/>
    <col min="16" max="16" width="10.28515625" style="567" customWidth="1"/>
    <col min="17" max="17" width="0.5703125" style="4" customWidth="1"/>
    <col min="18" max="18" width="8.28515625" style="10" customWidth="1"/>
    <col min="19" max="19" width="0.5703125" style="10" customWidth="1"/>
    <col min="20" max="21" width="9.140625" style="4"/>
    <col min="22" max="16384" width="9.140625" style="181"/>
  </cols>
  <sheetData>
    <row r="1" spans="1:21" ht="15.75" customHeight="1" x14ac:dyDescent="0.25">
      <c r="A1" s="1893" t="s">
        <v>877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54"/>
      <c r="U1" s="1353"/>
    </row>
    <row r="2" spans="1:21" ht="15.75" x14ac:dyDescent="0.25">
      <c r="A2" s="1893" t="s">
        <v>889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</row>
    <row r="3" spans="1:21" x14ac:dyDescent="0.2">
      <c r="A3" s="368"/>
      <c r="B3" s="35"/>
      <c r="D3" s="543"/>
      <c r="E3" s="10"/>
      <c r="H3" s="544"/>
      <c r="J3" s="543"/>
      <c r="K3" s="10"/>
      <c r="N3" s="544"/>
      <c r="P3" s="543"/>
      <c r="Q3" s="10"/>
      <c r="R3" s="544"/>
    </row>
    <row r="4" spans="1:21" x14ac:dyDescent="0.2">
      <c r="A4" s="1933" t="s">
        <v>210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</row>
    <row r="5" spans="1:21" ht="24" x14ac:dyDescent="0.2">
      <c r="A5" s="1961"/>
      <c r="B5" s="66">
        <v>2015</v>
      </c>
      <c r="C5" s="67"/>
      <c r="D5" s="68" t="s">
        <v>984</v>
      </c>
      <c r="E5" s="65"/>
      <c r="F5" s="44" t="s">
        <v>595</v>
      </c>
      <c r="G5" s="65"/>
      <c r="H5" s="66">
        <v>2015</v>
      </c>
      <c r="I5" s="67"/>
      <c r="J5" s="68" t="s">
        <v>984</v>
      </c>
      <c r="K5" s="65"/>
      <c r="L5" s="44" t="s">
        <v>595</v>
      </c>
      <c r="M5" s="66"/>
      <c r="N5" s="68">
        <v>2015</v>
      </c>
      <c r="O5" s="67"/>
      <c r="P5" s="68" t="s">
        <v>984</v>
      </c>
      <c r="Q5" s="65"/>
      <c r="R5" s="44" t="s">
        <v>595</v>
      </c>
      <c r="S5" s="5"/>
    </row>
    <row r="6" spans="1:21" x14ac:dyDescent="0.2">
      <c r="A6" s="30" t="s">
        <v>475</v>
      </c>
      <c r="B6" s="1511">
        <v>608224.3415210828</v>
      </c>
      <c r="C6" s="1512"/>
      <c r="D6" s="1513">
        <v>560531.25620463688</v>
      </c>
      <c r="E6" s="1513"/>
      <c r="F6" s="1514">
        <v>8.5085505560165017E-2</v>
      </c>
      <c r="G6" s="1514"/>
      <c r="H6" s="1515">
        <v>95895.485431568653</v>
      </c>
      <c r="I6" s="1514"/>
      <c r="J6" s="1513">
        <v>93533.468712975518</v>
      </c>
      <c r="K6" s="1516"/>
      <c r="L6" s="1514">
        <v>2.5253171416548374E-2</v>
      </c>
      <c r="M6" s="1517"/>
      <c r="N6" s="1518">
        <v>512328.856089529</v>
      </c>
      <c r="O6" s="1514"/>
      <c r="P6" s="1513">
        <v>466997.78749166132</v>
      </c>
      <c r="Q6" s="1516"/>
      <c r="R6" s="1514">
        <v>9.7069129259369571E-2</v>
      </c>
      <c r="S6" s="7"/>
    </row>
    <row r="7" spans="1:21" x14ac:dyDescent="0.2">
      <c r="A7" s="30" t="s">
        <v>265</v>
      </c>
      <c r="B7" s="1511">
        <v>63777.147010317247</v>
      </c>
      <c r="C7" s="1513"/>
      <c r="D7" s="1513">
        <v>61272.218663342421</v>
      </c>
      <c r="E7" s="1513"/>
      <c r="F7" s="1514">
        <v>4.0881959256903161E-2</v>
      </c>
      <c r="G7" s="1514"/>
      <c r="H7" s="1519">
        <v>12147.147010318597</v>
      </c>
      <c r="I7" s="1514"/>
      <c r="J7" s="1513">
        <v>12563.218663342761</v>
      </c>
      <c r="K7" s="1516"/>
      <c r="L7" s="1514">
        <v>-3.3118236987961333E-2</v>
      </c>
      <c r="M7" s="1517"/>
      <c r="N7" s="1513">
        <v>51630.000000000204</v>
      </c>
      <c r="O7" s="1514"/>
      <c r="P7" s="1513">
        <v>48708.999999999658</v>
      </c>
      <c r="Q7" s="1516"/>
      <c r="R7" s="1514">
        <v>5.9968383666274536E-2</v>
      </c>
      <c r="S7" s="7"/>
    </row>
    <row r="8" spans="1:21" s="182" customFormat="1" x14ac:dyDescent="0.2">
      <c r="A8" s="429" t="s">
        <v>266</v>
      </c>
      <c r="B8" s="1489"/>
      <c r="C8" s="1490"/>
      <c r="D8" s="1490"/>
      <c r="E8" s="1490"/>
      <c r="F8" s="1490"/>
      <c r="G8" s="1490"/>
      <c r="H8" s="1489"/>
      <c r="I8" s="1490"/>
      <c r="J8" s="1490"/>
      <c r="K8" s="1490"/>
      <c r="L8" s="1491"/>
      <c r="M8" s="1489"/>
      <c r="N8" s="1490"/>
      <c r="O8" s="1490"/>
      <c r="P8" s="1490"/>
      <c r="Q8" s="1490"/>
      <c r="R8" s="1491"/>
      <c r="S8" s="408"/>
      <c r="T8" s="4"/>
      <c r="U8" s="10"/>
    </row>
    <row r="9" spans="1:21" s="182" customFormat="1" x14ac:dyDescent="0.2">
      <c r="A9" s="184" t="s">
        <v>267</v>
      </c>
      <c r="B9" s="1511">
        <v>6301.3156974570311</v>
      </c>
      <c r="C9" s="1513"/>
      <c r="D9" s="1513">
        <v>6225.4964889337507</v>
      </c>
      <c r="E9" s="1513"/>
      <c r="F9" s="1514">
        <v>1.2178821184471675E-2</v>
      </c>
      <c r="G9" s="1514"/>
      <c r="H9" s="1519">
        <v>2012.1282525579525</v>
      </c>
      <c r="I9" s="1514"/>
      <c r="J9" s="1520">
        <v>2206.5979514572109</v>
      </c>
      <c r="K9" s="1516"/>
      <c r="L9" s="1514">
        <v>-8.8131006725005331E-2</v>
      </c>
      <c r="M9" s="1517"/>
      <c r="N9" s="1513">
        <v>4289.1874448990693</v>
      </c>
      <c r="O9" s="1514"/>
      <c r="P9" s="1513">
        <v>4018.8985374765398</v>
      </c>
      <c r="Q9" s="1516"/>
      <c r="R9" s="1514">
        <v>6.7254474056029176E-2</v>
      </c>
      <c r="S9" s="57"/>
      <c r="T9" s="4"/>
      <c r="U9" s="25"/>
    </row>
    <row r="10" spans="1:21" s="182" customFormat="1" x14ac:dyDescent="0.2">
      <c r="A10" s="184" t="s">
        <v>268</v>
      </c>
      <c r="B10" s="1511">
        <v>30960.348999051781</v>
      </c>
      <c r="C10" s="1513"/>
      <c r="D10" s="1513">
        <v>28706.525492144858</v>
      </c>
      <c r="E10" s="1513"/>
      <c r="F10" s="1514">
        <v>7.8512584447868863E-2</v>
      </c>
      <c r="G10" s="1514"/>
      <c r="H10" s="1519">
        <v>5298.7561900549972</v>
      </c>
      <c r="I10" s="1514"/>
      <c r="J10" s="1520">
        <v>5212.0913568707756</v>
      </c>
      <c r="K10" s="1516"/>
      <c r="L10" s="1514">
        <v>1.6627650447833528E-2</v>
      </c>
      <c r="M10" s="1517"/>
      <c r="N10" s="1513">
        <v>25661.592808998033</v>
      </c>
      <c r="O10" s="1514"/>
      <c r="P10" s="1513">
        <v>23494.434135274081</v>
      </c>
      <c r="Q10" s="1516"/>
      <c r="R10" s="1514">
        <v>9.2241364965254591E-2</v>
      </c>
      <c r="S10" s="57"/>
      <c r="T10" s="4"/>
      <c r="U10" s="25"/>
    </row>
    <row r="11" spans="1:21" s="182" customFormat="1" x14ac:dyDescent="0.2">
      <c r="A11" s="184" t="s">
        <v>269</v>
      </c>
      <c r="B11" s="1511">
        <v>26515.482313808276</v>
      </c>
      <c r="C11" s="1513"/>
      <c r="D11" s="1513">
        <v>26340.196682264468</v>
      </c>
      <c r="E11" s="1513"/>
      <c r="F11" s="1514">
        <v>6.6546819546655801E-3</v>
      </c>
      <c r="G11" s="1514"/>
      <c r="H11" s="1519">
        <v>4836.2625677054693</v>
      </c>
      <c r="I11" s="1514"/>
      <c r="J11" s="1513">
        <v>5144.5293550150027</v>
      </c>
      <c r="K11" s="1516"/>
      <c r="L11" s="1514">
        <v>-5.9921280653015996E-2</v>
      </c>
      <c r="M11" s="1517"/>
      <c r="N11" s="1513">
        <v>21679.219746102859</v>
      </c>
      <c r="O11" s="1514"/>
      <c r="P11" s="1513">
        <v>21195.667327249466</v>
      </c>
      <c r="Q11" s="1516"/>
      <c r="R11" s="1514">
        <v>2.2813738835753973E-2</v>
      </c>
      <c r="S11" s="57"/>
      <c r="T11" s="4"/>
      <c r="U11" s="25"/>
    </row>
    <row r="12" spans="1:21" s="182" customFormat="1" x14ac:dyDescent="0.2">
      <c r="A12" s="184" t="s">
        <v>270</v>
      </c>
      <c r="B12" s="1521">
        <v>2.2655968486915619</v>
      </c>
      <c r="C12" s="1522"/>
      <c r="D12" s="1523">
        <v>2.261832858369401</v>
      </c>
      <c r="E12" s="1523"/>
      <c r="F12" s="1514">
        <v>1.6641328329072189E-3</v>
      </c>
      <c r="G12" s="1514"/>
      <c r="H12" s="1524">
        <v>2.076520996623028</v>
      </c>
      <c r="I12" s="1514"/>
      <c r="J12" s="1525">
        <v>2.0665678480562852</v>
      </c>
      <c r="K12" s="1516"/>
      <c r="L12" s="1514">
        <v>4.8162699212146564E-3</v>
      </c>
      <c r="M12" s="1517"/>
      <c r="N12" s="1522">
        <v>2.3151942984500273</v>
      </c>
      <c r="O12" s="1514"/>
      <c r="P12" s="1523">
        <v>2.3183320327531205</v>
      </c>
      <c r="Q12" s="1516"/>
      <c r="R12" s="1514">
        <v>-1.3534447433601513E-3</v>
      </c>
      <c r="S12" s="57"/>
      <c r="T12" s="4"/>
      <c r="U12" s="25"/>
    </row>
    <row r="13" spans="1:21" s="182" customFormat="1" x14ac:dyDescent="0.2">
      <c r="A13" s="429" t="s">
        <v>271</v>
      </c>
      <c r="B13" s="1489"/>
      <c r="C13" s="1490"/>
      <c r="D13" s="1490"/>
      <c r="E13" s="1490"/>
      <c r="F13" s="1490"/>
      <c r="G13" s="1490"/>
      <c r="H13" s="1489"/>
      <c r="I13" s="1490"/>
      <c r="J13" s="1490"/>
      <c r="K13" s="1490"/>
      <c r="L13" s="1491"/>
      <c r="M13" s="1489"/>
      <c r="N13" s="1490"/>
      <c r="O13" s="1490"/>
      <c r="P13" s="1490"/>
      <c r="Q13" s="1490"/>
      <c r="R13" s="1491"/>
      <c r="S13" s="408"/>
      <c r="T13" s="4"/>
      <c r="U13" s="10"/>
    </row>
    <row r="14" spans="1:21" s="182" customFormat="1" x14ac:dyDescent="0.2">
      <c r="A14" s="9" t="s">
        <v>272</v>
      </c>
      <c r="B14" s="1511">
        <v>32199.859656333738</v>
      </c>
      <c r="C14" s="1513"/>
      <c r="D14" s="1513">
        <v>30778.604679770393</v>
      </c>
      <c r="E14" s="1513"/>
      <c r="F14" s="1514">
        <v>4.6176718904267992E-2</v>
      </c>
      <c r="G14" s="1514"/>
      <c r="H14" s="1519">
        <v>4958.5203075255768</v>
      </c>
      <c r="I14" s="1514"/>
      <c r="J14" s="1520">
        <v>4960.6476164102569</v>
      </c>
      <c r="K14" s="1516"/>
      <c r="L14" s="1514">
        <v>-4.2883692799359677E-4</v>
      </c>
      <c r="M14" s="1517"/>
      <c r="N14" s="1513">
        <v>27241.339348808775</v>
      </c>
      <c r="O14" s="1514"/>
      <c r="P14" s="1513">
        <v>25817.957063360136</v>
      </c>
      <c r="Q14" s="1516"/>
      <c r="R14" s="1514">
        <v>5.5131483949543356E-2</v>
      </c>
      <c r="S14" s="57"/>
      <c r="T14" s="4"/>
      <c r="U14" s="25"/>
    </row>
    <row r="15" spans="1:21" s="182" customFormat="1" x14ac:dyDescent="0.2">
      <c r="A15" s="9" t="s">
        <v>273</v>
      </c>
      <c r="B15" s="1511">
        <v>31577.287353983236</v>
      </c>
      <c r="C15" s="1513"/>
      <c r="D15" s="1513">
        <v>30493.613983572024</v>
      </c>
      <c r="E15" s="1513"/>
      <c r="F15" s="1514">
        <v>3.5537715240805005E-2</v>
      </c>
      <c r="G15" s="1514"/>
      <c r="H15" s="1511">
        <v>7188.6267027929789</v>
      </c>
      <c r="I15" s="1514"/>
      <c r="J15" s="1520">
        <v>7602.571046932504</v>
      </c>
      <c r="K15" s="1516"/>
      <c r="L15" s="1514">
        <v>-5.4447941569259514E-2</v>
      </c>
      <c r="M15" s="1517"/>
      <c r="N15" s="1513">
        <v>24388.660651191214</v>
      </c>
      <c r="O15" s="1514"/>
      <c r="P15" s="1513">
        <v>22891.042936639522</v>
      </c>
      <c r="Q15" s="1516"/>
      <c r="R15" s="1514">
        <v>6.542374319496809E-2</v>
      </c>
      <c r="S15" s="57"/>
      <c r="T15" s="4"/>
      <c r="U15" s="25"/>
    </row>
    <row r="16" spans="1:21" s="182" customFormat="1" x14ac:dyDescent="0.2">
      <c r="A16" s="33" t="s">
        <v>619</v>
      </c>
      <c r="B16" s="1521">
        <v>2.7294725103334878</v>
      </c>
      <c r="C16" s="1522"/>
      <c r="D16" s="1523">
        <v>2.6946169564236349</v>
      </c>
      <c r="E16" s="1523"/>
      <c r="F16" s="1514">
        <v>1.2935253682999956E-2</v>
      </c>
      <c r="G16" s="1514"/>
      <c r="H16" s="1524">
        <v>3.4745284918179333</v>
      </c>
      <c r="I16" s="1514"/>
      <c r="J16" s="1525">
        <v>3.3309942952455573</v>
      </c>
      <c r="K16" s="1516"/>
      <c r="L16" s="1514">
        <v>4.3090496065168071E-2</v>
      </c>
      <c r="M16" s="1517"/>
      <c r="N16" s="1522">
        <v>2.5541809252471372</v>
      </c>
      <c r="O16" s="1514"/>
      <c r="P16" s="1523">
        <v>2.5304799866641239</v>
      </c>
      <c r="Q16" s="1516"/>
      <c r="R16" s="1514">
        <v>9.3661829802723674E-3</v>
      </c>
      <c r="S16" s="57"/>
      <c r="T16" s="4"/>
      <c r="U16" s="25"/>
    </row>
    <row r="17" spans="1:21" s="182" customFormat="1" x14ac:dyDescent="0.2">
      <c r="A17" s="545" t="s">
        <v>274</v>
      </c>
      <c r="B17" s="1489"/>
      <c r="C17" s="1490"/>
      <c r="D17" s="1490"/>
      <c r="E17" s="1490"/>
      <c r="F17" s="1490"/>
      <c r="G17" s="1490"/>
      <c r="H17" s="1489"/>
      <c r="I17" s="1490"/>
      <c r="J17" s="1490"/>
      <c r="K17" s="1490"/>
      <c r="L17" s="1491"/>
      <c r="M17" s="1489"/>
      <c r="N17" s="1490"/>
      <c r="O17" s="1490"/>
      <c r="P17" s="1490"/>
      <c r="Q17" s="1490"/>
      <c r="R17" s="1491"/>
      <c r="S17" s="408"/>
      <c r="T17" s="4"/>
      <c r="U17" s="10"/>
    </row>
    <row r="18" spans="1:21" s="182" customFormat="1" x14ac:dyDescent="0.2">
      <c r="A18" s="9" t="s">
        <v>275</v>
      </c>
      <c r="B18" s="1511">
        <v>1583.938169343623</v>
      </c>
      <c r="C18" s="1513"/>
      <c r="D18" s="1513">
        <v>2105.1648479212495</v>
      </c>
      <c r="E18" s="1513"/>
      <c r="F18" s="1514">
        <v>-0.24759423429111174</v>
      </c>
      <c r="G18" s="1514"/>
      <c r="H18" s="1519">
        <v>354.15962617791502</v>
      </c>
      <c r="I18" s="1514"/>
      <c r="J18" s="1520">
        <v>614.1792814647996</v>
      </c>
      <c r="K18" s="1516"/>
      <c r="L18" s="1514">
        <v>-0.42336116364385545</v>
      </c>
      <c r="M18" s="1517"/>
      <c r="N18" s="1513">
        <v>1229.7785431657144</v>
      </c>
      <c r="O18" s="1514"/>
      <c r="P18" s="1513">
        <v>1490.98556645645</v>
      </c>
      <c r="Q18" s="1516"/>
      <c r="R18" s="1514">
        <v>-0.1751908463550946</v>
      </c>
      <c r="S18" s="57"/>
      <c r="T18" s="4"/>
      <c r="U18" s="25"/>
    </row>
    <row r="19" spans="1:21" s="182" customFormat="1" x14ac:dyDescent="0.2">
      <c r="A19" s="9" t="s">
        <v>276</v>
      </c>
      <c r="B19" s="1511">
        <v>23801.620913319279</v>
      </c>
      <c r="C19" s="1513"/>
      <c r="D19" s="1513">
        <v>27427.125033552744</v>
      </c>
      <c r="E19" s="1513"/>
      <c r="F19" s="1514">
        <v>-0.13218680834386523</v>
      </c>
      <c r="G19" s="1514"/>
      <c r="H19" s="1519">
        <v>4411.3973921986744</v>
      </c>
      <c r="I19" s="1514"/>
      <c r="J19" s="1520">
        <v>5211.3673658433427</v>
      </c>
      <c r="K19" s="1516"/>
      <c r="L19" s="1514">
        <v>-0.15350481312982836</v>
      </c>
      <c r="M19" s="1517"/>
      <c r="N19" s="1513">
        <v>19390.22352112125</v>
      </c>
      <c r="O19" s="1514"/>
      <c r="P19" s="1513">
        <v>22215.7576677094</v>
      </c>
      <c r="Q19" s="1516"/>
      <c r="R19" s="1514">
        <v>-0.12718603564419789</v>
      </c>
      <c r="S19" s="57"/>
      <c r="T19" s="4"/>
      <c r="U19" s="25"/>
    </row>
    <row r="20" spans="1:21" s="182" customFormat="1" x14ac:dyDescent="0.2">
      <c r="A20" s="9" t="s">
        <v>277</v>
      </c>
      <c r="B20" s="1511">
        <v>1285.2150692059749</v>
      </c>
      <c r="C20" s="1513"/>
      <c r="D20" s="1513">
        <v>1599.6957054783206</v>
      </c>
      <c r="E20" s="1513"/>
      <c r="F20" s="1514">
        <v>-0.19658778553657097</v>
      </c>
      <c r="G20" s="1514"/>
      <c r="H20" s="1519">
        <v>257.38614417280974</v>
      </c>
      <c r="I20" s="1514"/>
      <c r="J20" s="1520">
        <v>487.02520075538615</v>
      </c>
      <c r="K20" s="1516"/>
      <c r="L20" s="1514">
        <v>-0.4715137044785393</v>
      </c>
      <c r="M20" s="1517"/>
      <c r="N20" s="1513">
        <v>1027.8289250331691</v>
      </c>
      <c r="O20" s="1514"/>
      <c r="P20" s="1513">
        <v>1112.6705047229345</v>
      </c>
      <c r="Q20" s="1516"/>
      <c r="R20" s="1514">
        <v>-7.6250407761902367E-2</v>
      </c>
      <c r="S20" s="57"/>
      <c r="T20" s="4"/>
      <c r="U20" s="25"/>
    </row>
    <row r="21" spans="1:21" s="182" customFormat="1" x14ac:dyDescent="0.2">
      <c r="A21" s="9" t="s">
        <v>278</v>
      </c>
      <c r="B21" s="1511">
        <v>39676.80299685998</v>
      </c>
      <c r="C21" s="1513"/>
      <c r="D21" s="1513">
        <v>33339.624487347261</v>
      </c>
      <c r="E21" s="1513"/>
      <c r="F21" s="1514">
        <v>0.19007948070674119</v>
      </c>
      <c r="G21" s="1514"/>
      <c r="H21" s="1519">
        <v>7638.9761361147948</v>
      </c>
      <c r="I21" s="1514"/>
      <c r="J21" s="1520">
        <v>7224.6972167901549</v>
      </c>
      <c r="K21" s="1516"/>
      <c r="L21" s="1514">
        <v>5.7342045886969222E-2</v>
      </c>
      <c r="M21" s="1517"/>
      <c r="N21" s="1513">
        <v>32037.826860746216</v>
      </c>
      <c r="O21" s="1514"/>
      <c r="P21" s="1513">
        <v>26114.927270557102</v>
      </c>
      <c r="Q21" s="1516"/>
      <c r="R21" s="1514">
        <v>0.22680130520090713</v>
      </c>
      <c r="S21" s="57"/>
      <c r="T21" s="4"/>
      <c r="U21" s="25"/>
    </row>
    <row r="22" spans="1:21" s="182" customFormat="1" x14ac:dyDescent="0.2">
      <c r="A22" s="545" t="s">
        <v>279</v>
      </c>
      <c r="B22" s="1489"/>
      <c r="C22" s="1490"/>
      <c r="D22" s="1490"/>
      <c r="E22" s="1490"/>
      <c r="F22" s="1490"/>
      <c r="G22" s="1490"/>
      <c r="H22" s="1489"/>
      <c r="I22" s="1490"/>
      <c r="J22" s="1490"/>
      <c r="K22" s="1490"/>
      <c r="L22" s="1491"/>
      <c r="M22" s="1489"/>
      <c r="N22" s="1490"/>
      <c r="O22" s="1490"/>
      <c r="P22" s="1490"/>
      <c r="Q22" s="1490"/>
      <c r="R22" s="1491"/>
      <c r="S22" s="408"/>
      <c r="T22" s="4"/>
      <c r="U22" s="10"/>
    </row>
    <row r="23" spans="1:21" s="182" customFormat="1" x14ac:dyDescent="0.2">
      <c r="A23" s="9" t="s">
        <v>541</v>
      </c>
      <c r="B23" s="1511">
        <v>60645.555847206597</v>
      </c>
      <c r="C23" s="1513"/>
      <c r="D23" s="1513">
        <v>58518.976006062781</v>
      </c>
      <c r="E23" s="1513"/>
      <c r="F23" s="1514">
        <v>3.6340004324810708E-2</v>
      </c>
      <c r="G23" s="1514"/>
      <c r="H23" s="1519">
        <v>10563.56935154114</v>
      </c>
      <c r="I23" s="1514"/>
      <c r="J23" s="1520">
        <v>11159.646205234591</v>
      </c>
      <c r="K23" s="1516"/>
      <c r="L23" s="1514">
        <v>-5.3413597772826511E-2</v>
      </c>
      <c r="M23" s="1517"/>
      <c r="N23" s="1513">
        <v>50081.986495666984</v>
      </c>
      <c r="O23" s="1514"/>
      <c r="P23" s="1513">
        <v>47359.329800828193</v>
      </c>
      <c r="Q23" s="1516"/>
      <c r="R23" s="1514">
        <v>5.7489341726098063E-2</v>
      </c>
      <c r="S23" s="57"/>
      <c r="T23" s="4"/>
      <c r="U23" s="25"/>
    </row>
    <row r="24" spans="1:21" s="182" customFormat="1" x14ac:dyDescent="0.2">
      <c r="A24" s="9" t="s">
        <v>280</v>
      </c>
      <c r="B24" s="1511">
        <v>11875.421812256465</v>
      </c>
      <c r="C24" s="1513"/>
      <c r="D24" s="1513">
        <v>11526.67659809581</v>
      </c>
      <c r="E24" s="1513"/>
      <c r="F24" s="1514">
        <v>3.0255487016810002E-2</v>
      </c>
      <c r="G24" s="1514"/>
      <c r="H24" s="1519">
        <v>1839.4008964906811</v>
      </c>
      <c r="I24" s="1514"/>
      <c r="J24" s="1520">
        <v>1768.2235289511034</v>
      </c>
      <c r="K24" s="1516"/>
      <c r="L24" s="1514">
        <v>4.02536027680842E-2</v>
      </c>
      <c r="M24" s="1517"/>
      <c r="N24" s="1513">
        <v>10036.020915765812</v>
      </c>
      <c r="O24" s="1514"/>
      <c r="P24" s="1513">
        <v>9758.4530691447071</v>
      </c>
      <c r="Q24" s="1516"/>
      <c r="R24" s="1514">
        <v>2.8443836810441572E-2</v>
      </c>
      <c r="S24" s="57"/>
      <c r="T24" s="4"/>
      <c r="U24" s="25"/>
    </row>
    <row r="25" spans="1:21" s="182" customFormat="1" x14ac:dyDescent="0.2">
      <c r="A25" s="9" t="s">
        <v>281</v>
      </c>
      <c r="B25" s="1511">
        <v>11462.580850438639</v>
      </c>
      <c r="C25" s="1513"/>
      <c r="D25" s="1513">
        <v>11292.749702909581</v>
      </c>
      <c r="E25" s="1513"/>
      <c r="F25" s="1514">
        <v>1.5038954373114321E-2</v>
      </c>
      <c r="G25" s="1514"/>
      <c r="H25" s="1519">
        <v>1824.4264927104343</v>
      </c>
      <c r="I25" s="1514"/>
      <c r="J25" s="1520">
        <v>1731.3117312185166</v>
      </c>
      <c r="K25" s="1516"/>
      <c r="L25" s="1514">
        <v>5.3782782044907967E-2</v>
      </c>
      <c r="M25" s="1517"/>
      <c r="N25" s="1513">
        <v>9638.1543577282337</v>
      </c>
      <c r="O25" s="1514"/>
      <c r="P25" s="1513">
        <v>9561.4379716910644</v>
      </c>
      <c r="Q25" s="1516"/>
      <c r="R25" s="1514">
        <v>8.0235197116068305E-3</v>
      </c>
      <c r="S25" s="57"/>
      <c r="T25" s="4"/>
      <c r="U25" s="25"/>
    </row>
    <row r="26" spans="1:21" s="182" customFormat="1" x14ac:dyDescent="0.2">
      <c r="A26" s="9" t="s">
        <v>542</v>
      </c>
      <c r="B26" s="1511">
        <v>1307.4862590069429</v>
      </c>
      <c r="C26" s="1513"/>
      <c r="D26" s="1513">
        <v>499.77260508973137</v>
      </c>
      <c r="E26" s="1513"/>
      <c r="F26" s="1514">
        <v>1.6161623220068078</v>
      </c>
      <c r="G26" s="1514"/>
      <c r="H26" s="1519">
        <v>23.71641522816811</v>
      </c>
      <c r="I26" s="1514"/>
      <c r="J26" s="1520">
        <v>75.607572018134988</v>
      </c>
      <c r="K26" s="1516"/>
      <c r="L26" s="1514">
        <v>-0.6863222215034287</v>
      </c>
      <c r="M26" s="1517"/>
      <c r="N26" s="1513">
        <v>1283.7698437787751</v>
      </c>
      <c r="O26" s="1514"/>
      <c r="P26" s="1513">
        <v>424.16503307159638</v>
      </c>
      <c r="Q26" s="1516"/>
      <c r="R26" s="1514">
        <v>2.0265810325814457</v>
      </c>
      <c r="S26" s="57"/>
      <c r="T26" s="4"/>
      <c r="U26" s="25"/>
    </row>
    <row r="27" spans="1:21" s="182" customFormat="1" x14ac:dyDescent="0.2">
      <c r="A27" s="9" t="s">
        <v>543</v>
      </c>
      <c r="B27" s="1511">
        <v>914.72532604026446</v>
      </c>
      <c r="C27" s="1513"/>
      <c r="D27" s="1513">
        <v>820.29122811878199</v>
      </c>
      <c r="E27" s="1513"/>
      <c r="F27" s="1514">
        <v>0.11512264752367678</v>
      </c>
      <c r="G27" s="1514"/>
      <c r="H27" s="1519">
        <v>38.551651729986922</v>
      </c>
      <c r="I27" s="1514"/>
      <c r="J27" s="1520">
        <v>63.736684793808791</v>
      </c>
      <c r="K27" s="1516"/>
      <c r="L27" s="1514">
        <v>-0.39514187387211386</v>
      </c>
      <c r="M27" s="1517"/>
      <c r="N27" s="1513">
        <v>876.17367431027776</v>
      </c>
      <c r="O27" s="1514"/>
      <c r="P27" s="1513">
        <v>756.55454332497322</v>
      </c>
      <c r="Q27" s="1516"/>
      <c r="R27" s="1514">
        <v>0.15811038614558012</v>
      </c>
      <c r="S27" s="57"/>
      <c r="T27" s="4"/>
      <c r="U27" s="25"/>
    </row>
    <row r="28" spans="1:21" s="182" customFormat="1" x14ac:dyDescent="0.2">
      <c r="A28" s="9" t="s">
        <v>246</v>
      </c>
      <c r="B28" s="1511">
        <v>4179.4124008903482</v>
      </c>
      <c r="C28" s="1513"/>
      <c r="D28" s="1513">
        <v>4021.4963450851528</v>
      </c>
      <c r="E28" s="1513"/>
      <c r="F28" s="1514">
        <v>3.9267984415351141E-2</v>
      </c>
      <c r="G28" s="1514"/>
      <c r="H28" s="1519">
        <v>920.81447975778849</v>
      </c>
      <c r="I28" s="1514"/>
      <c r="J28" s="1520">
        <v>763.01342573886154</v>
      </c>
      <c r="K28" s="1516"/>
      <c r="L28" s="1514">
        <v>0.20681294548142559</v>
      </c>
      <c r="M28" s="1517"/>
      <c r="N28" s="1513">
        <v>3258.5979211325598</v>
      </c>
      <c r="O28" s="1514"/>
      <c r="P28" s="1513">
        <v>3258.4829193462915</v>
      </c>
      <c r="Q28" s="1516"/>
      <c r="R28" s="1514">
        <v>3.5293045602757291E-5</v>
      </c>
      <c r="S28" s="57"/>
      <c r="T28" s="4"/>
      <c r="U28" s="25"/>
    </row>
    <row r="29" spans="1:21" s="182" customFormat="1" x14ac:dyDescent="0.2">
      <c r="A29" s="9" t="s">
        <v>0</v>
      </c>
      <c r="B29" s="1511">
        <v>8675.4446092159542</v>
      </c>
      <c r="C29" s="1513"/>
      <c r="D29" s="1513">
        <v>8090.5077375691526</v>
      </c>
      <c r="E29" s="1513"/>
      <c r="F29" s="1514">
        <v>7.2299154839267202E-2</v>
      </c>
      <c r="G29" s="1514"/>
      <c r="H29" s="1519">
        <v>1052.8520530613425</v>
      </c>
      <c r="I29" s="1514"/>
      <c r="J29" s="1520">
        <v>1102.8760250973855</v>
      </c>
      <c r="K29" s="1516"/>
      <c r="L29" s="1514">
        <v>-4.5357747287711525E-2</v>
      </c>
      <c r="M29" s="1517"/>
      <c r="N29" s="1513">
        <v>7622.5925561546073</v>
      </c>
      <c r="O29" s="1514"/>
      <c r="P29" s="1513">
        <v>6987.6317124717671</v>
      </c>
      <c r="Q29" s="1516"/>
      <c r="R29" s="1514">
        <v>9.0869248668263403E-2</v>
      </c>
      <c r="S29" s="57"/>
      <c r="T29" s="4"/>
      <c r="U29" s="25"/>
    </row>
    <row r="30" spans="1:21" s="182" customFormat="1" x14ac:dyDescent="0.2">
      <c r="A30" s="9" t="s">
        <v>253</v>
      </c>
      <c r="B30" s="1511">
        <v>4865.9662750318148</v>
      </c>
      <c r="C30" s="1513"/>
      <c r="D30" s="1513">
        <v>3921.8746346293879</v>
      </c>
      <c r="E30" s="1513"/>
      <c r="F30" s="1514">
        <v>0.24072458412267489</v>
      </c>
      <c r="G30" s="1514"/>
      <c r="H30" s="1519">
        <v>345.74553004576319</v>
      </c>
      <c r="I30" s="1514"/>
      <c r="J30" s="1520">
        <v>446.61580109450767</v>
      </c>
      <c r="K30" s="1516"/>
      <c r="L30" s="1514">
        <v>-0.22585468494743088</v>
      </c>
      <c r="M30" s="1517"/>
      <c r="N30" s="1513">
        <v>4520.2207449860507</v>
      </c>
      <c r="O30" s="1514"/>
      <c r="P30" s="1513">
        <v>3475.2588335348801</v>
      </c>
      <c r="Q30" s="1516"/>
      <c r="R30" s="1514">
        <v>0.30068606728445646</v>
      </c>
      <c r="S30" s="57"/>
      <c r="T30" s="4"/>
      <c r="U30" s="25"/>
    </row>
    <row r="31" spans="1:21" s="182" customFormat="1" x14ac:dyDescent="0.2">
      <c r="A31" s="9" t="s">
        <v>262</v>
      </c>
      <c r="B31" s="1511">
        <v>7297.4830430280026</v>
      </c>
      <c r="C31" s="1513"/>
      <c r="D31" s="1513">
        <v>6989.9486748754662</v>
      </c>
      <c r="E31" s="1513"/>
      <c r="F31" s="1514">
        <v>4.399665612108597E-2</v>
      </c>
      <c r="G31" s="1514"/>
      <c r="H31" s="1519">
        <v>866.05766597121294</v>
      </c>
      <c r="I31" s="1514"/>
      <c r="J31" s="1520">
        <v>876.82161431803706</v>
      </c>
      <c r="K31" s="1516"/>
      <c r="L31" s="1514">
        <v>-1.227609832040462E-2</v>
      </c>
      <c r="M31" s="1517"/>
      <c r="N31" s="1513">
        <v>6431.4253770567693</v>
      </c>
      <c r="O31" s="1514"/>
      <c r="P31" s="1513">
        <v>6113.1270605574291</v>
      </c>
      <c r="Q31" s="1516"/>
      <c r="R31" s="1514">
        <v>5.2068002733500519E-2</v>
      </c>
      <c r="S31" s="57"/>
      <c r="T31" s="4"/>
      <c r="U31" s="25"/>
    </row>
    <row r="32" spans="1:21" s="182" customFormat="1" x14ac:dyDescent="0.2">
      <c r="A32" s="405" t="s">
        <v>141</v>
      </c>
      <c r="B32" s="1489"/>
      <c r="C32" s="1490"/>
      <c r="D32" s="1490"/>
      <c r="E32" s="1490"/>
      <c r="F32" s="1490"/>
      <c r="G32" s="1490"/>
      <c r="H32" s="1489"/>
      <c r="I32" s="1490"/>
      <c r="J32" s="1490"/>
      <c r="K32" s="1490"/>
      <c r="L32" s="1491"/>
      <c r="M32" s="1489"/>
      <c r="N32" s="1490"/>
      <c r="O32" s="1490"/>
      <c r="P32" s="1490"/>
      <c r="Q32" s="1490"/>
      <c r="R32" s="1491"/>
      <c r="S32" s="408"/>
      <c r="T32" s="4"/>
      <c r="U32" s="10"/>
    </row>
    <row r="33" spans="1:21" s="182" customFormat="1" x14ac:dyDescent="0.2">
      <c r="A33" s="32" t="s">
        <v>544</v>
      </c>
      <c r="B33" s="1526">
        <v>7.9905590908029867</v>
      </c>
      <c r="C33" s="1523"/>
      <c r="D33" s="1523">
        <v>7.583051691798814</v>
      </c>
      <c r="E33" s="1523"/>
      <c r="F33" s="1514">
        <v>5.3739235279761856E-2</v>
      </c>
      <c r="G33" s="1514"/>
      <c r="H33" s="1524">
        <v>6.4832456547160549</v>
      </c>
      <c r="I33" s="1514"/>
      <c r="J33" s="1523">
        <v>6.0960546331262657</v>
      </c>
      <c r="K33" s="1527"/>
      <c r="L33" s="1514">
        <v>6.3515018301472201E-2</v>
      </c>
      <c r="M33" s="1517"/>
      <c r="N33" s="1523">
        <v>8.3084899703617516</v>
      </c>
      <c r="O33" s="1514"/>
      <c r="P33" s="1523">
        <v>7.9334443420495342</v>
      </c>
      <c r="Q33" s="1527"/>
      <c r="R33" s="1514">
        <v>4.7273997540307665E-2</v>
      </c>
      <c r="S33" s="7"/>
      <c r="T33" s="4"/>
      <c r="U33" s="10"/>
    </row>
    <row r="34" spans="1:21" s="182" customFormat="1" x14ac:dyDescent="0.2">
      <c r="A34" s="32" t="s">
        <v>285</v>
      </c>
      <c r="B34" s="1526">
        <v>5.6130051991028482</v>
      </c>
      <c r="C34" s="1523"/>
      <c r="D34" s="1523">
        <v>5.2723932327075689</v>
      </c>
      <c r="E34" s="1523"/>
      <c r="F34" s="1514">
        <v>6.4602913963676886E-2</v>
      </c>
      <c r="G34" s="1514"/>
      <c r="H34" s="1524">
        <v>7.4983804589933865</v>
      </c>
      <c r="I34" s="1514"/>
      <c r="J34" s="1523">
        <v>7.067260307959967</v>
      </c>
      <c r="K34" s="1527"/>
      <c r="L34" s="1514">
        <v>6.1002443980709475E-2</v>
      </c>
      <c r="M34" s="1517"/>
      <c r="N34" s="1523">
        <v>5.2561185540900528</v>
      </c>
      <c r="O34" s="1514"/>
      <c r="P34" s="1523">
        <v>4.947392491965144</v>
      </c>
      <c r="Q34" s="1527"/>
      <c r="R34" s="1514">
        <v>6.2401772777538486E-2</v>
      </c>
      <c r="S34" s="7"/>
      <c r="T34" s="4"/>
      <c r="U34" s="10"/>
    </row>
    <row r="35" spans="1:21" s="182" customFormat="1" x14ac:dyDescent="0.2">
      <c r="A35" s="32" t="s">
        <v>545</v>
      </c>
      <c r="B35" s="1526">
        <v>1.5409927885206414</v>
      </c>
      <c r="C35" s="1523"/>
      <c r="D35" s="1523">
        <v>2.1518532969030195</v>
      </c>
      <c r="E35" s="1523"/>
      <c r="F35" s="1514">
        <v>-0.28387646558505547</v>
      </c>
      <c r="G35" s="1514"/>
      <c r="H35" s="1524">
        <v>6.3021141714654245</v>
      </c>
      <c r="I35" s="1514"/>
      <c r="J35" s="1523">
        <v>1.9831177213012787</v>
      </c>
      <c r="K35" s="1527"/>
      <c r="L35" s="1514">
        <v>2.1778820307904438</v>
      </c>
      <c r="M35" s="1517"/>
      <c r="N35" s="1523">
        <v>1.4530356424505499</v>
      </c>
      <c r="O35" s="1514"/>
      <c r="P35" s="1523">
        <v>2.1819304748635533</v>
      </c>
      <c r="Q35" s="1527"/>
      <c r="R35" s="1514">
        <v>-0.33405960492787229</v>
      </c>
      <c r="S35" s="7"/>
      <c r="T35" s="4"/>
      <c r="U35" s="10"/>
    </row>
    <row r="36" spans="1:21" s="182" customFormat="1" x14ac:dyDescent="0.2">
      <c r="A36" s="32" t="s">
        <v>546</v>
      </c>
      <c r="B36" s="1526">
        <v>1.2478476502193017</v>
      </c>
      <c r="C36" s="1523"/>
      <c r="D36" s="1523">
        <v>1.3011033214756866</v>
      </c>
      <c r="E36" s="1523"/>
      <c r="F36" s="1514">
        <v>-4.0931162327664652E-2</v>
      </c>
      <c r="G36" s="1514"/>
      <c r="H36" s="1524">
        <v>2.9017106107061426</v>
      </c>
      <c r="I36" s="1514"/>
      <c r="J36" s="1523">
        <v>2.7599027761278241</v>
      </c>
      <c r="K36" s="1527"/>
      <c r="L36" s="1514">
        <v>5.1381460174940122E-2</v>
      </c>
      <c r="M36" s="1517"/>
      <c r="N36" s="1523">
        <v>1.1750776609680211</v>
      </c>
      <c r="O36" s="1514"/>
      <c r="P36" s="1523">
        <v>1.1782053204803971</v>
      </c>
      <c r="Q36" s="1527"/>
      <c r="R36" s="1514">
        <v>-2.6545963237550683E-3</v>
      </c>
      <c r="S36" s="7"/>
      <c r="T36" s="4"/>
      <c r="U36" s="10"/>
    </row>
    <row r="37" spans="1:21" s="182" customFormat="1" x14ac:dyDescent="0.2">
      <c r="A37" s="1167" t="s">
        <v>547</v>
      </c>
      <c r="B37" s="1526">
        <v>4.0322327206062898</v>
      </c>
      <c r="C37" s="1523"/>
      <c r="D37" s="1523">
        <v>4.1534108283342572</v>
      </c>
      <c r="E37" s="1523"/>
      <c r="F37" s="1514">
        <v>-2.9175565032310186E-2</v>
      </c>
      <c r="G37" s="1514"/>
      <c r="H37" s="1524">
        <v>6.6526321516459079</v>
      </c>
      <c r="I37" s="1514"/>
      <c r="J37" s="1523">
        <v>6.8851410075627557</v>
      </c>
      <c r="K37" s="1527"/>
      <c r="L37" s="1514">
        <v>-3.3769657827117279E-2</v>
      </c>
      <c r="M37" s="1517"/>
      <c r="N37" s="1523">
        <v>3.2917603465210212</v>
      </c>
      <c r="O37" s="1514"/>
      <c r="P37" s="1523">
        <v>3.5137429663754998</v>
      </c>
      <c r="Q37" s="1527"/>
      <c r="R37" s="1514">
        <v>-6.3175542997517056E-2</v>
      </c>
      <c r="S37" s="7"/>
      <c r="T37" s="4"/>
      <c r="U37" s="10"/>
    </row>
    <row r="38" spans="1:21" s="182" customFormat="1" x14ac:dyDescent="0.2">
      <c r="A38" s="1167" t="s">
        <v>1</v>
      </c>
      <c r="B38" s="1526">
        <v>4.5282163173876802</v>
      </c>
      <c r="C38" s="1523"/>
      <c r="D38" s="1523">
        <v>4.7454835836488387</v>
      </c>
      <c r="E38" s="1523"/>
      <c r="F38" s="1514">
        <v>-4.5784009665480727E-2</v>
      </c>
      <c r="G38" s="1514"/>
      <c r="H38" s="1524">
        <v>6.9733036513657156</v>
      </c>
      <c r="I38" s="1514"/>
      <c r="J38" s="1523">
        <v>6.9715218299056838</v>
      </c>
      <c r="K38" s="1527"/>
      <c r="L38" s="1514">
        <v>2.5558572482529442E-4</v>
      </c>
      <c r="M38" s="1517"/>
      <c r="N38" s="1523">
        <v>4.1904945776346478</v>
      </c>
      <c r="O38" s="1514"/>
      <c r="P38" s="1523">
        <v>4.3941421973584509</v>
      </c>
      <c r="Q38" s="1527"/>
      <c r="R38" s="1514">
        <v>-4.6345250239335979E-2</v>
      </c>
      <c r="S38" s="7"/>
      <c r="T38" s="4"/>
      <c r="U38" s="10"/>
    </row>
    <row r="39" spans="1:21" s="182" customFormat="1" x14ac:dyDescent="0.2">
      <c r="A39" s="32" t="s">
        <v>142</v>
      </c>
      <c r="B39" s="1526">
        <v>2.150125668660817</v>
      </c>
      <c r="C39" s="1523"/>
      <c r="D39" s="1523">
        <v>2.181122833940472</v>
      </c>
      <c r="E39" s="1523"/>
      <c r="F39" s="1514">
        <v>-1.4211563327524634E-2</v>
      </c>
      <c r="G39" s="1514"/>
      <c r="H39" s="1524">
        <v>4.3756089644129625</v>
      </c>
      <c r="I39" s="1514"/>
      <c r="J39" s="1523">
        <v>4.7151054514693147</v>
      </c>
      <c r="K39" s="1527"/>
      <c r="L39" s="1514">
        <v>-7.2001886394833167E-2</v>
      </c>
      <c r="M39" s="1517"/>
      <c r="N39" s="1523">
        <v>1.979901481589575</v>
      </c>
      <c r="O39" s="1514"/>
      <c r="P39" s="1523">
        <v>1.8554732259842013</v>
      </c>
      <c r="Q39" s="1527"/>
      <c r="R39" s="1514">
        <v>6.706011914527793E-2</v>
      </c>
      <c r="S39" s="7"/>
      <c r="T39" s="4"/>
      <c r="U39" s="10"/>
    </row>
    <row r="40" spans="1:21" s="182" customFormat="1" x14ac:dyDescent="0.2">
      <c r="A40" s="32" t="s">
        <v>143</v>
      </c>
      <c r="B40" s="1526">
        <v>3.9495605100168394</v>
      </c>
      <c r="C40" s="1523"/>
      <c r="D40" s="1523">
        <v>4.268884182487624</v>
      </c>
      <c r="E40" s="1523"/>
      <c r="F40" s="1514">
        <v>-7.4802608555358807E-2</v>
      </c>
      <c r="G40" s="1514"/>
      <c r="H40" s="1524">
        <v>6.7305100506787099</v>
      </c>
      <c r="I40" s="1514"/>
      <c r="J40" s="1523">
        <v>6.367183010805654</v>
      </c>
      <c r="K40" s="1527"/>
      <c r="L40" s="1514">
        <v>5.706244649422812E-2</v>
      </c>
      <c r="M40" s="1517"/>
      <c r="N40" s="1523">
        <v>3.5750770126320801</v>
      </c>
      <c r="O40" s="1514"/>
      <c r="P40" s="1523">
        <v>3.9679197582671182</v>
      </c>
      <c r="Q40" s="1527"/>
      <c r="R40" s="1514">
        <v>-9.9004710167476154E-2</v>
      </c>
      <c r="S40" s="7"/>
      <c r="T40" s="4"/>
      <c r="U40" s="10"/>
    </row>
    <row r="41" spans="1:21" s="182" customFormat="1" x14ac:dyDescent="0.2">
      <c r="A41" s="32" t="s">
        <v>301</v>
      </c>
      <c r="B41" s="1526">
        <v>9.536712914152309</v>
      </c>
      <c r="C41" s="1523"/>
      <c r="D41" s="1523">
        <v>9.1482121658504294</v>
      </c>
      <c r="E41" s="1523"/>
      <c r="F41" s="1514">
        <v>4.2467395952197409E-2</v>
      </c>
      <c r="G41" s="1514"/>
      <c r="H41" s="1524">
        <v>7.8944862814378256</v>
      </c>
      <c r="I41" s="1514"/>
      <c r="J41" s="1523">
        <v>7.4450243380615158</v>
      </c>
      <c r="K41" s="1527"/>
      <c r="L41" s="1514">
        <v>6.0370782279180253E-2</v>
      </c>
      <c r="M41" s="1517"/>
      <c r="N41" s="1523">
        <v>9.923084564972438</v>
      </c>
      <c r="O41" s="1514"/>
      <c r="P41" s="1523">
        <v>9.587505132350584</v>
      </c>
      <c r="Q41" s="1527"/>
      <c r="R41" s="1514">
        <v>3.5001747377378399E-2</v>
      </c>
      <c r="S41" s="7"/>
      <c r="T41" s="4"/>
      <c r="U41" s="10"/>
    </row>
    <row r="42" spans="1:21" s="182" customFormat="1" x14ac:dyDescent="0.2">
      <c r="A42" s="546" t="s">
        <v>302</v>
      </c>
      <c r="B42" s="1489"/>
      <c r="C42" s="1490"/>
      <c r="D42" s="1501"/>
      <c r="E42" s="1501"/>
      <c r="F42" s="1500"/>
      <c r="G42" s="1500"/>
      <c r="H42" s="1489"/>
      <c r="I42" s="1500"/>
      <c r="J42" s="1502"/>
      <c r="K42" s="1502"/>
      <c r="L42" s="1503"/>
      <c r="M42" s="1504"/>
      <c r="N42" s="1490"/>
      <c r="O42" s="1500"/>
      <c r="P42" s="1502"/>
      <c r="Q42" s="1502"/>
      <c r="R42" s="1503"/>
      <c r="S42" s="549"/>
      <c r="T42" s="4"/>
      <c r="U42" s="10"/>
    </row>
    <row r="43" spans="1:21" s="182" customFormat="1" x14ac:dyDescent="0.2">
      <c r="A43" s="12" t="s">
        <v>303</v>
      </c>
      <c r="B43" s="1511">
        <v>51367.543245168396</v>
      </c>
      <c r="C43" s="1513"/>
      <c r="D43" s="1513">
        <v>51740.40571632731</v>
      </c>
      <c r="E43" s="1513"/>
      <c r="F43" s="1514">
        <v>-7.2064079513248442E-3</v>
      </c>
      <c r="G43" s="1514"/>
      <c r="H43" s="1519">
        <v>9317.6257866507567</v>
      </c>
      <c r="I43" s="1514"/>
      <c r="J43" s="1520">
        <v>10123.131988145426</v>
      </c>
      <c r="K43" s="1516"/>
      <c r="L43" s="1514">
        <v>-7.9570848472384575E-2</v>
      </c>
      <c r="M43" s="1517"/>
      <c r="N43" s="1513">
        <v>42049.917458518765</v>
      </c>
      <c r="O43" s="1514"/>
      <c r="P43" s="1513">
        <v>41617.273728181885</v>
      </c>
      <c r="Q43" s="1516"/>
      <c r="R43" s="1514">
        <v>1.0395772994709833E-2</v>
      </c>
      <c r="S43" s="57"/>
      <c r="T43" s="4"/>
      <c r="U43" s="25"/>
    </row>
    <row r="44" spans="1:21" s="182" customFormat="1" x14ac:dyDescent="0.2">
      <c r="A44" s="12" t="s">
        <v>319</v>
      </c>
      <c r="B44" s="1511">
        <v>44143.356063527455</v>
      </c>
      <c r="C44" s="1513"/>
      <c r="D44" s="1513">
        <v>45097.659000861837</v>
      </c>
      <c r="E44" s="1513"/>
      <c r="F44" s="1514">
        <v>-2.1160808753202566E-2</v>
      </c>
      <c r="G44" s="1514"/>
      <c r="H44" s="1519">
        <v>8704.5878222649389</v>
      </c>
      <c r="I44" s="1514"/>
      <c r="J44" s="1520">
        <v>9441.8251105659165</v>
      </c>
      <c r="K44" s="1516"/>
      <c r="L44" s="1514">
        <v>-7.8082074140090649E-2</v>
      </c>
      <c r="M44" s="1517"/>
      <c r="N44" s="1513">
        <v>35438.768241263489</v>
      </c>
      <c r="O44" s="1514"/>
      <c r="P44" s="1513">
        <v>35655.833890295922</v>
      </c>
      <c r="Q44" s="1516"/>
      <c r="R44" s="1514">
        <v>-6.08780178021609E-3</v>
      </c>
      <c r="S44" s="57"/>
      <c r="T44" s="4"/>
      <c r="U44" s="25"/>
    </row>
    <row r="45" spans="1:21" s="182" customFormat="1" x14ac:dyDescent="0.2">
      <c r="A45" s="12" t="s">
        <v>305</v>
      </c>
      <c r="B45" s="1511">
        <v>8206.4789415661835</v>
      </c>
      <c r="C45" s="1513"/>
      <c r="D45" s="1513">
        <v>7062.7492396080461</v>
      </c>
      <c r="E45" s="1513"/>
      <c r="F45" s="1514">
        <v>0.16193831370142342</v>
      </c>
      <c r="G45" s="1514"/>
      <c r="H45" s="1519">
        <v>1228.6245330250908</v>
      </c>
      <c r="I45" s="1514"/>
      <c r="J45" s="1520">
        <v>1025.184037951539</v>
      </c>
      <c r="K45" s="1516"/>
      <c r="L45" s="1514">
        <v>0.19844290151069299</v>
      </c>
      <c r="M45" s="1517"/>
      <c r="N45" s="1513">
        <v>6977.8544085410686</v>
      </c>
      <c r="O45" s="1514"/>
      <c r="P45" s="1513">
        <v>6037.5652016565073</v>
      </c>
      <c r="Q45" s="1516"/>
      <c r="R45" s="1514">
        <v>0.15573980163834539</v>
      </c>
      <c r="S45" s="57"/>
      <c r="T45" s="4"/>
      <c r="U45" s="25"/>
    </row>
    <row r="46" spans="1:21" s="182" customFormat="1" x14ac:dyDescent="0.2">
      <c r="A46" s="12" t="s">
        <v>306</v>
      </c>
      <c r="B46" s="1511">
        <v>4871.1438353241265</v>
      </c>
      <c r="C46" s="1513"/>
      <c r="D46" s="1513">
        <v>3819.2417030931342</v>
      </c>
      <c r="E46" s="1513"/>
      <c r="F46" s="1514">
        <v>0.27542172347434202</v>
      </c>
      <c r="G46" s="1514"/>
      <c r="H46" s="1519">
        <v>994.01692536215819</v>
      </c>
      <c r="I46" s="1514"/>
      <c r="J46" s="1520">
        <v>790.09599627339151</v>
      </c>
      <c r="K46" s="1516"/>
      <c r="L46" s="1514">
        <v>0.25809639594503819</v>
      </c>
      <c r="M46" s="1517"/>
      <c r="N46" s="1513">
        <v>3877.1269099619526</v>
      </c>
      <c r="O46" s="1514"/>
      <c r="P46" s="1513">
        <v>3029.1457068197428</v>
      </c>
      <c r="Q46" s="1516"/>
      <c r="R46" s="1514">
        <v>0.27994071108335467</v>
      </c>
      <c r="S46" s="57"/>
      <c r="T46" s="4"/>
      <c r="U46" s="25"/>
    </row>
    <row r="47" spans="1:21" s="182" customFormat="1" x14ac:dyDescent="0.2">
      <c r="A47" s="12" t="s">
        <v>601</v>
      </c>
      <c r="B47" s="1511">
        <v>2953.3781635812757</v>
      </c>
      <c r="C47" s="1513"/>
      <c r="D47" s="1513">
        <v>1897.0149640860527</v>
      </c>
      <c r="E47" s="1513"/>
      <c r="F47" s="1514">
        <v>0.55685549112374</v>
      </c>
      <c r="G47" s="1514"/>
      <c r="H47" s="1519">
        <v>397.47456936855883</v>
      </c>
      <c r="I47" s="1514"/>
      <c r="J47" s="1520">
        <v>433.27744085916117</v>
      </c>
      <c r="K47" s="1516"/>
      <c r="L47" s="1514">
        <v>-8.2632669311394472E-2</v>
      </c>
      <c r="M47" s="1517"/>
      <c r="N47" s="1513">
        <v>2555.9035942127216</v>
      </c>
      <c r="O47" s="1514"/>
      <c r="P47" s="1513">
        <v>1463.7375232268917</v>
      </c>
      <c r="Q47" s="1516"/>
      <c r="R47" s="1514">
        <v>0.746148850907428</v>
      </c>
      <c r="S47" s="57"/>
      <c r="T47" s="4"/>
      <c r="U47" s="25"/>
    </row>
    <row r="48" spans="1:21" s="182" customFormat="1" x14ac:dyDescent="0.2">
      <c r="A48" s="33" t="s">
        <v>196</v>
      </c>
      <c r="B48" s="1511">
        <v>1799.1836195472767</v>
      </c>
      <c r="C48" s="1513"/>
      <c r="D48" s="1513">
        <v>732.08687986100563</v>
      </c>
      <c r="E48" s="1513"/>
      <c r="F48" s="1514">
        <v>1.4576094300294942</v>
      </c>
      <c r="G48" s="1514"/>
      <c r="H48" s="1519">
        <v>295.72331271709345</v>
      </c>
      <c r="I48" s="1514"/>
      <c r="J48" s="1520">
        <v>300.1136662082958</v>
      </c>
      <c r="K48" s="1516"/>
      <c r="L48" s="1514">
        <v>-1.4628968905918449E-2</v>
      </c>
      <c r="M48" s="1517"/>
      <c r="N48" s="1513">
        <v>1503.4603068301867</v>
      </c>
      <c r="O48" s="1514"/>
      <c r="P48" s="1513">
        <v>431.97321365270977</v>
      </c>
      <c r="Q48" s="1516"/>
      <c r="R48" s="1514">
        <v>2.4804479984236067</v>
      </c>
      <c r="S48" s="57"/>
      <c r="T48" s="4"/>
      <c r="U48" s="25"/>
    </row>
    <row r="49" spans="1:21" s="182" customFormat="1" x14ac:dyDescent="0.2">
      <c r="A49" s="12" t="s">
        <v>185</v>
      </c>
      <c r="B49" s="1511">
        <v>3567.7412671479074</v>
      </c>
      <c r="C49" s="1513"/>
      <c r="D49" s="1513">
        <v>2424.8693571676381</v>
      </c>
      <c r="E49" s="1513"/>
      <c r="F49" s="1514">
        <v>0.47131277674901118</v>
      </c>
      <c r="G49" s="1514"/>
      <c r="H49" s="1519">
        <v>566.51107788130753</v>
      </c>
      <c r="I49" s="1514"/>
      <c r="J49" s="1520">
        <v>488.02922912410889</v>
      </c>
      <c r="K49" s="1516"/>
      <c r="L49" s="1514">
        <v>0.16081382850378456</v>
      </c>
      <c r="M49" s="1517"/>
      <c r="N49" s="1513">
        <v>3001.2301892666019</v>
      </c>
      <c r="O49" s="1514"/>
      <c r="P49" s="1513">
        <v>1936.8401280435294</v>
      </c>
      <c r="Q49" s="1516"/>
      <c r="R49" s="1514">
        <v>0.54954977739863875</v>
      </c>
      <c r="S49" s="57"/>
      <c r="T49" s="4"/>
      <c r="U49" s="25"/>
    </row>
    <row r="50" spans="1:21" s="182" customFormat="1" x14ac:dyDescent="0.2">
      <c r="A50" s="1267" t="s">
        <v>792</v>
      </c>
      <c r="B50" s="1511">
        <v>742.33629539313347</v>
      </c>
      <c r="C50" s="1513"/>
      <c r="D50" s="1513">
        <v>638.0138404577242</v>
      </c>
      <c r="E50" s="1513"/>
      <c r="F50" s="1514">
        <v>0.16351127251497585</v>
      </c>
      <c r="G50" s="1514"/>
      <c r="H50" s="1519">
        <v>139.52515262678179</v>
      </c>
      <c r="I50" s="1514"/>
      <c r="J50" s="1520">
        <v>196.84965850212669</v>
      </c>
      <c r="K50" s="1516"/>
      <c r="L50" s="1514">
        <v>-0.29120957745896003</v>
      </c>
      <c r="M50" s="1517"/>
      <c r="N50" s="1513">
        <v>602.8111427663531</v>
      </c>
      <c r="O50" s="1514"/>
      <c r="P50" s="1513">
        <v>441.16418195559754</v>
      </c>
      <c r="Q50" s="1516"/>
      <c r="R50" s="1514">
        <v>0.36640998390713658</v>
      </c>
      <c r="S50" s="57"/>
      <c r="T50" s="4"/>
      <c r="U50" s="25"/>
    </row>
    <row r="51" spans="1:21" s="182" customFormat="1" x14ac:dyDescent="0.2">
      <c r="A51" s="1267" t="s">
        <v>957</v>
      </c>
      <c r="B51" s="1511">
        <v>96.703412307866444</v>
      </c>
      <c r="C51" s="1513"/>
      <c r="D51" s="1513">
        <v>179.40614810025795</v>
      </c>
      <c r="E51" s="1513"/>
      <c r="F51" s="1514">
        <v>-0.46098049965475291</v>
      </c>
      <c r="G51" s="1514"/>
      <c r="H51" s="1519">
        <v>63.459118185237685</v>
      </c>
      <c r="I51" s="1514"/>
      <c r="J51" s="1520">
        <v>64.695291612601864</v>
      </c>
      <c r="K51" s="1516"/>
      <c r="L51" s="1514">
        <v>-1.910762586505425E-2</v>
      </c>
      <c r="M51" s="1517"/>
      <c r="N51" s="1513">
        <v>33.24429412262873</v>
      </c>
      <c r="O51" s="1514"/>
      <c r="P51" s="1513">
        <v>114.71085648765609</v>
      </c>
      <c r="Q51" s="1516"/>
      <c r="R51" s="1514">
        <v>-0.71019051604582772</v>
      </c>
      <c r="S51" s="57"/>
      <c r="T51" s="4"/>
      <c r="U51" s="25"/>
    </row>
    <row r="52" spans="1:21" s="182" customFormat="1" x14ac:dyDescent="0.2">
      <c r="A52" s="12" t="s">
        <v>308</v>
      </c>
      <c r="B52" s="1511">
        <v>501.22693444965046</v>
      </c>
      <c r="C52" s="1513"/>
      <c r="D52" s="1513">
        <v>499.33408170960217</v>
      </c>
      <c r="E52" s="1513"/>
      <c r="F52" s="1514">
        <v>3.7907541451358616E-3</v>
      </c>
      <c r="G52" s="1514"/>
      <c r="H52" s="1519">
        <v>127.54376814852832</v>
      </c>
      <c r="I52" s="1514"/>
      <c r="J52" s="1520">
        <v>152.70255111690295</v>
      </c>
      <c r="K52" s="1516"/>
      <c r="L52" s="1514">
        <v>-0.16475679538002008</v>
      </c>
      <c r="M52" s="1517"/>
      <c r="N52" s="1513">
        <v>373.68316630112201</v>
      </c>
      <c r="O52" s="1514"/>
      <c r="P52" s="1513">
        <v>346.63153059269922</v>
      </c>
      <c r="Q52" s="1516"/>
      <c r="R52" s="1514">
        <v>7.8041474363765101E-2</v>
      </c>
      <c r="S52" s="57"/>
      <c r="T52" s="4"/>
      <c r="U52" s="25"/>
    </row>
    <row r="53" spans="1:21" s="182" customFormat="1" x14ac:dyDescent="0.2">
      <c r="A53" s="12" t="s">
        <v>309</v>
      </c>
      <c r="B53" s="1511">
        <v>1490.2058426053809</v>
      </c>
      <c r="C53" s="1513"/>
      <c r="D53" s="1513">
        <v>1498.2632167968795</v>
      </c>
      <c r="E53" s="1513"/>
      <c r="F53" s="1514">
        <v>-5.3778095204956109E-3</v>
      </c>
      <c r="G53" s="1514"/>
      <c r="H53" s="1519">
        <v>126.02564932280606</v>
      </c>
      <c r="I53" s="1514"/>
      <c r="J53" s="1520">
        <v>199.47787870887356</v>
      </c>
      <c r="K53" s="1516"/>
      <c r="L53" s="1514">
        <v>-0.36822243078525407</v>
      </c>
      <c r="M53" s="1517"/>
      <c r="N53" s="1513">
        <v>1364.1801932825758</v>
      </c>
      <c r="O53" s="1514"/>
      <c r="P53" s="1513">
        <v>1298.785338088006</v>
      </c>
      <c r="Q53" s="1516"/>
      <c r="R53" s="1514">
        <v>5.035078028432334E-2</v>
      </c>
      <c r="S53" s="57"/>
      <c r="T53" s="4"/>
      <c r="U53" s="25"/>
    </row>
    <row r="54" spans="1:21" s="182" customFormat="1" x14ac:dyDescent="0.2">
      <c r="A54" s="12" t="s">
        <v>310</v>
      </c>
      <c r="B54" s="1511">
        <v>2860.3345955527111</v>
      </c>
      <c r="C54" s="1513"/>
      <c r="D54" s="1513">
        <v>3261.5502607661974</v>
      </c>
      <c r="E54" s="1513"/>
      <c r="F54" s="1514">
        <v>-0.12301379195034495</v>
      </c>
      <c r="G54" s="1514"/>
      <c r="H54" s="1519">
        <v>856.64610887257766</v>
      </c>
      <c r="I54" s="1514"/>
      <c r="J54" s="1520">
        <v>843.27116869859503</v>
      </c>
      <c r="K54" s="1516"/>
      <c r="L54" s="1514">
        <v>1.586078200043756E-2</v>
      </c>
      <c r="M54" s="1517"/>
      <c r="N54" s="1513">
        <v>2003.6884866801308</v>
      </c>
      <c r="O54" s="1514"/>
      <c r="P54" s="1513">
        <v>2418.2790920676025</v>
      </c>
      <c r="Q54" s="1516"/>
      <c r="R54" s="1514">
        <v>-0.17144034646265793</v>
      </c>
      <c r="S54" s="57"/>
      <c r="T54" s="4"/>
      <c r="U54" s="25"/>
    </row>
    <row r="55" spans="1:21" s="182" customFormat="1" x14ac:dyDescent="0.2">
      <c r="A55" s="546" t="s">
        <v>311</v>
      </c>
      <c r="B55" s="1489"/>
      <c r="C55" s="1490"/>
      <c r="D55" s="1501"/>
      <c r="E55" s="1501"/>
      <c r="F55" s="1490"/>
      <c r="G55" s="1490"/>
      <c r="H55" s="1489"/>
      <c r="I55" s="1490"/>
      <c r="J55" s="1502"/>
      <c r="K55" s="1490"/>
      <c r="L55" s="1491"/>
      <c r="M55" s="1489"/>
      <c r="N55" s="1490"/>
      <c r="O55" s="1505"/>
      <c r="P55" s="1502"/>
      <c r="Q55" s="1490"/>
      <c r="R55" s="1491"/>
      <c r="S55" s="408"/>
      <c r="T55" s="4"/>
      <c r="U55" s="10"/>
    </row>
    <row r="56" spans="1:21" s="182" customFormat="1" x14ac:dyDescent="0.2">
      <c r="A56" s="33" t="s">
        <v>312</v>
      </c>
      <c r="B56" s="1511">
        <v>58739.976756402597</v>
      </c>
      <c r="C56" s="1513"/>
      <c r="D56" s="1513">
        <v>55293.568130207772</v>
      </c>
      <c r="E56" s="1513"/>
      <c r="F56" s="1514">
        <v>6.2329286076801334E-2</v>
      </c>
      <c r="G56" s="1514"/>
      <c r="H56" s="1519">
        <v>10974.563258645936</v>
      </c>
      <c r="I56" s="1514"/>
      <c r="J56" s="1520">
        <v>11224.763804473496</v>
      </c>
      <c r="K56" s="1516"/>
      <c r="L56" s="1514">
        <v>-2.2290049945446994E-2</v>
      </c>
      <c r="M56" s="1517"/>
      <c r="N56" s="1520">
        <v>47765.413497758134</v>
      </c>
      <c r="O56" s="1514"/>
      <c r="P56" s="1513">
        <v>44068.80432573428</v>
      </c>
      <c r="Q56" s="1516"/>
      <c r="R56" s="1514">
        <v>8.388267457179896E-2</v>
      </c>
      <c r="S56" s="57"/>
      <c r="T56" s="4"/>
      <c r="U56" s="25"/>
    </row>
    <row r="57" spans="1:21" s="183" customFormat="1" x14ac:dyDescent="0.2">
      <c r="A57" s="33" t="s">
        <v>194</v>
      </c>
      <c r="B57" s="1511">
        <v>56064.013616626129</v>
      </c>
      <c r="C57" s="1513"/>
      <c r="D57" s="1513">
        <v>52910.511740995069</v>
      </c>
      <c r="E57" s="1513"/>
      <c r="F57" s="1514">
        <v>5.9600668598102528E-2</v>
      </c>
      <c r="G57" s="1514"/>
      <c r="H57" s="1519">
        <v>10556.255240836033</v>
      </c>
      <c r="I57" s="1514"/>
      <c r="J57" s="1520">
        <v>10746.462416247623</v>
      </c>
      <c r="K57" s="1516"/>
      <c r="L57" s="1514">
        <v>-1.7699515249224203E-2</v>
      </c>
      <c r="M57" s="1517"/>
      <c r="N57" s="1520">
        <v>45507.758375791564</v>
      </c>
      <c r="O57" s="1514"/>
      <c r="P57" s="1513">
        <v>42164.049324747444</v>
      </c>
      <c r="Q57" s="1516"/>
      <c r="R57" s="1514">
        <v>7.9302370256017801E-2</v>
      </c>
      <c r="S57" s="57"/>
      <c r="T57" s="4"/>
      <c r="U57" s="25"/>
    </row>
    <row r="58" spans="1:21" s="183" customFormat="1" x14ac:dyDescent="0.2">
      <c r="A58" s="33" t="s">
        <v>195</v>
      </c>
      <c r="B58" s="1511">
        <v>2701.4605924500988</v>
      </c>
      <c r="C58" s="1513"/>
      <c r="D58" s="1513">
        <v>2565.6257153520282</v>
      </c>
      <c r="E58" s="1513"/>
      <c r="F58" s="1514">
        <v>5.2944151707425786E-2</v>
      </c>
      <c r="G58" s="1514"/>
      <c r="H58" s="1519">
        <v>454.33259522802672</v>
      </c>
      <c r="I58" s="1514"/>
      <c r="J58" s="1520">
        <v>563.74035750548126</v>
      </c>
      <c r="K58" s="1516"/>
      <c r="L58" s="1514">
        <v>-0.19407473816772247</v>
      </c>
      <c r="M58" s="1517"/>
      <c r="N58" s="1520">
        <v>2247.1279972220814</v>
      </c>
      <c r="O58" s="1514"/>
      <c r="P58" s="1513">
        <v>2001.8853578465469</v>
      </c>
      <c r="Q58" s="1516"/>
      <c r="R58" s="1514">
        <v>0.12250583601817493</v>
      </c>
      <c r="S58" s="57"/>
      <c r="T58" s="4"/>
      <c r="U58" s="25"/>
    </row>
    <row r="59" spans="1:21" s="183" customFormat="1" x14ac:dyDescent="0.2">
      <c r="A59" s="33" t="s">
        <v>621</v>
      </c>
      <c r="B59" s="1511">
        <v>403.82191707948527</v>
      </c>
      <c r="C59" s="1513"/>
      <c r="D59" s="1513">
        <v>387.36602303564962</v>
      </c>
      <c r="E59" s="1513"/>
      <c r="F59" s="1514">
        <v>4.2481511194184439E-2</v>
      </c>
      <c r="G59" s="1514"/>
      <c r="H59" s="1519">
        <v>81.68740216492742</v>
      </c>
      <c r="I59" s="1514"/>
      <c r="J59" s="1520">
        <v>104.78659317891557</v>
      </c>
      <c r="K59" s="1516"/>
      <c r="L59" s="1514">
        <v>-0.22044032841632652</v>
      </c>
      <c r="M59" s="1517"/>
      <c r="N59" s="1520">
        <v>322.1345149145576</v>
      </c>
      <c r="O59" s="1514"/>
      <c r="P59" s="1513">
        <v>282.57942985673407</v>
      </c>
      <c r="Q59" s="1516"/>
      <c r="R59" s="1514">
        <v>0.13997864274083116</v>
      </c>
      <c r="S59" s="57"/>
      <c r="T59" s="4"/>
      <c r="U59" s="25"/>
    </row>
    <row r="60" spans="1:21" s="182" customFormat="1" x14ac:dyDescent="0.2">
      <c r="A60" s="33" t="s">
        <v>243</v>
      </c>
      <c r="B60" s="1511">
        <v>1753.4328177869211</v>
      </c>
      <c r="C60" s="1513"/>
      <c r="D60" s="1513">
        <v>1991.6474473555729</v>
      </c>
      <c r="E60" s="1513"/>
      <c r="F60" s="1514">
        <v>-0.11960682593947206</v>
      </c>
      <c r="G60" s="1514"/>
      <c r="H60" s="1519">
        <v>272.18622111441999</v>
      </c>
      <c r="I60" s="1514"/>
      <c r="J60" s="1520">
        <v>322.68045965379929</v>
      </c>
      <c r="K60" s="1516"/>
      <c r="L60" s="1514">
        <v>-0.15648371950862494</v>
      </c>
      <c r="M60" s="1517"/>
      <c r="N60" s="1520">
        <v>1481.2465966725028</v>
      </c>
      <c r="O60" s="1514"/>
      <c r="P60" s="1513">
        <v>1668.9669877017736</v>
      </c>
      <c r="Q60" s="1516"/>
      <c r="R60" s="1514">
        <v>-0.11247699469943884</v>
      </c>
      <c r="S60" s="57"/>
      <c r="T60" s="4"/>
      <c r="U60" s="25"/>
    </row>
    <row r="61" spans="1:21" s="182" customFormat="1" x14ac:dyDescent="0.2">
      <c r="A61" s="33" t="s">
        <v>313</v>
      </c>
      <c r="B61" s="1511">
        <v>1026.4269806951811</v>
      </c>
      <c r="C61" s="1513"/>
      <c r="D61" s="1513">
        <v>1542.4083995433346</v>
      </c>
      <c r="E61" s="1513"/>
      <c r="F61" s="1514">
        <v>-0.33452969978698355</v>
      </c>
      <c r="G61" s="1514"/>
      <c r="H61" s="1519">
        <v>188.75549802595086</v>
      </c>
      <c r="I61" s="1514"/>
      <c r="J61" s="1520">
        <v>201.12096135647053</v>
      </c>
      <c r="K61" s="1516"/>
      <c r="L61" s="1514">
        <v>-6.1482717898324366E-2</v>
      </c>
      <c r="M61" s="1517"/>
      <c r="N61" s="1520">
        <v>837.67148266923027</v>
      </c>
      <c r="O61" s="1514"/>
      <c r="P61" s="1513">
        <v>1341.2874381868639</v>
      </c>
      <c r="Q61" s="1516"/>
      <c r="R61" s="1514">
        <v>-0.37547205854579208</v>
      </c>
      <c r="S61" s="57"/>
      <c r="T61" s="4"/>
      <c r="U61" s="25"/>
    </row>
    <row r="62" spans="1:21" s="182" customFormat="1" x14ac:dyDescent="0.2">
      <c r="A62" s="33" t="s">
        <v>314</v>
      </c>
      <c r="B62" s="1511">
        <v>297.37519927674811</v>
      </c>
      <c r="C62" s="1513"/>
      <c r="D62" s="1513">
        <v>217.84663012146655</v>
      </c>
      <c r="E62" s="1513"/>
      <c r="F62" s="1514">
        <v>0.36506678625663458</v>
      </c>
      <c r="G62" s="1514"/>
      <c r="H62" s="1519">
        <v>52.25651064975056</v>
      </c>
      <c r="I62" s="1514"/>
      <c r="J62" s="1520">
        <v>92.258829779101376</v>
      </c>
      <c r="K62" s="1516"/>
      <c r="L62" s="1514">
        <v>-0.43358797445328329</v>
      </c>
      <c r="M62" s="1517"/>
      <c r="N62" s="1520">
        <v>245.11868862699757</v>
      </c>
      <c r="O62" s="1514"/>
      <c r="P62" s="1513">
        <v>125.58780034236516</v>
      </c>
      <c r="Q62" s="1516"/>
      <c r="R62" s="1514">
        <v>0.95177149339966949</v>
      </c>
      <c r="S62" s="57"/>
      <c r="T62" s="4"/>
      <c r="U62" s="25"/>
    </row>
    <row r="63" spans="1:21" s="182" customFormat="1" x14ac:dyDescent="0.2">
      <c r="A63" s="33" t="s">
        <v>315</v>
      </c>
      <c r="B63" s="1511">
        <v>439.34729647114108</v>
      </c>
      <c r="C63" s="1513"/>
      <c r="D63" s="1513">
        <v>275.5258416513114</v>
      </c>
      <c r="E63" s="1513"/>
      <c r="F63" s="1514">
        <v>0.59457745900710124</v>
      </c>
      <c r="G63" s="1514"/>
      <c r="H63" s="1519">
        <v>40.890871094865702</v>
      </c>
      <c r="I63" s="1514"/>
      <c r="J63" s="1520">
        <v>73.434092478766672</v>
      </c>
      <c r="K63" s="1516"/>
      <c r="L63" s="1514">
        <v>-0.4431623008524383</v>
      </c>
      <c r="M63" s="1517"/>
      <c r="N63" s="1520">
        <v>398.45642537627532</v>
      </c>
      <c r="O63" s="1514"/>
      <c r="P63" s="1513">
        <v>202.09174917254472</v>
      </c>
      <c r="Q63" s="1516"/>
      <c r="R63" s="1514">
        <v>0.97166102529042697</v>
      </c>
      <c r="S63" s="57"/>
      <c r="T63" s="4"/>
      <c r="U63" s="25"/>
    </row>
    <row r="64" spans="1:21" s="182" customFormat="1" x14ac:dyDescent="0.2">
      <c r="A64" s="33" t="s">
        <v>237</v>
      </c>
      <c r="B64" s="1511">
        <v>489.43784948342261</v>
      </c>
      <c r="C64" s="1513"/>
      <c r="D64" s="1513">
        <v>597.85545998896032</v>
      </c>
      <c r="E64" s="1513"/>
      <c r="F64" s="1514">
        <v>-0.18134418393960924</v>
      </c>
      <c r="G64" s="1514"/>
      <c r="H64" s="1519">
        <v>254.01432410941209</v>
      </c>
      <c r="I64" s="1514"/>
      <c r="J64" s="1520">
        <v>313.54695749343585</v>
      </c>
      <c r="K64" s="1516"/>
      <c r="L64" s="1514">
        <v>-0.18986831784285482</v>
      </c>
      <c r="M64" s="1517"/>
      <c r="N64" s="1520">
        <v>235.42352537401018</v>
      </c>
      <c r="O64" s="1514"/>
      <c r="P64" s="1513">
        <v>284.30850249552441</v>
      </c>
      <c r="Q64" s="1516"/>
      <c r="R64" s="1514">
        <v>-0.17194342305075372</v>
      </c>
      <c r="S64" s="57"/>
      <c r="T64" s="4"/>
      <c r="U64" s="25"/>
    </row>
    <row r="65" spans="1:21" s="182" customFormat="1" x14ac:dyDescent="0.2">
      <c r="A65" s="33" t="s">
        <v>260</v>
      </c>
      <c r="B65" s="1511">
        <v>2878.1654119443583</v>
      </c>
      <c r="C65" s="1513"/>
      <c r="D65" s="1513">
        <v>3033.9983393309121</v>
      </c>
      <c r="E65" s="1513"/>
      <c r="F65" s="1514">
        <v>-5.1362232261774957E-2</v>
      </c>
      <c r="G65" s="1514"/>
      <c r="H65" s="1519">
        <v>832.50020541323693</v>
      </c>
      <c r="I65" s="1514"/>
      <c r="J65" s="1520">
        <v>776.03985046579851</v>
      </c>
      <c r="K65" s="1516"/>
      <c r="L65" s="1514">
        <v>7.2754453155401105E-2</v>
      </c>
      <c r="M65" s="1517"/>
      <c r="N65" s="1520">
        <v>2045.6652065311162</v>
      </c>
      <c r="O65" s="1514"/>
      <c r="P65" s="1513">
        <v>2257.9584888651138</v>
      </c>
      <c r="Q65" s="1516"/>
      <c r="R65" s="1514">
        <v>-9.4020011165351275E-2</v>
      </c>
      <c r="S65" s="57"/>
      <c r="T65" s="4"/>
      <c r="U65" s="25"/>
    </row>
    <row r="66" spans="1:21" s="182" customFormat="1" x14ac:dyDescent="0.2">
      <c r="A66" s="33" t="s">
        <v>316</v>
      </c>
      <c r="B66" s="1511">
        <v>233.04207339502301</v>
      </c>
      <c r="C66" s="1513"/>
      <c r="D66" s="1513">
        <v>116.18402608805111</v>
      </c>
      <c r="E66" s="1513"/>
      <c r="F66" s="1514">
        <v>1.0058013243439332</v>
      </c>
      <c r="G66" s="1514"/>
      <c r="H66" s="1519">
        <v>63.599179553367925</v>
      </c>
      <c r="I66" s="1514"/>
      <c r="J66" s="1520">
        <v>100.51125121894117</v>
      </c>
      <c r="K66" s="1516"/>
      <c r="L66" s="1514">
        <v>-0.36724318141427365</v>
      </c>
      <c r="M66" s="1517"/>
      <c r="N66" s="1528">
        <v>169.44289384165495</v>
      </c>
      <c r="O66" s="1514"/>
      <c r="P66" s="1513">
        <v>15.672774869109947</v>
      </c>
      <c r="Q66" s="1516"/>
      <c r="R66" s="1514">
        <v>9.8112887001022528</v>
      </c>
      <c r="S66" s="57"/>
      <c r="T66" s="4"/>
      <c r="U66" s="25"/>
    </row>
    <row r="67" spans="1:21" s="182" customFormat="1" x14ac:dyDescent="0.2">
      <c r="A67" s="33" t="s">
        <v>317</v>
      </c>
      <c r="B67" s="1511">
        <v>276.88025397713272</v>
      </c>
      <c r="C67" s="1513"/>
      <c r="D67" s="1513">
        <v>124.97593618734486</v>
      </c>
      <c r="E67" s="1513"/>
      <c r="F67" s="1514">
        <v>1.2154685327747901</v>
      </c>
      <c r="G67" s="1514"/>
      <c r="H67" s="1519">
        <v>28.078260733659057</v>
      </c>
      <c r="I67" s="1514"/>
      <c r="J67" s="1520">
        <v>46.429821083205525</v>
      </c>
      <c r="K67" s="1516"/>
      <c r="L67" s="1514">
        <v>-0.39525373825281757</v>
      </c>
      <c r="M67" s="1517"/>
      <c r="N67" s="1528">
        <v>248.8019932434737</v>
      </c>
      <c r="O67" s="1514"/>
      <c r="P67" s="1513">
        <v>78.546115104139332</v>
      </c>
      <c r="Q67" s="1516"/>
      <c r="R67" s="1514">
        <v>2.1675913304382126</v>
      </c>
      <c r="S67" s="57"/>
      <c r="T67" s="4"/>
      <c r="U67" s="25"/>
    </row>
    <row r="68" spans="1:21" s="182" customFormat="1" x14ac:dyDescent="0.2">
      <c r="A68" s="33" t="s">
        <v>622</v>
      </c>
      <c r="B68" s="1511">
        <v>349.2911624212195</v>
      </c>
      <c r="C68" s="1513"/>
      <c r="D68" s="1513">
        <v>669.58371036197343</v>
      </c>
      <c r="E68" s="1513"/>
      <c r="F68" s="1514">
        <v>-0.47834578856108295</v>
      </c>
      <c r="G68" s="1529"/>
      <c r="H68" s="1519">
        <v>59.526809619164396</v>
      </c>
      <c r="I68" s="1514"/>
      <c r="J68" s="1520">
        <v>170.98459643915103</v>
      </c>
      <c r="K68" s="1516"/>
      <c r="L68" s="1514">
        <v>-0.65185864189615206</v>
      </c>
      <c r="M68" s="1517"/>
      <c r="N68" s="1528">
        <v>289.76435280205493</v>
      </c>
      <c r="O68" s="1514"/>
      <c r="P68" s="1513">
        <v>498.59911392282243</v>
      </c>
      <c r="Q68" s="1516"/>
      <c r="R68" s="1514">
        <v>-0.4188430249659304</v>
      </c>
      <c r="S68" s="57"/>
      <c r="T68" s="4"/>
      <c r="U68" s="25"/>
    </row>
    <row r="69" spans="1:21" s="25" customFormat="1" x14ac:dyDescent="0.2">
      <c r="A69" s="194" t="s">
        <v>893</v>
      </c>
      <c r="B69" s="1531">
        <v>46.884364688341812</v>
      </c>
      <c r="C69" s="1532"/>
      <c r="D69" s="1532">
        <v>46.09790788766626</v>
      </c>
      <c r="E69" s="1533"/>
      <c r="F69" s="1534">
        <v>1.7060574692283868E-2</v>
      </c>
      <c r="G69" s="1534"/>
      <c r="H69" s="1535">
        <v>47.426350086300253</v>
      </c>
      <c r="I69" s="1534"/>
      <c r="J69" s="1536">
        <v>47.463060325846222</v>
      </c>
      <c r="K69" s="1533"/>
      <c r="L69" s="1537">
        <v>-7.7344864182677807E-4</v>
      </c>
      <c r="M69" s="1534"/>
      <c r="N69" s="1536">
        <v>46.778526302994919</v>
      </c>
      <c r="O69" s="1534"/>
      <c r="P69" s="1532">
        <v>45.809965725247181</v>
      </c>
      <c r="Q69" s="1533"/>
      <c r="R69" s="1534">
        <v>2.1143010312577822E-2</v>
      </c>
      <c r="S69" s="91"/>
      <c r="T69" s="4"/>
    </row>
    <row r="70" spans="1:21" s="25" customFormat="1" x14ac:dyDescent="0.2">
      <c r="A70" s="123"/>
      <c r="B70" s="558"/>
      <c r="D70" s="553"/>
      <c r="E70" s="56"/>
      <c r="F70" s="55"/>
      <c r="G70" s="55"/>
      <c r="H70" s="553"/>
      <c r="I70" s="55"/>
      <c r="J70" s="559"/>
      <c r="K70" s="56"/>
      <c r="L70" s="55"/>
      <c r="M70" s="55"/>
      <c r="N70" s="414"/>
      <c r="O70" s="55"/>
      <c r="P70" s="560"/>
      <c r="Q70" s="56"/>
      <c r="R70" s="55"/>
      <c r="S70" s="55"/>
      <c r="T70" s="4"/>
    </row>
    <row r="71" spans="1:21" s="98" customFormat="1" x14ac:dyDescent="0.2">
      <c r="A71" s="1165" t="s">
        <v>677</v>
      </c>
      <c r="B71" s="109"/>
      <c r="C71" s="10"/>
      <c r="D71" s="109"/>
      <c r="E71" s="6"/>
      <c r="F71" s="21"/>
      <c r="G71" s="21"/>
      <c r="H71" s="35"/>
      <c r="I71" s="21"/>
      <c r="J71" s="110"/>
      <c r="K71" s="6"/>
      <c r="L71" s="21"/>
      <c r="M71" s="21"/>
      <c r="N71" s="71"/>
      <c r="O71" s="21"/>
      <c r="P71" s="316"/>
      <c r="Q71" s="6"/>
      <c r="R71" s="21"/>
      <c r="S71" s="21"/>
      <c r="T71" s="4"/>
    </row>
    <row r="72" spans="1:21" x14ac:dyDescent="0.2">
      <c r="A72" s="29"/>
      <c r="B72" s="109"/>
      <c r="D72" s="109"/>
      <c r="E72" s="6"/>
      <c r="F72" s="21"/>
      <c r="G72" s="21"/>
      <c r="I72" s="21"/>
      <c r="J72" s="110"/>
      <c r="K72" s="6"/>
      <c r="L72" s="21"/>
      <c r="M72" s="21"/>
      <c r="O72" s="21"/>
      <c r="P72" s="316"/>
      <c r="Q72" s="6"/>
      <c r="R72" s="21"/>
      <c r="S72" s="21"/>
    </row>
    <row r="73" spans="1:21" x14ac:dyDescent="0.2">
      <c r="A73" s="29"/>
      <c r="B73" s="127"/>
      <c r="C73" s="128"/>
      <c r="D73" s="127"/>
      <c r="E73" s="129"/>
      <c r="F73" s="129"/>
      <c r="G73" s="129"/>
      <c r="H73" s="141"/>
      <c r="I73" s="129"/>
      <c r="J73" s="130"/>
      <c r="K73" s="129"/>
      <c r="L73" s="129"/>
      <c r="M73" s="129"/>
      <c r="N73" s="142"/>
      <c r="O73" s="21"/>
      <c r="P73" s="316"/>
      <c r="Q73" s="6"/>
      <c r="R73" s="21"/>
      <c r="S73" s="21"/>
    </row>
    <row r="74" spans="1:21" x14ac:dyDescent="0.2">
      <c r="A74" s="29"/>
      <c r="B74" s="127"/>
      <c r="C74" s="128"/>
      <c r="D74" s="127"/>
      <c r="E74" s="129"/>
      <c r="F74" s="129"/>
      <c r="G74" s="129"/>
      <c r="H74" s="141"/>
      <c r="I74" s="129"/>
      <c r="J74" s="130"/>
      <c r="K74" s="129"/>
      <c r="L74" s="129"/>
      <c r="M74" s="129"/>
      <c r="N74" s="142"/>
      <c r="O74" s="21"/>
      <c r="P74" s="316"/>
      <c r="Q74" s="6"/>
      <c r="R74" s="21"/>
      <c r="S74" s="21"/>
    </row>
    <row r="75" spans="1:21" x14ac:dyDescent="0.2">
      <c r="B75" s="127"/>
      <c r="C75" s="128"/>
      <c r="D75" s="127"/>
      <c r="E75" s="129"/>
      <c r="F75" s="129"/>
      <c r="G75" s="129"/>
      <c r="H75" s="565"/>
      <c r="I75" s="129"/>
      <c r="J75" s="130"/>
      <c r="K75" s="129"/>
      <c r="L75" s="129"/>
      <c r="M75" s="129"/>
      <c r="N75" s="127"/>
      <c r="O75" s="21"/>
      <c r="P75" s="316"/>
      <c r="Q75" s="6"/>
      <c r="R75" s="21"/>
      <c r="S75" s="21"/>
    </row>
    <row r="76" spans="1:21" x14ac:dyDescent="0.2">
      <c r="B76" s="109"/>
      <c r="D76" s="109"/>
      <c r="E76" s="6"/>
      <c r="F76" s="21"/>
      <c r="G76" s="21"/>
      <c r="H76" s="553"/>
      <c r="I76" s="21"/>
      <c r="J76" s="110"/>
      <c r="K76" s="6"/>
      <c r="L76" s="21"/>
      <c r="M76" s="21"/>
      <c r="N76" s="109"/>
      <c r="O76" s="21"/>
      <c r="P76" s="316"/>
      <c r="Q76" s="6"/>
      <c r="R76" s="21"/>
      <c r="S76" s="21"/>
    </row>
    <row r="77" spans="1:21" x14ac:dyDescent="0.2">
      <c r="A77" s="29"/>
      <c r="B77" s="109"/>
      <c r="D77" s="109"/>
      <c r="E77" s="6"/>
      <c r="F77" s="21"/>
      <c r="G77" s="21"/>
      <c r="H77" s="109"/>
      <c r="I77" s="21"/>
      <c r="J77" s="110"/>
      <c r="K77" s="6"/>
      <c r="L77" s="21"/>
      <c r="M77" s="21"/>
      <c r="N77" s="39"/>
      <c r="O77" s="21"/>
      <c r="P77" s="316"/>
      <c r="Q77" s="6"/>
      <c r="R77" s="21"/>
      <c r="S77" s="21"/>
    </row>
    <row r="78" spans="1:21" x14ac:dyDescent="0.2">
      <c r="D78" s="34"/>
      <c r="F78" s="4"/>
      <c r="J78" s="34"/>
      <c r="L78" s="4"/>
      <c r="N78" s="35"/>
      <c r="P78" s="34"/>
    </row>
    <row r="79" spans="1:21" x14ac:dyDescent="0.2">
      <c r="F79" s="35"/>
      <c r="G79" s="35"/>
      <c r="L79" s="35"/>
      <c r="M79" s="35"/>
      <c r="R79" s="35"/>
      <c r="S79" s="35"/>
    </row>
    <row r="80" spans="1:21" x14ac:dyDescent="0.2">
      <c r="B80" s="93"/>
      <c r="D80" s="93"/>
      <c r="F80" s="35"/>
      <c r="G80" s="35"/>
      <c r="L80" s="35"/>
      <c r="M80" s="35"/>
      <c r="R80" s="35"/>
      <c r="S80" s="35"/>
    </row>
    <row r="81" spans="2:19" x14ac:dyDescent="0.2">
      <c r="B81" s="93"/>
      <c r="D81" s="93"/>
      <c r="F81" s="35"/>
      <c r="G81" s="35"/>
      <c r="L81" s="35"/>
      <c r="M81" s="35"/>
      <c r="R81" s="35"/>
      <c r="S81" s="35"/>
    </row>
    <row r="82" spans="2:19" x14ac:dyDescent="0.2">
      <c r="B82" s="317"/>
      <c r="H82" s="77"/>
      <c r="N82" s="77"/>
    </row>
    <row r="83" spans="2:19" x14ac:dyDescent="0.2">
      <c r="B83" s="318"/>
    </row>
    <row r="84" spans="2:19" x14ac:dyDescent="0.2">
      <c r="B84" s="690"/>
    </row>
    <row r="85" spans="2:19" x14ac:dyDescent="0.2">
      <c r="B85" s="319"/>
    </row>
    <row r="86" spans="2:19" x14ac:dyDescent="0.2">
      <c r="B86" s="319"/>
    </row>
  </sheetData>
  <mergeCells count="6">
    <mergeCell ref="A1:S1"/>
    <mergeCell ref="A2:S2"/>
    <mergeCell ref="A4:A5"/>
    <mergeCell ref="B4:G4"/>
    <mergeCell ref="H4:L4"/>
    <mergeCell ref="M4:S4"/>
  </mergeCells>
  <printOptions horizontalCentered="1"/>
  <pageMargins left="0.25" right="0.25" top="0.25" bottom="0.5" header="0.3" footer="0.3"/>
  <pageSetup scale="86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>
    <pageSetUpPr fitToPage="1"/>
  </sheetPr>
  <dimension ref="A1:U90"/>
  <sheetViews>
    <sheetView showGridLines="0" zoomScaleNormal="100" workbookViewId="0">
      <selection activeCell="K32" sqref="K32"/>
    </sheetView>
  </sheetViews>
  <sheetFormatPr defaultColWidth="9.140625" defaultRowHeight="12" x14ac:dyDescent="0.2"/>
  <cols>
    <col min="1" max="1" width="24.7109375" style="24" customWidth="1"/>
    <col min="2" max="2" width="10.28515625" style="34" customWidth="1"/>
    <col min="3" max="3" width="0.5703125" style="10" customWidth="1"/>
    <col min="4" max="4" width="12.7109375" style="4" customWidth="1"/>
    <col min="5" max="5" width="0.7109375" style="4" customWidth="1"/>
    <col min="6" max="6" width="8.5703125" style="10" customWidth="1"/>
    <col min="7" max="7" width="0.5703125" style="10" customWidth="1"/>
    <col min="8" max="8" width="10.28515625" style="35" customWidth="1"/>
    <col min="9" max="9" width="0.5703125" style="10" customWidth="1"/>
    <col min="10" max="10" width="10.28515625" style="567" customWidth="1"/>
    <col min="11" max="11" width="0.5703125" style="4" customWidth="1"/>
    <col min="12" max="12" width="8.42578125" style="10" customWidth="1"/>
    <col min="13" max="13" width="1.5703125" style="10" customWidth="1"/>
    <col min="14" max="14" width="10.28515625" style="71" customWidth="1"/>
    <col min="15" max="15" width="0.5703125" style="10" customWidth="1"/>
    <col min="16" max="16" width="10.28515625" style="567" customWidth="1"/>
    <col min="17" max="17" width="0.5703125" style="4" customWidth="1"/>
    <col min="18" max="18" width="8.28515625" style="10" customWidth="1"/>
    <col min="19" max="19" width="0.5703125" style="10" customWidth="1"/>
    <col min="20" max="16384" width="9.140625" style="4"/>
  </cols>
  <sheetData>
    <row r="1" spans="1:21" ht="15.75" customHeight="1" x14ac:dyDescent="0.25">
      <c r="A1" s="1893" t="str">
        <f>CONCATENATE('List of Tables'!A35,":  ",'List of Tables'!C35)</f>
        <v>TABLE 30:  Other Asia MMA Visitor Characteristics: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693"/>
      <c r="U1" s="1353"/>
    </row>
    <row r="2" spans="1:21" ht="15.75" x14ac:dyDescent="0.25">
      <c r="A2" s="1893" t="s">
        <v>889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</row>
    <row r="3" spans="1:21" x14ac:dyDescent="0.2">
      <c r="A3" s="368"/>
      <c r="B3" s="35"/>
      <c r="D3" s="543"/>
      <c r="E3" s="10"/>
      <c r="H3" s="544"/>
      <c r="J3" s="543"/>
      <c r="K3" s="10"/>
      <c r="N3" s="544"/>
      <c r="P3" s="543"/>
      <c r="Q3" s="10"/>
      <c r="R3" s="544"/>
    </row>
    <row r="4" spans="1:21" x14ac:dyDescent="0.2">
      <c r="A4" s="1899" t="s">
        <v>252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</row>
    <row r="5" spans="1:21" ht="24" x14ac:dyDescent="0.2">
      <c r="A5" s="1900"/>
      <c r="B5" s="66">
        <v>2015</v>
      </c>
      <c r="C5" s="67"/>
      <c r="D5" s="68" t="s">
        <v>984</v>
      </c>
      <c r="E5" s="65"/>
      <c r="F5" s="44" t="s">
        <v>595</v>
      </c>
      <c r="G5" s="65"/>
      <c r="H5" s="66">
        <v>2015</v>
      </c>
      <c r="I5" s="67"/>
      <c r="J5" s="68" t="s">
        <v>984</v>
      </c>
      <c r="K5" s="65"/>
      <c r="L5" s="44" t="s">
        <v>595</v>
      </c>
      <c r="M5" s="66"/>
      <c r="N5" s="68">
        <v>2015</v>
      </c>
      <c r="O5" s="67"/>
      <c r="P5" s="68" t="s">
        <v>984</v>
      </c>
      <c r="Q5" s="65"/>
      <c r="R5" s="44" t="s">
        <v>595</v>
      </c>
      <c r="S5" s="5"/>
    </row>
    <row r="6" spans="1:21" x14ac:dyDescent="0.2">
      <c r="A6" s="30" t="s">
        <v>475</v>
      </c>
      <c r="B6" s="1511">
        <v>2656623.6737587908</v>
      </c>
      <c r="C6" s="1512"/>
      <c r="D6" s="1513">
        <v>2515854.5754417051</v>
      </c>
      <c r="E6" s="1513"/>
      <c r="F6" s="1514">
        <v>5.5952796195452251E-2</v>
      </c>
      <c r="G6" s="1514"/>
      <c r="H6" s="1515">
        <v>417160.61965456617</v>
      </c>
      <c r="I6" s="1514"/>
      <c r="J6" s="1513">
        <v>417118.0827786306</v>
      </c>
      <c r="K6" s="1516"/>
      <c r="L6" s="1514">
        <v>1.0197801939489935E-4</v>
      </c>
      <c r="M6" s="1517"/>
      <c r="N6" s="1518">
        <v>2239463.0541042211</v>
      </c>
      <c r="O6" s="1514"/>
      <c r="P6" s="1513">
        <v>2098736.4926630743</v>
      </c>
      <c r="Q6" s="1516"/>
      <c r="R6" s="1514">
        <v>6.7052992089816701E-2</v>
      </c>
      <c r="S6" s="7"/>
    </row>
    <row r="7" spans="1:21" x14ac:dyDescent="0.2">
      <c r="A7" s="30" t="s">
        <v>265</v>
      </c>
      <c r="B7" s="1511">
        <v>393832.903204542</v>
      </c>
      <c r="C7" s="1513"/>
      <c r="D7" s="1513">
        <v>368110.33475241571</v>
      </c>
      <c r="E7" s="1513"/>
      <c r="F7" s="1514">
        <v>6.9877333026867661E-2</v>
      </c>
      <c r="G7" s="1514"/>
      <c r="H7" s="1519">
        <v>66210.903204537477</v>
      </c>
      <c r="I7" s="1514"/>
      <c r="J7" s="1513">
        <v>63843.334752406088</v>
      </c>
      <c r="K7" s="1516"/>
      <c r="L7" s="1514">
        <v>3.7084034869312041E-2</v>
      </c>
      <c r="M7" s="1517"/>
      <c r="N7" s="1513">
        <v>327622.00000000419</v>
      </c>
      <c r="O7" s="1514"/>
      <c r="P7" s="1513">
        <v>304267.0000000096</v>
      </c>
      <c r="Q7" s="1516"/>
      <c r="R7" s="1514">
        <v>7.6758241938803248E-2</v>
      </c>
      <c r="S7" s="7"/>
    </row>
    <row r="8" spans="1:21" s="10" customFormat="1" x14ac:dyDescent="0.2">
      <c r="A8" s="429" t="s">
        <v>266</v>
      </c>
      <c r="B8" s="1489"/>
      <c r="C8" s="1490"/>
      <c r="D8" s="1490"/>
      <c r="E8" s="1490"/>
      <c r="F8" s="1490"/>
      <c r="G8" s="1490"/>
      <c r="H8" s="1489"/>
      <c r="I8" s="1490"/>
      <c r="J8" s="1490"/>
      <c r="K8" s="1490"/>
      <c r="L8" s="1491"/>
      <c r="M8" s="1489"/>
      <c r="N8" s="1490"/>
      <c r="O8" s="1490"/>
      <c r="P8" s="1490"/>
      <c r="Q8" s="1490"/>
      <c r="R8" s="1491"/>
      <c r="S8" s="408"/>
      <c r="T8" s="4"/>
    </row>
    <row r="9" spans="1:21" s="25" customFormat="1" x14ac:dyDescent="0.2">
      <c r="A9" s="184" t="s">
        <v>267</v>
      </c>
      <c r="B9" s="1511">
        <v>27029.776097853985</v>
      </c>
      <c r="C9" s="1513"/>
      <c r="D9" s="1513">
        <v>27361.62451111219</v>
      </c>
      <c r="E9" s="1513"/>
      <c r="F9" s="1514">
        <v>-1.2128242353572023E-2</v>
      </c>
      <c r="G9" s="1514"/>
      <c r="H9" s="1519">
        <v>10474.109154982667</v>
      </c>
      <c r="I9" s="1514"/>
      <c r="J9" s="1520">
        <v>10246.381033970169</v>
      </c>
      <c r="K9" s="1516"/>
      <c r="L9" s="1514">
        <v>2.2225224716658862E-2</v>
      </c>
      <c r="M9" s="1517"/>
      <c r="N9" s="1513">
        <v>16555.666942872482</v>
      </c>
      <c r="O9" s="1514"/>
      <c r="P9" s="1513">
        <v>17115.243477142019</v>
      </c>
      <c r="Q9" s="1516"/>
      <c r="R9" s="1514">
        <v>-3.2694628914678947E-2</v>
      </c>
      <c r="S9" s="57"/>
      <c r="T9" s="4"/>
    </row>
    <row r="10" spans="1:21" s="25" customFormat="1" x14ac:dyDescent="0.2">
      <c r="A10" s="184" t="s">
        <v>268</v>
      </c>
      <c r="B10" s="1511">
        <v>176069.06439882747</v>
      </c>
      <c r="C10" s="1513"/>
      <c r="D10" s="1513">
        <v>160139.00313890469</v>
      </c>
      <c r="E10" s="1513"/>
      <c r="F10" s="1514">
        <v>9.9476460747698225E-2</v>
      </c>
      <c r="G10" s="1514"/>
      <c r="H10" s="1519">
        <v>18998.080314879357</v>
      </c>
      <c r="I10" s="1514"/>
      <c r="J10" s="1520">
        <v>18552.671771573539</v>
      </c>
      <c r="K10" s="1516"/>
      <c r="L10" s="1514">
        <v>2.4007784366037968E-2</v>
      </c>
      <c r="M10" s="1517"/>
      <c r="N10" s="1513">
        <v>157070.98408392983</v>
      </c>
      <c r="O10" s="1514"/>
      <c r="P10" s="1513">
        <v>141586.33136733115</v>
      </c>
      <c r="Q10" s="1516"/>
      <c r="R10" s="1514">
        <v>0.1093654491013355</v>
      </c>
      <c r="S10" s="57"/>
      <c r="T10" s="4"/>
    </row>
    <row r="11" spans="1:21" s="25" customFormat="1" x14ac:dyDescent="0.2">
      <c r="A11" s="184" t="s">
        <v>269</v>
      </c>
      <c r="B11" s="1511">
        <v>190734.06270787833</v>
      </c>
      <c r="C11" s="1513"/>
      <c r="D11" s="1513">
        <v>180609.70710239108</v>
      </c>
      <c r="E11" s="1513"/>
      <c r="F11" s="1514">
        <v>5.6056541854350918E-2</v>
      </c>
      <c r="G11" s="1514"/>
      <c r="H11" s="1519">
        <v>36738.713734679652</v>
      </c>
      <c r="I11" s="1514"/>
      <c r="J11" s="1513">
        <v>35044.281946861411</v>
      </c>
      <c r="K11" s="1516"/>
      <c r="L11" s="1514">
        <v>4.8351162976817547E-2</v>
      </c>
      <c r="M11" s="1517"/>
      <c r="N11" s="1513">
        <v>153995.34897319495</v>
      </c>
      <c r="O11" s="1514"/>
      <c r="P11" s="1513">
        <v>145565.42515552967</v>
      </c>
      <c r="Q11" s="1516"/>
      <c r="R11" s="1514">
        <v>5.7911580367785265E-2</v>
      </c>
      <c r="S11" s="57"/>
      <c r="T11" s="4"/>
    </row>
    <row r="12" spans="1:21" s="25" customFormat="1" x14ac:dyDescent="0.2">
      <c r="A12" s="184" t="s">
        <v>270</v>
      </c>
      <c r="B12" s="1521">
        <v>2.4988578879585086</v>
      </c>
      <c r="C12" s="1522"/>
      <c r="D12" s="1523">
        <v>2.5114584223152523</v>
      </c>
      <c r="E12" s="1523"/>
      <c r="F12" s="1514">
        <v>-5.0172179817046551E-3</v>
      </c>
      <c r="G12" s="1514"/>
      <c r="H12" s="1524">
        <v>2.4121659792539725</v>
      </c>
      <c r="I12" s="1514"/>
      <c r="J12" s="1525">
        <v>2.4018073077490905</v>
      </c>
      <c r="K12" s="1516"/>
      <c r="L12" s="1514">
        <v>4.3128653458007343E-3</v>
      </c>
      <c r="M12" s="1517"/>
      <c r="N12" s="1522">
        <v>2.5171403747297969</v>
      </c>
      <c r="O12" s="1514"/>
      <c r="P12" s="1523">
        <v>2.5357492269735413</v>
      </c>
      <c r="Q12" s="1516"/>
      <c r="R12" s="1514">
        <v>-7.3386011699407656E-3</v>
      </c>
      <c r="S12" s="57"/>
      <c r="T12" s="4"/>
    </row>
    <row r="13" spans="1:21" s="10" customFormat="1" x14ac:dyDescent="0.2">
      <c r="A13" s="429" t="s">
        <v>271</v>
      </c>
      <c r="B13" s="1489"/>
      <c r="C13" s="1490"/>
      <c r="D13" s="1490"/>
      <c r="E13" s="1490"/>
      <c r="F13" s="1490"/>
      <c r="G13" s="1490"/>
      <c r="H13" s="1489"/>
      <c r="I13" s="1490"/>
      <c r="J13" s="1490"/>
      <c r="K13" s="1490"/>
      <c r="L13" s="1491"/>
      <c r="M13" s="1489"/>
      <c r="N13" s="1490"/>
      <c r="O13" s="1490"/>
      <c r="P13" s="1490"/>
      <c r="Q13" s="1490"/>
      <c r="R13" s="1491"/>
      <c r="S13" s="408"/>
      <c r="T13" s="4"/>
    </row>
    <row r="14" spans="1:21" s="25" customFormat="1" x14ac:dyDescent="0.2">
      <c r="A14" s="9" t="s">
        <v>272</v>
      </c>
      <c r="B14" s="1511">
        <v>321166.03465147689</v>
      </c>
      <c r="C14" s="1513"/>
      <c r="D14" s="1513">
        <v>301729.1732726575</v>
      </c>
      <c r="E14" s="1513"/>
      <c r="F14" s="1514">
        <v>6.4418236950708363E-2</v>
      </c>
      <c r="G14" s="1514"/>
      <c r="H14" s="1519">
        <v>46959.169839546208</v>
      </c>
      <c r="I14" s="1514"/>
      <c r="J14" s="1520">
        <v>45384.543776556071</v>
      </c>
      <c r="K14" s="1516"/>
      <c r="L14" s="1514">
        <v>3.4695205282718501E-2</v>
      </c>
      <c r="M14" s="1517"/>
      <c r="N14" s="1513">
        <v>274206.86481192679</v>
      </c>
      <c r="O14" s="1514"/>
      <c r="P14" s="1513">
        <v>256344.62949610141</v>
      </c>
      <c r="Q14" s="1516"/>
      <c r="R14" s="1514">
        <v>6.9680552118206313E-2</v>
      </c>
      <c r="S14" s="57"/>
      <c r="T14" s="4"/>
    </row>
    <row r="15" spans="1:21" s="25" customFormat="1" x14ac:dyDescent="0.2">
      <c r="A15" s="9" t="s">
        <v>273</v>
      </c>
      <c r="B15" s="1511">
        <v>72666.868553056702</v>
      </c>
      <c r="C15" s="1513"/>
      <c r="D15" s="1513">
        <v>66381.161479758215</v>
      </c>
      <c r="E15" s="1513"/>
      <c r="F15" s="1514">
        <v>9.4691128223407237E-2</v>
      </c>
      <c r="G15" s="1514"/>
      <c r="H15" s="1511">
        <v>19251.733364990523</v>
      </c>
      <c r="I15" s="1514"/>
      <c r="J15" s="1520">
        <v>18458.790975850017</v>
      </c>
      <c r="K15" s="1516"/>
      <c r="L15" s="1514">
        <v>4.2957439096521936E-2</v>
      </c>
      <c r="M15" s="1517"/>
      <c r="N15" s="1513">
        <v>53415.135188069471</v>
      </c>
      <c r="O15" s="1514"/>
      <c r="P15" s="1513">
        <v>47922.370503908198</v>
      </c>
      <c r="Q15" s="1516"/>
      <c r="R15" s="1514">
        <v>0.11461796706641053</v>
      </c>
      <c r="S15" s="57"/>
      <c r="T15" s="4"/>
    </row>
    <row r="16" spans="1:21" s="25" customFormat="1" x14ac:dyDescent="0.2">
      <c r="A16" s="33" t="s">
        <v>619</v>
      </c>
      <c r="B16" s="1521">
        <v>1.6222994786122622</v>
      </c>
      <c r="C16" s="1522"/>
      <c r="D16" s="1523">
        <v>1.5622070311223679</v>
      </c>
      <c r="E16" s="1523"/>
      <c r="F16" s="1514">
        <v>3.8466378842707455E-2</v>
      </c>
      <c r="G16" s="1514"/>
      <c r="H16" s="1524">
        <v>2.54549337019996</v>
      </c>
      <c r="I16" s="1514"/>
      <c r="J16" s="1525">
        <v>2.5714321098097521</v>
      </c>
      <c r="K16" s="1516"/>
      <c r="L16" s="1514">
        <v>-1.0087273745567086E-2</v>
      </c>
      <c r="M16" s="1517"/>
      <c r="N16" s="1522">
        <v>1.4357262283575696</v>
      </c>
      <c r="O16" s="1514"/>
      <c r="P16" s="1523">
        <v>1.3504446824642489</v>
      </c>
      <c r="Q16" s="1516"/>
      <c r="R16" s="1514">
        <v>6.3150713983857257E-2</v>
      </c>
      <c r="S16" s="57"/>
      <c r="T16" s="4"/>
    </row>
    <row r="17" spans="1:20" s="10" customFormat="1" x14ac:dyDescent="0.2">
      <c r="A17" s="545" t="s">
        <v>274</v>
      </c>
      <c r="B17" s="1489"/>
      <c r="C17" s="1490"/>
      <c r="D17" s="1490"/>
      <c r="E17" s="1490"/>
      <c r="F17" s="1490"/>
      <c r="G17" s="1490"/>
      <c r="H17" s="1489"/>
      <c r="I17" s="1490"/>
      <c r="J17" s="1490"/>
      <c r="K17" s="1490"/>
      <c r="L17" s="1491"/>
      <c r="M17" s="1489"/>
      <c r="N17" s="1490"/>
      <c r="O17" s="1490"/>
      <c r="P17" s="1490"/>
      <c r="Q17" s="1490"/>
      <c r="R17" s="1491"/>
      <c r="S17" s="408"/>
      <c r="T17" s="4"/>
    </row>
    <row r="18" spans="1:20" s="25" customFormat="1" x14ac:dyDescent="0.2">
      <c r="A18" s="9" t="s">
        <v>275</v>
      </c>
      <c r="B18" s="1511">
        <v>121542.31120766433</v>
      </c>
      <c r="C18" s="1513"/>
      <c r="D18" s="1513">
        <v>112963.52523133541</v>
      </c>
      <c r="E18" s="1513"/>
      <c r="F18" s="1514">
        <v>7.5942973262923735E-2</v>
      </c>
      <c r="G18" s="1514"/>
      <c r="H18" s="1519">
        <v>28029.498416056162</v>
      </c>
      <c r="I18" s="1514"/>
      <c r="J18" s="1520">
        <v>25322.891184579203</v>
      </c>
      <c r="K18" s="1516"/>
      <c r="L18" s="1514">
        <v>0.10688381558600199</v>
      </c>
      <c r="M18" s="1517"/>
      <c r="N18" s="1513">
        <v>93512.81279160612</v>
      </c>
      <c r="O18" s="1514"/>
      <c r="P18" s="1513">
        <v>87640.634046756211</v>
      </c>
      <c r="Q18" s="1516"/>
      <c r="R18" s="1514">
        <v>6.7002924028563116E-2</v>
      </c>
      <c r="S18" s="57"/>
      <c r="T18" s="4"/>
    </row>
    <row r="19" spans="1:20" s="25" customFormat="1" x14ac:dyDescent="0.2">
      <c r="A19" s="9" t="s">
        <v>276</v>
      </c>
      <c r="B19" s="1511">
        <v>246663.05214182861</v>
      </c>
      <c r="C19" s="1513"/>
      <c r="D19" s="1513">
        <v>227686.4445961919</v>
      </c>
      <c r="E19" s="1513"/>
      <c r="F19" s="1514">
        <v>8.3345354965212087E-2</v>
      </c>
      <c r="G19" s="1514"/>
      <c r="H19" s="1519">
        <v>38490.650018829452</v>
      </c>
      <c r="I19" s="1514"/>
      <c r="J19" s="1520">
        <v>36611.704933609079</v>
      </c>
      <c r="K19" s="1516"/>
      <c r="L19" s="1514">
        <v>5.132088463587299E-2</v>
      </c>
      <c r="M19" s="1517"/>
      <c r="N19" s="1513">
        <v>208172.40212298822</v>
      </c>
      <c r="O19" s="1514"/>
      <c r="P19" s="1513">
        <v>191074.73966258281</v>
      </c>
      <c r="Q19" s="1516"/>
      <c r="R19" s="1514">
        <v>8.9481542618338877E-2</v>
      </c>
      <c r="S19" s="57"/>
      <c r="T19" s="4"/>
    </row>
    <row r="20" spans="1:20" s="25" customFormat="1" x14ac:dyDescent="0.2">
      <c r="A20" s="9" t="s">
        <v>277</v>
      </c>
      <c r="B20" s="1511">
        <v>111635.79573679286</v>
      </c>
      <c r="C20" s="1513"/>
      <c r="D20" s="1513">
        <v>103225.20702845824</v>
      </c>
      <c r="E20" s="1513"/>
      <c r="F20" s="1514">
        <v>8.1478051247849709E-2</v>
      </c>
      <c r="G20" s="1514"/>
      <c r="H20" s="1519">
        <v>23865.270389812456</v>
      </c>
      <c r="I20" s="1514"/>
      <c r="J20" s="1520">
        <v>21294.420310775378</v>
      </c>
      <c r="K20" s="1516"/>
      <c r="L20" s="1514">
        <v>0.12072881259586012</v>
      </c>
      <c r="M20" s="1517"/>
      <c r="N20" s="1513">
        <v>87770.525346978902</v>
      </c>
      <c r="O20" s="1514"/>
      <c r="P20" s="1513">
        <v>81930.786717682859</v>
      </c>
      <c r="Q20" s="1516"/>
      <c r="R20" s="1514">
        <v>7.1276486693806776E-2</v>
      </c>
      <c r="S20" s="57"/>
      <c r="T20" s="4"/>
    </row>
    <row r="21" spans="1:20" s="25" customFormat="1" x14ac:dyDescent="0.2">
      <c r="A21" s="9" t="s">
        <v>278</v>
      </c>
      <c r="B21" s="1511">
        <v>137263.33559185069</v>
      </c>
      <c r="C21" s="1513"/>
      <c r="D21" s="1513">
        <v>130685.57195334214</v>
      </c>
      <c r="E21" s="1513"/>
      <c r="F21" s="1514">
        <v>5.0332745537181166E-2</v>
      </c>
      <c r="G21" s="1514"/>
      <c r="H21" s="1519">
        <v>23556.02515946635</v>
      </c>
      <c r="I21" s="1514"/>
      <c r="J21" s="1520">
        <v>23203.158944993967</v>
      </c>
      <c r="K21" s="1516"/>
      <c r="L21" s="1514">
        <v>1.5207679924483398E-2</v>
      </c>
      <c r="M21" s="1517"/>
      <c r="N21" s="1513">
        <v>113707.31043237844</v>
      </c>
      <c r="O21" s="1514"/>
      <c r="P21" s="1513">
        <v>107482.41300834817</v>
      </c>
      <c r="Q21" s="1516"/>
      <c r="R21" s="1514">
        <v>5.7915497520015437E-2</v>
      </c>
      <c r="S21" s="57"/>
      <c r="T21" s="4"/>
    </row>
    <row r="22" spans="1:20" s="10" customFormat="1" x14ac:dyDescent="0.2">
      <c r="A22" s="545" t="s">
        <v>279</v>
      </c>
      <c r="B22" s="1489"/>
      <c r="C22" s="1490"/>
      <c r="D22" s="1490"/>
      <c r="E22" s="1490"/>
      <c r="F22" s="1490"/>
      <c r="G22" s="1490"/>
      <c r="H22" s="1489"/>
      <c r="I22" s="1490"/>
      <c r="J22" s="1490"/>
      <c r="K22" s="1490"/>
      <c r="L22" s="1491"/>
      <c r="M22" s="1489"/>
      <c r="N22" s="1490"/>
      <c r="O22" s="1490"/>
      <c r="P22" s="1490"/>
      <c r="Q22" s="1490"/>
      <c r="R22" s="1491"/>
      <c r="S22" s="408"/>
      <c r="T22" s="4"/>
    </row>
    <row r="23" spans="1:20" s="25" customFormat="1" x14ac:dyDescent="0.2">
      <c r="A23" s="9" t="s">
        <v>541</v>
      </c>
      <c r="B23" s="1511">
        <v>378109.5848471229</v>
      </c>
      <c r="C23" s="1513"/>
      <c r="D23" s="1513">
        <v>351572.97039255843</v>
      </c>
      <c r="E23" s="1513"/>
      <c r="F23" s="1514">
        <v>7.5479677589930419E-2</v>
      </c>
      <c r="G23" s="1514"/>
      <c r="H23" s="1519">
        <v>60209.010152546223</v>
      </c>
      <c r="I23" s="1514"/>
      <c r="J23" s="1520">
        <v>58158.394682418359</v>
      </c>
      <c r="K23" s="1516"/>
      <c r="L23" s="1514">
        <v>3.5259148422605593E-2</v>
      </c>
      <c r="M23" s="1517"/>
      <c r="N23" s="1513">
        <v>317900.57469457126</v>
      </c>
      <c r="O23" s="1514"/>
      <c r="P23" s="1513">
        <v>293414.57571014005</v>
      </c>
      <c r="Q23" s="1516"/>
      <c r="R23" s="1514">
        <v>8.3451883483186481E-2</v>
      </c>
      <c r="S23" s="57"/>
      <c r="T23" s="4"/>
    </row>
    <row r="24" spans="1:20" s="25" customFormat="1" x14ac:dyDescent="0.2">
      <c r="A24" s="9" t="s">
        <v>280</v>
      </c>
      <c r="B24" s="1511">
        <v>79807.716498028007</v>
      </c>
      <c r="C24" s="1513"/>
      <c r="D24" s="1513">
        <v>74411.048506347419</v>
      </c>
      <c r="E24" s="1513"/>
      <c r="F24" s="1514">
        <v>7.2525090023697766E-2</v>
      </c>
      <c r="G24" s="1514"/>
      <c r="H24" s="1519">
        <v>8711.9033584871777</v>
      </c>
      <c r="I24" s="1514"/>
      <c r="J24" s="1520">
        <v>8955.4474899351917</v>
      </c>
      <c r="K24" s="1516"/>
      <c r="L24" s="1514">
        <v>-2.719508229172549E-2</v>
      </c>
      <c r="M24" s="1517"/>
      <c r="N24" s="1513">
        <v>71095.813139539983</v>
      </c>
      <c r="O24" s="1514"/>
      <c r="P24" s="1513">
        <v>65455.601016412227</v>
      </c>
      <c r="Q24" s="1516"/>
      <c r="R24" s="1514">
        <v>8.6168517828039484E-2</v>
      </c>
      <c r="S24" s="57"/>
      <c r="T24" s="4"/>
    </row>
    <row r="25" spans="1:20" s="25" customFormat="1" x14ac:dyDescent="0.2">
      <c r="A25" s="9" t="s">
        <v>281</v>
      </c>
      <c r="B25" s="1511">
        <v>78134.284899214908</v>
      </c>
      <c r="C25" s="1513"/>
      <c r="D25" s="1513">
        <v>73582.986272486931</v>
      </c>
      <c r="E25" s="1513"/>
      <c r="F25" s="1514">
        <v>6.1852594700002442E-2</v>
      </c>
      <c r="G25" s="1514"/>
      <c r="H25" s="1519">
        <v>8469.4537763669159</v>
      </c>
      <c r="I25" s="1514"/>
      <c r="J25" s="1520">
        <v>8657.0768633002735</v>
      </c>
      <c r="K25" s="1516"/>
      <c r="L25" s="1514">
        <v>-2.167279901703812E-2</v>
      </c>
      <c r="M25" s="1517"/>
      <c r="N25" s="1513">
        <v>69664.831122847128</v>
      </c>
      <c r="O25" s="1514"/>
      <c r="P25" s="1513">
        <v>64925.909409186657</v>
      </c>
      <c r="Q25" s="1516"/>
      <c r="R25" s="1514">
        <v>7.2989685578280714E-2</v>
      </c>
      <c r="S25" s="57"/>
      <c r="T25" s="4"/>
    </row>
    <row r="26" spans="1:20" s="25" customFormat="1" x14ac:dyDescent="0.2">
      <c r="A26" s="9" t="s">
        <v>542</v>
      </c>
      <c r="B26" s="1511">
        <v>2860.3207283215902</v>
      </c>
      <c r="C26" s="1513"/>
      <c r="D26" s="1513">
        <v>1357.2556366758042</v>
      </c>
      <c r="E26" s="1513"/>
      <c r="F26" s="1514">
        <v>1.1074296182899626</v>
      </c>
      <c r="G26" s="1514"/>
      <c r="H26" s="1519">
        <v>408.2447328191281</v>
      </c>
      <c r="I26" s="1514"/>
      <c r="J26" s="1520">
        <v>497.52029188467355</v>
      </c>
      <c r="K26" s="1516"/>
      <c r="L26" s="1514">
        <v>-0.17944104094198382</v>
      </c>
      <c r="M26" s="1517"/>
      <c r="N26" s="1513">
        <v>2452.0759955024587</v>
      </c>
      <c r="O26" s="1514"/>
      <c r="P26" s="1513">
        <v>859.73534479113061</v>
      </c>
      <c r="Q26" s="1516"/>
      <c r="R26" s="1514">
        <v>1.8521288677484595</v>
      </c>
      <c r="S26" s="57"/>
      <c r="T26" s="4"/>
    </row>
    <row r="27" spans="1:20" s="25" customFormat="1" x14ac:dyDescent="0.2">
      <c r="A27" s="9" t="s">
        <v>543</v>
      </c>
      <c r="B27" s="1511">
        <v>2420.1690991313189</v>
      </c>
      <c r="C27" s="1513"/>
      <c r="D27" s="1513">
        <v>1169.2310494583712</v>
      </c>
      <c r="E27" s="1513"/>
      <c r="F27" s="1514">
        <v>1.0698809702773682</v>
      </c>
      <c r="G27" s="1514"/>
      <c r="H27" s="1519">
        <v>309.35356424776808</v>
      </c>
      <c r="I27" s="1514"/>
      <c r="J27" s="1520">
        <v>416.22537522893077</v>
      </c>
      <c r="K27" s="1516"/>
      <c r="L27" s="1514">
        <v>-0.25676428526824308</v>
      </c>
      <c r="M27" s="1517"/>
      <c r="N27" s="1513">
        <v>2110.8155348835508</v>
      </c>
      <c r="O27" s="1514"/>
      <c r="P27" s="1513">
        <v>753.00567422944039</v>
      </c>
      <c r="Q27" s="1516"/>
      <c r="R27" s="1514">
        <v>1.8031867582453123</v>
      </c>
      <c r="S27" s="57"/>
      <c r="T27" s="4"/>
    </row>
    <row r="28" spans="1:20" s="25" customFormat="1" x14ac:dyDescent="0.2">
      <c r="A28" s="9" t="s">
        <v>246</v>
      </c>
      <c r="B28" s="1511">
        <v>15232.159518394301</v>
      </c>
      <c r="C28" s="1513"/>
      <c r="D28" s="1513">
        <v>11089.990354948422</v>
      </c>
      <c r="E28" s="1513"/>
      <c r="F28" s="1514">
        <v>0.37350520882983607</v>
      </c>
      <c r="G28" s="1514"/>
      <c r="H28" s="1519">
        <v>2760.0247175316954</v>
      </c>
      <c r="I28" s="1514"/>
      <c r="J28" s="1520">
        <v>2631.665398773363</v>
      </c>
      <c r="K28" s="1516"/>
      <c r="L28" s="1514">
        <v>4.8774938796612037E-2</v>
      </c>
      <c r="M28" s="1517"/>
      <c r="N28" s="1513">
        <v>12472.134800862694</v>
      </c>
      <c r="O28" s="1514"/>
      <c r="P28" s="1513">
        <v>8458.3249561750599</v>
      </c>
      <c r="Q28" s="1516"/>
      <c r="R28" s="1514">
        <v>0.47453956492382376</v>
      </c>
      <c r="S28" s="57"/>
      <c r="T28" s="4"/>
    </row>
    <row r="29" spans="1:20" s="25" customFormat="1" x14ac:dyDescent="0.2">
      <c r="A29" s="9" t="s">
        <v>0</v>
      </c>
      <c r="B29" s="1511">
        <v>68209.789404225245</v>
      </c>
      <c r="C29" s="1513"/>
      <c r="D29" s="1513">
        <v>52771.727033859424</v>
      </c>
      <c r="E29" s="1513"/>
      <c r="F29" s="1514">
        <v>0.29254419436491896</v>
      </c>
      <c r="G29" s="1514"/>
      <c r="H29" s="1519">
        <v>8843.3893724521804</v>
      </c>
      <c r="I29" s="1514"/>
      <c r="J29" s="1520">
        <v>8667.2572725748541</v>
      </c>
      <c r="K29" s="1516"/>
      <c r="L29" s="1514">
        <v>2.0321549751920683E-2</v>
      </c>
      <c r="M29" s="1517"/>
      <c r="N29" s="1513">
        <v>59366.400031775956</v>
      </c>
      <c r="O29" s="1514"/>
      <c r="P29" s="1513">
        <v>44104.46976128457</v>
      </c>
      <c r="Q29" s="1516"/>
      <c r="R29" s="1514">
        <v>0.34604044336314616</v>
      </c>
      <c r="S29" s="57"/>
      <c r="T29" s="4"/>
    </row>
    <row r="30" spans="1:20" s="25" customFormat="1" x14ac:dyDescent="0.2">
      <c r="A30" s="9" t="s">
        <v>253</v>
      </c>
      <c r="B30" s="1511">
        <v>31954.250327528698</v>
      </c>
      <c r="C30" s="1513"/>
      <c r="D30" s="1513">
        <v>27236.39662944333</v>
      </c>
      <c r="E30" s="1513"/>
      <c r="F30" s="1514">
        <v>0.1732187176693275</v>
      </c>
      <c r="G30" s="1514"/>
      <c r="H30" s="1519">
        <v>4098.5256406722256</v>
      </c>
      <c r="I30" s="1514"/>
      <c r="J30" s="1520">
        <v>4232.47356990151</v>
      </c>
      <c r="K30" s="1516"/>
      <c r="L30" s="1514">
        <v>-3.1647670568301138E-2</v>
      </c>
      <c r="M30" s="1517"/>
      <c r="N30" s="1513">
        <v>27855.724686856687</v>
      </c>
      <c r="O30" s="1514"/>
      <c r="P30" s="1513">
        <v>23003.923059541819</v>
      </c>
      <c r="Q30" s="1516"/>
      <c r="R30" s="1514">
        <v>0.21091192205593751</v>
      </c>
      <c r="S30" s="57"/>
      <c r="T30" s="4"/>
    </row>
    <row r="31" spans="1:20" s="25" customFormat="1" x14ac:dyDescent="0.2">
      <c r="A31" s="9" t="s">
        <v>262</v>
      </c>
      <c r="B31" s="1511">
        <v>51589.163485217396</v>
      </c>
      <c r="C31" s="1513"/>
      <c r="D31" s="1513">
        <v>36394.69862289376</v>
      </c>
      <c r="E31" s="1513"/>
      <c r="F31" s="1514">
        <v>0.41749115770299833</v>
      </c>
      <c r="G31" s="1514"/>
      <c r="H31" s="1519">
        <v>6342.5594578825212</v>
      </c>
      <c r="I31" s="1514"/>
      <c r="J31" s="1520">
        <v>6144.5139875251589</v>
      </c>
      <c r="K31" s="1516"/>
      <c r="L31" s="1514">
        <v>3.223126690889503E-2</v>
      </c>
      <c r="M31" s="1517"/>
      <c r="N31" s="1513">
        <v>45246.604027336456</v>
      </c>
      <c r="O31" s="1514"/>
      <c r="P31" s="1513">
        <v>30250.184635368605</v>
      </c>
      <c r="Q31" s="1516"/>
      <c r="R31" s="1514">
        <v>0.49574637552572137</v>
      </c>
      <c r="S31" s="57"/>
      <c r="T31" s="4"/>
    </row>
    <row r="32" spans="1:20" s="10" customFormat="1" x14ac:dyDescent="0.2">
      <c r="A32" s="405" t="s">
        <v>141</v>
      </c>
      <c r="B32" s="1489"/>
      <c r="C32" s="1490"/>
      <c r="D32" s="1490"/>
      <c r="E32" s="1490"/>
      <c r="F32" s="1490"/>
      <c r="G32" s="1490"/>
      <c r="H32" s="1489"/>
      <c r="I32" s="1490"/>
      <c r="J32" s="1490"/>
      <c r="K32" s="1490"/>
      <c r="L32" s="1491"/>
      <c r="M32" s="1489"/>
      <c r="N32" s="1490"/>
      <c r="O32" s="1490"/>
      <c r="P32" s="1490"/>
      <c r="Q32" s="1490"/>
      <c r="R32" s="1491"/>
      <c r="S32" s="408"/>
      <c r="T32" s="4"/>
    </row>
    <row r="33" spans="1:20" s="10" customFormat="1" x14ac:dyDescent="0.2">
      <c r="A33" s="32" t="s">
        <v>544</v>
      </c>
      <c r="B33" s="1526">
        <v>5.6394016125679283</v>
      </c>
      <c r="C33" s="1523"/>
      <c r="D33" s="1523">
        <v>5.8038647345875916</v>
      </c>
      <c r="E33" s="1523"/>
      <c r="F33" s="1514">
        <v>-2.8336828913251653E-2</v>
      </c>
      <c r="G33" s="1514"/>
      <c r="H33" s="1524">
        <v>5.0445081829568803</v>
      </c>
      <c r="I33" s="1514"/>
      <c r="J33" s="1523">
        <v>5.1387599229926044</v>
      </c>
      <c r="K33" s="1527"/>
      <c r="L33" s="1514">
        <v>-1.8341339437557485E-2</v>
      </c>
      <c r="M33" s="1517"/>
      <c r="N33" s="1523">
        <v>5.7520718855850532</v>
      </c>
      <c r="O33" s="1514"/>
      <c r="P33" s="1523">
        <v>5.935696727065463</v>
      </c>
      <c r="Q33" s="1527"/>
      <c r="R33" s="1514">
        <v>-3.0935684541145977E-2</v>
      </c>
      <c r="S33" s="7"/>
      <c r="T33" s="4"/>
    </row>
    <row r="34" spans="1:20" s="10" customFormat="1" x14ac:dyDescent="0.2">
      <c r="A34" s="32" t="s">
        <v>285</v>
      </c>
      <c r="B34" s="1526">
        <v>3.0204872709532649</v>
      </c>
      <c r="C34" s="1523"/>
      <c r="D34" s="1523">
        <v>3.0845997022509142</v>
      </c>
      <c r="E34" s="1523"/>
      <c r="F34" s="1514">
        <v>-2.0784684395471081E-2</v>
      </c>
      <c r="G34" s="1514"/>
      <c r="H34" s="1524">
        <v>5.509200563148779</v>
      </c>
      <c r="I34" s="1514"/>
      <c r="J34" s="1523">
        <v>5.5771874299587827</v>
      </c>
      <c r="K34" s="1527"/>
      <c r="L34" s="1514">
        <v>-1.2190170702315109E-2</v>
      </c>
      <c r="M34" s="1517"/>
      <c r="N34" s="1523">
        <v>2.7179236696188829</v>
      </c>
      <c r="O34" s="1514"/>
      <c r="P34" s="1523">
        <v>2.7522435790383715</v>
      </c>
      <c r="Q34" s="1527"/>
      <c r="R34" s="1514">
        <v>-1.2469793618877258E-2</v>
      </c>
      <c r="S34" s="7"/>
      <c r="T34" s="4"/>
    </row>
    <row r="35" spans="1:20" s="10" customFormat="1" x14ac:dyDescent="0.2">
      <c r="A35" s="32" t="s">
        <v>545</v>
      </c>
      <c r="B35" s="1526">
        <v>1.6483870250084385</v>
      </c>
      <c r="C35" s="1523"/>
      <c r="D35" s="1523">
        <v>1.9228401555421333</v>
      </c>
      <c r="E35" s="1523"/>
      <c r="F35" s="1514">
        <v>-0.14273320106335849</v>
      </c>
      <c r="G35" s="1514"/>
      <c r="H35" s="1524">
        <v>2.9369750732505757</v>
      </c>
      <c r="I35" s="1514"/>
      <c r="J35" s="1523">
        <v>2.7518100266092445</v>
      </c>
      <c r="K35" s="1527"/>
      <c r="L35" s="1514">
        <v>6.7288455544109629E-2</v>
      </c>
      <c r="M35" s="1517"/>
      <c r="N35" s="1523">
        <v>1.433850736396904</v>
      </c>
      <c r="O35" s="1514"/>
      <c r="P35" s="1523">
        <v>1.4431235372645541</v>
      </c>
      <c r="Q35" s="1527"/>
      <c r="R35" s="1514">
        <v>-6.425507330596777E-3</v>
      </c>
      <c r="S35" s="7"/>
      <c r="T35" s="4"/>
    </row>
    <row r="36" spans="1:20" s="10" customFormat="1" x14ac:dyDescent="0.2">
      <c r="A36" s="32" t="s">
        <v>546</v>
      </c>
      <c r="B36" s="1526">
        <v>1.7236199182639032</v>
      </c>
      <c r="C36" s="1523"/>
      <c r="D36" s="1523">
        <v>2.255272364870498</v>
      </c>
      <c r="E36" s="1523"/>
      <c r="F36" s="1514">
        <v>-0.23573757870133052</v>
      </c>
      <c r="G36" s="1514"/>
      <c r="H36" s="1524">
        <v>3.4344718122609836</v>
      </c>
      <c r="I36" s="1514"/>
      <c r="J36" s="1523">
        <v>2.161559280766113</v>
      </c>
      <c r="K36" s="1527"/>
      <c r="L36" s="1514">
        <v>0.5888862465264969</v>
      </c>
      <c r="M36" s="1517"/>
      <c r="N36" s="1523">
        <v>1.4728835926298203</v>
      </c>
      <c r="O36" s="1514"/>
      <c r="P36" s="1523">
        <v>2.3070724573932049</v>
      </c>
      <c r="Q36" s="1527"/>
      <c r="R36" s="1514">
        <v>-0.36157896215619811</v>
      </c>
      <c r="S36" s="7"/>
      <c r="T36" s="4"/>
    </row>
    <row r="37" spans="1:20" s="10" customFormat="1" x14ac:dyDescent="0.2">
      <c r="A37" s="1167" t="s">
        <v>547</v>
      </c>
      <c r="B37" s="1526">
        <v>3.162773453302878</v>
      </c>
      <c r="C37" s="1523"/>
      <c r="D37" s="1523">
        <v>3.5179581692325965</v>
      </c>
      <c r="E37" s="1523"/>
      <c r="F37" s="1514">
        <v>-0.1009633141849433</v>
      </c>
      <c r="G37" s="1514"/>
      <c r="H37" s="1524">
        <v>6.0421378607137308</v>
      </c>
      <c r="I37" s="1514"/>
      <c r="J37" s="1523">
        <v>5.9219850119039652</v>
      </c>
      <c r="K37" s="1527"/>
      <c r="L37" s="1514">
        <v>2.0289286205257641E-2</v>
      </c>
      <c r="M37" s="1517"/>
      <c r="N37" s="1523">
        <v>2.5255836648566166</v>
      </c>
      <c r="O37" s="1514"/>
      <c r="P37" s="1523">
        <v>2.7699856933156197</v>
      </c>
      <c r="Q37" s="1527"/>
      <c r="R37" s="1514">
        <v>-8.8232234934924381E-2</v>
      </c>
      <c r="S37" s="7"/>
      <c r="T37" s="4"/>
    </row>
    <row r="38" spans="1:20" s="10" customFormat="1" x14ac:dyDescent="0.2">
      <c r="A38" s="1167" t="s">
        <v>1</v>
      </c>
      <c r="B38" s="1526">
        <v>3.3902174936947693</v>
      </c>
      <c r="C38" s="1523"/>
      <c r="D38" s="1523">
        <v>3.8683159069032595</v>
      </c>
      <c r="E38" s="1523"/>
      <c r="F38" s="1514">
        <v>-0.12359342533408213</v>
      </c>
      <c r="G38" s="1514"/>
      <c r="H38" s="1524">
        <v>5.4094570735745444</v>
      </c>
      <c r="I38" s="1514"/>
      <c r="J38" s="1523">
        <v>6.0134888003754083</v>
      </c>
      <c r="K38" s="1527"/>
      <c r="L38" s="1514">
        <v>-0.10044613814914823</v>
      </c>
      <c r="M38" s="1517"/>
      <c r="N38" s="1523">
        <v>3.0894257692245817</v>
      </c>
      <c r="O38" s="1514"/>
      <c r="P38" s="1523">
        <v>3.4467539776359937</v>
      </c>
      <c r="Q38" s="1527"/>
      <c r="R38" s="1514">
        <v>-0.10367093524223354</v>
      </c>
      <c r="S38" s="7"/>
      <c r="T38" s="4"/>
    </row>
    <row r="39" spans="1:20" s="10" customFormat="1" x14ac:dyDescent="0.2">
      <c r="A39" s="32" t="s">
        <v>142</v>
      </c>
      <c r="B39" s="1526">
        <v>2.0514682175817787</v>
      </c>
      <c r="C39" s="1523"/>
      <c r="D39" s="1523">
        <v>2.116124873708991</v>
      </c>
      <c r="E39" s="1523"/>
      <c r="F39" s="1514">
        <v>-3.0554272543418887E-2</v>
      </c>
      <c r="G39" s="1514"/>
      <c r="H39" s="1524">
        <v>3.4540111527313115</v>
      </c>
      <c r="I39" s="1514"/>
      <c r="J39" s="1523">
        <v>4.1278736120243549</v>
      </c>
      <c r="K39" s="1527"/>
      <c r="L39" s="1514">
        <v>-0.1632468729977839</v>
      </c>
      <c r="M39" s="1517"/>
      <c r="N39" s="1523">
        <v>1.8451063926256854</v>
      </c>
      <c r="O39" s="1514"/>
      <c r="P39" s="1523">
        <v>1.7459848179383439</v>
      </c>
      <c r="Q39" s="1527"/>
      <c r="R39" s="1514">
        <v>5.6771154977386405E-2</v>
      </c>
      <c r="S39" s="7"/>
      <c r="T39" s="4"/>
    </row>
    <row r="40" spans="1:20" s="10" customFormat="1" x14ac:dyDescent="0.2">
      <c r="A40" s="32" t="s">
        <v>143</v>
      </c>
      <c r="B40" s="1526">
        <v>3.2117770694875691</v>
      </c>
      <c r="C40" s="1523"/>
      <c r="D40" s="1523">
        <v>4.0253690863072809</v>
      </c>
      <c r="E40" s="1523"/>
      <c r="F40" s="1514">
        <v>-0.20211612882585875</v>
      </c>
      <c r="G40" s="1514"/>
      <c r="H40" s="1524">
        <v>5.3104085418843034</v>
      </c>
      <c r="I40" s="1514"/>
      <c r="J40" s="1523">
        <v>5.6390690372193948</v>
      </c>
      <c r="K40" s="1527"/>
      <c r="L40" s="1514">
        <v>-5.8282757874720523E-2</v>
      </c>
      <c r="M40" s="1517"/>
      <c r="N40" s="1523">
        <v>2.9175959882771876</v>
      </c>
      <c r="O40" s="1514"/>
      <c r="P40" s="1523">
        <v>3.6975892053059911</v>
      </c>
      <c r="Q40" s="1527"/>
      <c r="R40" s="1514">
        <v>-0.21094642312064404</v>
      </c>
      <c r="S40" s="7"/>
      <c r="T40" s="4"/>
    </row>
    <row r="41" spans="1:20" s="10" customFormat="1" x14ac:dyDescent="0.2">
      <c r="A41" s="32" t="s">
        <v>301</v>
      </c>
      <c r="B41" s="1526">
        <v>6.7455604956882951</v>
      </c>
      <c r="C41" s="1523"/>
      <c r="D41" s="1523">
        <v>6.8345122044286608</v>
      </c>
      <c r="E41" s="1523"/>
      <c r="F41" s="1514">
        <v>-1.3015077898716219E-2</v>
      </c>
      <c r="G41" s="1514"/>
      <c r="H41" s="1524">
        <v>6.3004822387920223</v>
      </c>
      <c r="I41" s="1514"/>
      <c r="J41" s="1523">
        <v>6.53346327218458</v>
      </c>
      <c r="K41" s="1527"/>
      <c r="L41" s="1514">
        <v>-3.5659653033398984E-2</v>
      </c>
      <c r="M41" s="1517"/>
      <c r="N41" s="1523">
        <v>6.8355087695703967</v>
      </c>
      <c r="O41" s="1514"/>
      <c r="P41" s="1523">
        <v>6.8976803027045595</v>
      </c>
      <c r="Q41" s="1527"/>
      <c r="R41" s="1514">
        <v>-9.0133973170350504E-3</v>
      </c>
      <c r="S41" s="7"/>
      <c r="T41" s="4"/>
    </row>
    <row r="42" spans="1:20" s="10" customFormat="1" x14ac:dyDescent="0.2">
      <c r="A42" s="546" t="s">
        <v>302</v>
      </c>
      <c r="B42" s="1489"/>
      <c r="C42" s="1490"/>
      <c r="D42" s="1501"/>
      <c r="E42" s="1501"/>
      <c r="F42" s="1500"/>
      <c r="G42" s="1500"/>
      <c r="H42" s="1489"/>
      <c r="I42" s="1500"/>
      <c r="J42" s="1502"/>
      <c r="K42" s="1502"/>
      <c r="L42" s="1503"/>
      <c r="M42" s="1504"/>
      <c r="N42" s="1490"/>
      <c r="O42" s="1500"/>
      <c r="P42" s="1502"/>
      <c r="Q42" s="1502"/>
      <c r="R42" s="1503"/>
      <c r="S42" s="549"/>
      <c r="T42" s="4"/>
    </row>
    <row r="43" spans="1:20" s="25" customFormat="1" x14ac:dyDescent="0.2">
      <c r="A43" s="12" t="s">
        <v>303</v>
      </c>
      <c r="B43" s="1511">
        <v>355087.73371837958</v>
      </c>
      <c r="C43" s="1513"/>
      <c r="D43" s="1513">
        <v>333365.36583880009</v>
      </c>
      <c r="E43" s="1513"/>
      <c r="F43" s="1514">
        <v>6.5160841843670728E-2</v>
      </c>
      <c r="G43" s="1514"/>
      <c r="H43" s="1519">
        <v>57109.925858435614</v>
      </c>
      <c r="I43" s="1514"/>
      <c r="J43" s="1520">
        <v>55495.970027269592</v>
      </c>
      <c r="K43" s="1516"/>
      <c r="L43" s="1514">
        <v>2.9082396980770982E-2</v>
      </c>
      <c r="M43" s="1517"/>
      <c r="N43" s="1513">
        <v>297977.80785994628</v>
      </c>
      <c r="O43" s="1514"/>
      <c r="P43" s="1513">
        <v>277869.39581153053</v>
      </c>
      <c r="Q43" s="1516"/>
      <c r="R43" s="1514">
        <v>7.2366415127107439E-2</v>
      </c>
      <c r="S43" s="57"/>
      <c r="T43" s="4"/>
    </row>
    <row r="44" spans="1:20" s="25" customFormat="1" x14ac:dyDescent="0.2">
      <c r="A44" s="12" t="s">
        <v>319</v>
      </c>
      <c r="B44" s="1511">
        <v>331052.98390805104</v>
      </c>
      <c r="C44" s="1513"/>
      <c r="D44" s="1513">
        <v>315602.29453486198</v>
      </c>
      <c r="E44" s="1513"/>
      <c r="F44" s="1514">
        <v>4.8956201018628367E-2</v>
      </c>
      <c r="G44" s="1514"/>
      <c r="H44" s="1519">
        <v>53845.200125648989</v>
      </c>
      <c r="I44" s="1514"/>
      <c r="J44" s="1520">
        <v>52564.116754931973</v>
      </c>
      <c r="K44" s="1516"/>
      <c r="L44" s="1514">
        <v>2.4371823399787568E-2</v>
      </c>
      <c r="M44" s="1517"/>
      <c r="N44" s="1513">
        <v>277207.78378240409</v>
      </c>
      <c r="O44" s="1514"/>
      <c r="P44" s="1513">
        <v>263038.17777993</v>
      </c>
      <c r="Q44" s="1516"/>
      <c r="R44" s="1514">
        <v>5.3869009138015851E-2</v>
      </c>
      <c r="S44" s="57"/>
      <c r="T44" s="4"/>
    </row>
    <row r="45" spans="1:20" s="25" customFormat="1" x14ac:dyDescent="0.2">
      <c r="A45" s="12" t="s">
        <v>305</v>
      </c>
      <c r="B45" s="1511">
        <v>28540.815873445739</v>
      </c>
      <c r="C45" s="1513"/>
      <c r="D45" s="1513">
        <v>22677.22392693111</v>
      </c>
      <c r="E45" s="1513"/>
      <c r="F45" s="1514">
        <v>0.25856744923487396</v>
      </c>
      <c r="G45" s="1514"/>
      <c r="H45" s="1519">
        <v>2332.1345562792903</v>
      </c>
      <c r="I45" s="1514"/>
      <c r="J45" s="1520">
        <v>2445.5897896320907</v>
      </c>
      <c r="K45" s="1516"/>
      <c r="L45" s="1514">
        <v>-4.639176767656867E-2</v>
      </c>
      <c r="M45" s="1517"/>
      <c r="N45" s="1513">
        <v>26208.681317166574</v>
      </c>
      <c r="O45" s="1514"/>
      <c r="P45" s="1513">
        <v>20231.634137299021</v>
      </c>
      <c r="Q45" s="1516"/>
      <c r="R45" s="1514">
        <v>0.29543076645738048</v>
      </c>
      <c r="S45" s="57"/>
      <c r="T45" s="4"/>
    </row>
    <row r="46" spans="1:20" s="25" customFormat="1" x14ac:dyDescent="0.2">
      <c r="A46" s="12" t="s">
        <v>306</v>
      </c>
      <c r="B46" s="1511">
        <v>14757.56155724483</v>
      </c>
      <c r="C46" s="1513"/>
      <c r="D46" s="1513">
        <v>12120.212125376544</v>
      </c>
      <c r="E46" s="1513"/>
      <c r="F46" s="1514">
        <v>0.21759927999497372</v>
      </c>
      <c r="G46" s="1514"/>
      <c r="H46" s="1519">
        <v>1620.7809608619191</v>
      </c>
      <c r="I46" s="1514"/>
      <c r="J46" s="1520">
        <v>1628.4617310286353</v>
      </c>
      <c r="K46" s="1516"/>
      <c r="L46" s="1514">
        <v>-4.7165800831343993E-3</v>
      </c>
      <c r="M46" s="1517"/>
      <c r="N46" s="1513">
        <v>13136.780596382963</v>
      </c>
      <c r="O46" s="1514"/>
      <c r="P46" s="1513">
        <v>10491.750394347908</v>
      </c>
      <c r="Q46" s="1516"/>
      <c r="R46" s="1514">
        <v>0.25210571188006725</v>
      </c>
      <c r="S46" s="57"/>
      <c r="T46" s="4"/>
    </row>
    <row r="47" spans="1:20" s="25" customFormat="1" x14ac:dyDescent="0.2">
      <c r="A47" s="12" t="s">
        <v>601</v>
      </c>
      <c r="B47" s="1511">
        <v>3941.22312713169</v>
      </c>
      <c r="C47" s="1513"/>
      <c r="D47" s="1513">
        <v>3162.7944591226205</v>
      </c>
      <c r="E47" s="1513"/>
      <c r="F47" s="1514">
        <v>0.2461205361492288</v>
      </c>
      <c r="G47" s="1514"/>
      <c r="H47" s="1519">
        <v>1218.4466430556902</v>
      </c>
      <c r="I47" s="1514"/>
      <c r="J47" s="1520">
        <v>1145.6237795506763</v>
      </c>
      <c r="K47" s="1516"/>
      <c r="L47" s="1514">
        <v>6.3566124241568753E-2</v>
      </c>
      <c r="M47" s="1517"/>
      <c r="N47" s="1513">
        <v>2722.7764840760001</v>
      </c>
      <c r="O47" s="1514"/>
      <c r="P47" s="1513">
        <v>2017.170679571944</v>
      </c>
      <c r="Q47" s="1516"/>
      <c r="R47" s="1514">
        <v>0.34979975251959838</v>
      </c>
      <c r="S47" s="57"/>
      <c r="T47" s="4"/>
    </row>
    <row r="48" spans="1:20" s="25" customFormat="1" x14ac:dyDescent="0.2">
      <c r="A48" s="33" t="s">
        <v>196</v>
      </c>
      <c r="B48" s="1511">
        <v>1879.1604578630042</v>
      </c>
      <c r="C48" s="1513"/>
      <c r="D48" s="1513">
        <v>1943.0043080551657</v>
      </c>
      <c r="E48" s="1513"/>
      <c r="F48" s="1514">
        <v>-3.2858316333876487E-2</v>
      </c>
      <c r="G48" s="1514"/>
      <c r="H48" s="1519">
        <v>832.32173965871937</v>
      </c>
      <c r="I48" s="1514"/>
      <c r="J48" s="1520">
        <v>807.01593524095301</v>
      </c>
      <c r="K48" s="1516"/>
      <c r="L48" s="1514">
        <v>3.1357254934762505E-2</v>
      </c>
      <c r="M48" s="1517"/>
      <c r="N48" s="1513">
        <v>1046.8387182042891</v>
      </c>
      <c r="O48" s="1514"/>
      <c r="P48" s="1513">
        <v>1135.9883728142127</v>
      </c>
      <c r="Q48" s="1516"/>
      <c r="R48" s="1514">
        <v>-7.8477611869451513E-2</v>
      </c>
      <c r="S48" s="57"/>
      <c r="T48" s="4"/>
    </row>
    <row r="49" spans="1:20" s="25" customFormat="1" x14ac:dyDescent="0.2">
      <c r="A49" s="12" t="s">
        <v>185</v>
      </c>
      <c r="B49" s="1511">
        <v>12095.095252371892</v>
      </c>
      <c r="C49" s="1513"/>
      <c r="D49" s="1513">
        <v>7801.7810799743111</v>
      </c>
      <c r="E49" s="1513"/>
      <c r="F49" s="1514">
        <v>0.5502992365958207</v>
      </c>
      <c r="G49" s="1514"/>
      <c r="H49" s="1519">
        <v>2854.2978741590173</v>
      </c>
      <c r="I49" s="1514"/>
      <c r="J49" s="1520">
        <v>2222.0770207000355</v>
      </c>
      <c r="K49" s="1516"/>
      <c r="L49" s="1514">
        <v>0.28451797465589607</v>
      </c>
      <c r="M49" s="1517"/>
      <c r="N49" s="1513">
        <v>9240.7973782129684</v>
      </c>
      <c r="O49" s="1514"/>
      <c r="P49" s="1513">
        <v>5579.7040592742751</v>
      </c>
      <c r="Q49" s="1516"/>
      <c r="R49" s="1514">
        <v>0.65614471306115718</v>
      </c>
      <c r="S49" s="57"/>
      <c r="T49" s="4"/>
    </row>
    <row r="50" spans="1:20" s="25" customFormat="1" x14ac:dyDescent="0.2">
      <c r="A50" s="1267" t="s">
        <v>792</v>
      </c>
      <c r="B50" s="1511">
        <v>2610.836366594734</v>
      </c>
      <c r="C50" s="1513"/>
      <c r="D50" s="1513">
        <v>2579.7478827950422</v>
      </c>
      <c r="E50" s="1513"/>
      <c r="F50" s="1514">
        <v>1.2050977542041383E-2</v>
      </c>
      <c r="G50" s="1514"/>
      <c r="H50" s="1519">
        <v>707.09591538021141</v>
      </c>
      <c r="I50" s="1514"/>
      <c r="J50" s="1520">
        <v>798.75262174954173</v>
      </c>
      <c r="K50" s="1516"/>
      <c r="L50" s="1514">
        <v>-0.11474980347303368</v>
      </c>
      <c r="M50" s="1517"/>
      <c r="N50" s="1513">
        <v>1903.7404512145133</v>
      </c>
      <c r="O50" s="1514"/>
      <c r="P50" s="1513">
        <v>1780.9952610455005</v>
      </c>
      <c r="Q50" s="1516"/>
      <c r="R50" s="1514">
        <v>6.8919436706955384E-2</v>
      </c>
      <c r="S50" s="57"/>
      <c r="T50" s="4"/>
    </row>
    <row r="51" spans="1:20" s="25" customFormat="1" x14ac:dyDescent="0.2">
      <c r="A51" s="1267" t="s">
        <v>957</v>
      </c>
      <c r="B51" s="1511">
        <v>1283.7709020433915</v>
      </c>
      <c r="C51" s="1513"/>
      <c r="D51" s="1513">
        <v>942.01710156295826</v>
      </c>
      <c r="E51" s="1513"/>
      <c r="F51" s="1514">
        <v>0.36278938027070695</v>
      </c>
      <c r="G51" s="1514"/>
      <c r="H51" s="1519">
        <v>763.51500503347256</v>
      </c>
      <c r="I51" s="1514"/>
      <c r="J51" s="1520">
        <v>683.23026668995726</v>
      </c>
      <c r="K51" s="1516"/>
      <c r="L51" s="1514">
        <v>0.11750758456950455</v>
      </c>
      <c r="M51" s="1517"/>
      <c r="N51" s="1513">
        <v>520.25589700991839</v>
      </c>
      <c r="O51" s="1514"/>
      <c r="P51" s="1513">
        <v>258.786834873001</v>
      </c>
      <c r="Q51" s="1516"/>
      <c r="R51" s="1514">
        <v>1.0103646202297449</v>
      </c>
      <c r="S51" s="57"/>
      <c r="T51" s="4"/>
    </row>
    <row r="52" spans="1:20" s="25" customFormat="1" x14ac:dyDescent="0.2">
      <c r="A52" s="12" t="s">
        <v>308</v>
      </c>
      <c r="B52" s="1511">
        <v>5827.3935162412145</v>
      </c>
      <c r="C52" s="1513"/>
      <c r="D52" s="1513">
        <v>4718.9624899791525</v>
      </c>
      <c r="E52" s="1513"/>
      <c r="F52" s="1514">
        <v>0.23488871306263739</v>
      </c>
      <c r="G52" s="1514"/>
      <c r="H52" s="1519">
        <v>1232.4899675233585</v>
      </c>
      <c r="I52" s="1514"/>
      <c r="J52" s="1520">
        <v>904.77582463927547</v>
      </c>
      <c r="K52" s="1516"/>
      <c r="L52" s="1514">
        <v>0.36220479588381926</v>
      </c>
      <c r="M52" s="1517"/>
      <c r="N52" s="1513">
        <v>4594.9035487178517</v>
      </c>
      <c r="O52" s="1514"/>
      <c r="P52" s="1513">
        <v>3814.1866653398765</v>
      </c>
      <c r="Q52" s="1516"/>
      <c r="R52" s="1514">
        <v>0.20468764428140715</v>
      </c>
      <c r="S52" s="57"/>
      <c r="T52" s="4"/>
    </row>
    <row r="53" spans="1:20" s="25" customFormat="1" x14ac:dyDescent="0.2">
      <c r="A53" s="12" t="s">
        <v>309</v>
      </c>
      <c r="B53" s="1511">
        <v>2991.5702843756872</v>
      </c>
      <c r="C53" s="1513"/>
      <c r="D53" s="1513">
        <v>1696.9500188890756</v>
      </c>
      <c r="E53" s="1513"/>
      <c r="F53" s="1514">
        <v>0.76291007459026217</v>
      </c>
      <c r="G53" s="1514"/>
      <c r="H53" s="1519">
        <v>666.12626732166063</v>
      </c>
      <c r="I53" s="1514"/>
      <c r="J53" s="1520">
        <v>728.11244678687308</v>
      </c>
      <c r="K53" s="1516"/>
      <c r="L53" s="1514">
        <v>-8.5132701327596608E-2</v>
      </c>
      <c r="M53" s="1517"/>
      <c r="N53" s="1513">
        <v>2325.4440170540306</v>
      </c>
      <c r="O53" s="1514"/>
      <c r="P53" s="1513">
        <v>968.83757210220244</v>
      </c>
      <c r="Q53" s="1516"/>
      <c r="R53" s="1514">
        <v>1.4002413655451422</v>
      </c>
      <c r="S53" s="57"/>
      <c r="T53" s="4"/>
    </row>
    <row r="54" spans="1:20" s="25" customFormat="1" x14ac:dyDescent="0.2">
      <c r="A54" s="12" t="s">
        <v>310</v>
      </c>
      <c r="B54" s="1511">
        <v>10649.87981180616</v>
      </c>
      <c r="C54" s="1513"/>
      <c r="D54" s="1513">
        <v>12223.311957758518</v>
      </c>
      <c r="E54" s="1513"/>
      <c r="F54" s="1514">
        <v>-0.12872388035172835</v>
      </c>
      <c r="G54" s="1514"/>
      <c r="H54" s="1519">
        <v>3327.2540264093354</v>
      </c>
      <c r="I54" s="1514"/>
      <c r="J54" s="1520">
        <v>3368.1869917375207</v>
      </c>
      <c r="K54" s="1516"/>
      <c r="L54" s="1514">
        <v>-1.2152818542615844E-2</v>
      </c>
      <c r="M54" s="1517"/>
      <c r="N54" s="1513">
        <v>7322.6257853970537</v>
      </c>
      <c r="O54" s="1514"/>
      <c r="P54" s="1513">
        <v>8855.1249660209978</v>
      </c>
      <c r="Q54" s="1516"/>
      <c r="R54" s="1514">
        <v>-0.17306352948201975</v>
      </c>
      <c r="S54" s="57"/>
      <c r="T54" s="4"/>
    </row>
    <row r="55" spans="1:20" s="10" customFormat="1" x14ac:dyDescent="0.2">
      <c r="A55" s="546" t="s">
        <v>311</v>
      </c>
      <c r="B55" s="1489"/>
      <c r="C55" s="1490"/>
      <c r="D55" s="1501"/>
      <c r="E55" s="1501"/>
      <c r="F55" s="1490"/>
      <c r="G55" s="1490"/>
      <c r="H55" s="1489"/>
      <c r="I55" s="1490"/>
      <c r="J55" s="1502"/>
      <c r="K55" s="1490"/>
      <c r="L55" s="1491"/>
      <c r="M55" s="1489"/>
      <c r="N55" s="1490"/>
      <c r="O55" s="1505"/>
      <c r="P55" s="1502"/>
      <c r="Q55" s="1490"/>
      <c r="R55" s="1491"/>
      <c r="S55" s="408"/>
      <c r="T55" s="4"/>
    </row>
    <row r="56" spans="1:20" s="25" customFormat="1" x14ac:dyDescent="0.2">
      <c r="A56" s="33" t="s">
        <v>312</v>
      </c>
      <c r="B56" s="1511">
        <v>357481.54477385967</v>
      </c>
      <c r="C56" s="1513"/>
      <c r="D56" s="1513">
        <v>331822.00832179782</v>
      </c>
      <c r="E56" s="1513"/>
      <c r="F56" s="1514">
        <v>7.7329218100498837E-2</v>
      </c>
      <c r="G56" s="1514"/>
      <c r="H56" s="1519">
        <v>58373.586631396203</v>
      </c>
      <c r="I56" s="1514"/>
      <c r="J56" s="1520">
        <v>56203.965910065526</v>
      </c>
      <c r="K56" s="1516"/>
      <c r="L56" s="1514">
        <v>3.8602626811111228E-2</v>
      </c>
      <c r="M56" s="1517"/>
      <c r="N56" s="1520">
        <v>299107.95814246504</v>
      </c>
      <c r="O56" s="1514"/>
      <c r="P56" s="1513">
        <v>275618.04241173231</v>
      </c>
      <c r="Q56" s="1516"/>
      <c r="R56" s="1514">
        <v>8.5226335421257696E-2</v>
      </c>
      <c r="S56" s="57"/>
      <c r="T56" s="4"/>
    </row>
    <row r="57" spans="1:20" s="25" customFormat="1" x14ac:dyDescent="0.2">
      <c r="A57" s="33" t="s">
        <v>194</v>
      </c>
      <c r="B57" s="1511">
        <v>254738.72324870818</v>
      </c>
      <c r="C57" s="1513"/>
      <c r="D57" s="1513">
        <v>242234.85488796979</v>
      </c>
      <c r="E57" s="1513"/>
      <c r="F57" s="1514">
        <v>5.1618782798706853E-2</v>
      </c>
      <c r="G57" s="1514"/>
      <c r="H57" s="1519">
        <v>54898.676761495168</v>
      </c>
      <c r="I57" s="1514"/>
      <c r="J57" s="1520">
        <v>52547.261476590837</v>
      </c>
      <c r="K57" s="1516"/>
      <c r="L57" s="1514">
        <v>4.4748579066329806E-2</v>
      </c>
      <c r="M57" s="1517"/>
      <c r="N57" s="1520">
        <v>199840.04648719358</v>
      </c>
      <c r="O57" s="1514"/>
      <c r="P57" s="1513">
        <v>189687.59341137894</v>
      </c>
      <c r="Q57" s="1516"/>
      <c r="R57" s="1514">
        <v>5.3521966794089867E-2</v>
      </c>
      <c r="S57" s="57"/>
      <c r="T57" s="4"/>
    </row>
    <row r="58" spans="1:20" s="25" customFormat="1" x14ac:dyDescent="0.2">
      <c r="A58" s="33" t="s">
        <v>195</v>
      </c>
      <c r="B58" s="1511">
        <v>99759.923463435392</v>
      </c>
      <c r="C58" s="1513"/>
      <c r="D58" s="1513">
        <v>87157.704958513103</v>
      </c>
      <c r="E58" s="1513"/>
      <c r="F58" s="1514">
        <v>0.14459098608575022</v>
      </c>
      <c r="G58" s="1514"/>
      <c r="H58" s="1519">
        <v>3679.3190356678997</v>
      </c>
      <c r="I58" s="1514"/>
      <c r="J58" s="1520">
        <v>3917.5693391698533</v>
      </c>
      <c r="K58" s="1516"/>
      <c r="L58" s="1514">
        <v>-6.0815848521123983E-2</v>
      </c>
      <c r="M58" s="1517"/>
      <c r="N58" s="1520">
        <v>96080.604427768485</v>
      </c>
      <c r="O58" s="1514"/>
      <c r="P58" s="1513">
        <v>83240.135619343244</v>
      </c>
      <c r="Q58" s="1516"/>
      <c r="R58" s="1514">
        <v>0.15425814377747588</v>
      </c>
      <c r="S58" s="57"/>
      <c r="T58" s="4"/>
    </row>
    <row r="59" spans="1:20" s="25" customFormat="1" x14ac:dyDescent="0.2">
      <c r="A59" s="33" t="s">
        <v>621</v>
      </c>
      <c r="B59" s="1511">
        <v>7338.7620089287857</v>
      </c>
      <c r="C59" s="1513"/>
      <c r="D59" s="1513">
        <v>4686.8047409648025</v>
      </c>
      <c r="E59" s="1513"/>
      <c r="F59" s="1514">
        <v>0.56583480954191923</v>
      </c>
      <c r="G59" s="1514"/>
      <c r="H59" s="1519">
        <v>567.70809329680594</v>
      </c>
      <c r="I59" s="1514"/>
      <c r="J59" s="1520">
        <v>665.16291693771564</v>
      </c>
      <c r="K59" s="1516"/>
      <c r="L59" s="1514">
        <v>-0.14651271314037362</v>
      </c>
      <c r="M59" s="1517"/>
      <c r="N59" s="1520">
        <v>6771.0539156319728</v>
      </c>
      <c r="O59" s="1514"/>
      <c r="P59" s="1513">
        <v>4021.6418240270868</v>
      </c>
      <c r="Q59" s="1516"/>
      <c r="R59" s="1514">
        <v>0.68365414224078047</v>
      </c>
      <c r="S59" s="57"/>
      <c r="T59" s="4"/>
    </row>
    <row r="60" spans="1:20" s="25" customFormat="1" x14ac:dyDescent="0.2">
      <c r="A60" s="33" t="s">
        <v>243</v>
      </c>
      <c r="B60" s="1511">
        <v>24235.589833410479</v>
      </c>
      <c r="C60" s="1513"/>
      <c r="D60" s="1513">
        <v>19552.579670791634</v>
      </c>
      <c r="E60" s="1513"/>
      <c r="F60" s="1514">
        <v>0.23950855802492896</v>
      </c>
      <c r="G60" s="1514"/>
      <c r="H60" s="1519">
        <v>2977.0529036734661</v>
      </c>
      <c r="I60" s="1514"/>
      <c r="J60" s="1520">
        <v>2958.589301576375</v>
      </c>
      <c r="K60" s="1516"/>
      <c r="L60" s="1514">
        <v>6.2406776389184702E-3</v>
      </c>
      <c r="M60" s="1517"/>
      <c r="N60" s="1520">
        <v>21258.536929737082</v>
      </c>
      <c r="O60" s="1514"/>
      <c r="P60" s="1513">
        <v>16593.990369215258</v>
      </c>
      <c r="Q60" s="1516"/>
      <c r="R60" s="1514">
        <v>0.28109854572263521</v>
      </c>
      <c r="S60" s="57"/>
      <c r="T60" s="4"/>
    </row>
    <row r="61" spans="1:20" s="25" customFormat="1" x14ac:dyDescent="0.2">
      <c r="A61" s="33" t="s">
        <v>313</v>
      </c>
      <c r="B61" s="1511">
        <v>13016.697615173407</v>
      </c>
      <c r="C61" s="1513"/>
      <c r="D61" s="1513">
        <v>10425.26765272084</v>
      </c>
      <c r="E61" s="1513"/>
      <c r="F61" s="1514">
        <v>0.24857203179586873</v>
      </c>
      <c r="G61" s="1514"/>
      <c r="H61" s="1519">
        <v>1480.7862727966633</v>
      </c>
      <c r="I61" s="1514"/>
      <c r="J61" s="1520">
        <v>1406.2669211772936</v>
      </c>
      <c r="K61" s="1516"/>
      <c r="L61" s="1514">
        <v>5.2990901298441848E-2</v>
      </c>
      <c r="M61" s="1517"/>
      <c r="N61" s="1520">
        <v>11535.911342376801</v>
      </c>
      <c r="O61" s="1514"/>
      <c r="P61" s="1513">
        <v>9019.0007315435469</v>
      </c>
      <c r="Q61" s="1516"/>
      <c r="R61" s="1514">
        <v>0.27906756920758125</v>
      </c>
      <c r="S61" s="57"/>
      <c r="T61" s="4"/>
    </row>
    <row r="62" spans="1:20" s="25" customFormat="1" x14ac:dyDescent="0.2">
      <c r="A62" s="33" t="s">
        <v>314</v>
      </c>
      <c r="B62" s="1511">
        <v>3075.0781580865528</v>
      </c>
      <c r="C62" s="1513"/>
      <c r="D62" s="1513">
        <v>2400.5271009959083</v>
      </c>
      <c r="E62" s="1513"/>
      <c r="F62" s="1514">
        <v>0.28100122544369233</v>
      </c>
      <c r="G62" s="1514"/>
      <c r="H62" s="1519">
        <v>423.82761395469618</v>
      </c>
      <c r="I62" s="1514"/>
      <c r="J62" s="1520">
        <v>456.47319848431783</v>
      </c>
      <c r="K62" s="1516"/>
      <c r="L62" s="1514">
        <v>-7.1516979831496505E-2</v>
      </c>
      <c r="M62" s="1517"/>
      <c r="N62" s="1520">
        <v>2651.2505441318522</v>
      </c>
      <c r="O62" s="1514"/>
      <c r="P62" s="1513">
        <v>1944.0539025115904</v>
      </c>
      <c r="Q62" s="1516"/>
      <c r="R62" s="1514">
        <v>0.36377419407281347</v>
      </c>
      <c r="S62" s="57"/>
      <c r="T62" s="4"/>
    </row>
    <row r="63" spans="1:20" s="25" customFormat="1" x14ac:dyDescent="0.2">
      <c r="A63" s="33" t="s">
        <v>315</v>
      </c>
      <c r="B63" s="1511">
        <v>8539.0916405957232</v>
      </c>
      <c r="C63" s="1513"/>
      <c r="D63" s="1513">
        <v>7069.8441960463542</v>
      </c>
      <c r="E63" s="1513"/>
      <c r="F63" s="1514">
        <v>0.20781892836775828</v>
      </c>
      <c r="G63" s="1514"/>
      <c r="H63" s="1519">
        <v>1132.4579434732807</v>
      </c>
      <c r="I63" s="1514"/>
      <c r="J63" s="1520">
        <v>1260.0679045513173</v>
      </c>
      <c r="K63" s="1516"/>
      <c r="L63" s="1514">
        <v>-0.10127228907038602</v>
      </c>
      <c r="M63" s="1517"/>
      <c r="N63" s="1520">
        <v>7406.6336971224637</v>
      </c>
      <c r="O63" s="1514"/>
      <c r="P63" s="1513">
        <v>5809.7762914950372</v>
      </c>
      <c r="Q63" s="1516"/>
      <c r="R63" s="1514">
        <v>0.27485695240367081</v>
      </c>
      <c r="S63" s="57"/>
      <c r="T63" s="4"/>
    </row>
    <row r="64" spans="1:20" s="25" customFormat="1" x14ac:dyDescent="0.2">
      <c r="A64" s="33" t="s">
        <v>237</v>
      </c>
      <c r="B64" s="1511">
        <v>4212.7455647042443</v>
      </c>
      <c r="C64" s="1513"/>
      <c r="D64" s="1513">
        <v>5390.3821587382981</v>
      </c>
      <c r="E64" s="1513"/>
      <c r="F64" s="1514">
        <v>-0.21846996360452814</v>
      </c>
      <c r="G64" s="1514"/>
      <c r="H64" s="1519">
        <v>1698.2485618967974</v>
      </c>
      <c r="I64" s="1514"/>
      <c r="J64" s="1520">
        <v>1789.2042126485426</v>
      </c>
      <c r="K64" s="1516"/>
      <c r="L64" s="1514">
        <v>-5.0835812988112974E-2</v>
      </c>
      <c r="M64" s="1517"/>
      <c r="N64" s="1520">
        <v>2514.4970028074413</v>
      </c>
      <c r="O64" s="1514"/>
      <c r="P64" s="1513">
        <v>3601.1779460897556</v>
      </c>
      <c r="Q64" s="1516"/>
      <c r="R64" s="1514">
        <v>-0.30175708047480915</v>
      </c>
      <c r="S64" s="57"/>
      <c r="T64" s="4"/>
    </row>
    <row r="65" spans="1:20" s="25" customFormat="1" x14ac:dyDescent="0.2">
      <c r="A65" s="33" t="s">
        <v>260</v>
      </c>
      <c r="B65" s="1511">
        <v>8266.7206183329781</v>
      </c>
      <c r="C65" s="1513"/>
      <c r="D65" s="1513">
        <v>9406.8894827218155</v>
      </c>
      <c r="E65" s="1513"/>
      <c r="F65" s="1514">
        <v>-0.12120572549332617</v>
      </c>
      <c r="G65" s="1514"/>
      <c r="H65" s="1519">
        <v>3110.5750604687369</v>
      </c>
      <c r="I65" s="1514"/>
      <c r="J65" s="1520">
        <v>3306.5415787559768</v>
      </c>
      <c r="K65" s="1516"/>
      <c r="L65" s="1514">
        <v>-5.9266310015967993E-2</v>
      </c>
      <c r="M65" s="1517"/>
      <c r="N65" s="1520">
        <v>5156.1455578642435</v>
      </c>
      <c r="O65" s="1514"/>
      <c r="P65" s="1513">
        <v>6100.3479039658387</v>
      </c>
      <c r="Q65" s="1516"/>
      <c r="R65" s="1514">
        <v>-0.15477844230617877</v>
      </c>
      <c r="S65" s="57"/>
      <c r="T65" s="4"/>
    </row>
    <row r="66" spans="1:20" s="25" customFormat="1" x14ac:dyDescent="0.2">
      <c r="A66" s="33" t="s">
        <v>316</v>
      </c>
      <c r="B66" s="1511">
        <v>1099.0451059092561</v>
      </c>
      <c r="C66" s="1513"/>
      <c r="D66" s="1513">
        <v>1302.3398295764769</v>
      </c>
      <c r="E66" s="1513"/>
      <c r="F66" s="1514">
        <v>-0.15609959785483374</v>
      </c>
      <c r="G66" s="1514"/>
      <c r="H66" s="1519">
        <v>493.53448831044261</v>
      </c>
      <c r="I66" s="1514"/>
      <c r="J66" s="1520">
        <v>528.231564219608</v>
      </c>
      <c r="K66" s="1516"/>
      <c r="L66" s="1514">
        <v>-6.568535138642409E-2</v>
      </c>
      <c r="M66" s="1517"/>
      <c r="N66" s="1528">
        <v>605.51061759881532</v>
      </c>
      <c r="O66" s="1514"/>
      <c r="P66" s="1513">
        <v>774.10826535686897</v>
      </c>
      <c r="Q66" s="1516"/>
      <c r="R66" s="1514">
        <v>-0.21779595349021244</v>
      </c>
      <c r="S66" s="57"/>
      <c r="T66" s="4"/>
    </row>
    <row r="67" spans="1:20" s="25" customFormat="1" x14ac:dyDescent="0.2">
      <c r="A67" s="33" t="s">
        <v>317</v>
      </c>
      <c r="B67" s="1511">
        <v>1694.4271425494912</v>
      </c>
      <c r="C67" s="1513"/>
      <c r="D67" s="1513">
        <v>1527.6766940812272</v>
      </c>
      <c r="E67" s="1513"/>
      <c r="F67" s="1514">
        <v>0.10915297007168838</v>
      </c>
      <c r="G67" s="1514"/>
      <c r="H67" s="1519">
        <v>214.83158843598306</v>
      </c>
      <c r="I67" s="1514"/>
      <c r="J67" s="1520">
        <v>380.59647063980759</v>
      </c>
      <c r="K67" s="1516"/>
      <c r="L67" s="1514">
        <v>-0.43553972511926581</v>
      </c>
      <c r="M67" s="1517"/>
      <c r="N67" s="1528">
        <v>1479.595554113509</v>
      </c>
      <c r="O67" s="1514"/>
      <c r="P67" s="1513">
        <v>1147.0802234414195</v>
      </c>
      <c r="Q67" s="1516"/>
      <c r="R67" s="1514">
        <v>0.28987975197976268</v>
      </c>
      <c r="S67" s="57"/>
      <c r="T67" s="4"/>
    </row>
    <row r="68" spans="1:20" s="25" customFormat="1" x14ac:dyDescent="0.2">
      <c r="A68" s="33" t="s">
        <v>622</v>
      </c>
      <c r="B68" s="1511">
        <v>523.38138591482925</v>
      </c>
      <c r="C68" s="1513"/>
      <c r="D68" s="1513">
        <v>1224.858693251535</v>
      </c>
      <c r="E68" s="1513"/>
      <c r="F68" s="1514">
        <v>-0.57270059901730352</v>
      </c>
      <c r="G68" s="1529"/>
      <c r="H68" s="1519">
        <v>261.16648196374132</v>
      </c>
      <c r="I68" s="1514"/>
      <c r="J68" s="1520">
        <v>413.50941791926743</v>
      </c>
      <c r="K68" s="1516"/>
      <c r="L68" s="1514">
        <v>-0.3684146705100419</v>
      </c>
      <c r="M68" s="1517"/>
      <c r="N68" s="1528">
        <v>262.21490395108771</v>
      </c>
      <c r="O68" s="1514"/>
      <c r="P68" s="1513">
        <v>811.34927533226744</v>
      </c>
      <c r="Q68" s="1516"/>
      <c r="R68" s="1514">
        <v>-0.67681624680849783</v>
      </c>
      <c r="S68" s="57"/>
      <c r="T68" s="4"/>
    </row>
    <row r="69" spans="1:20" s="25" customFormat="1" x14ac:dyDescent="0.2">
      <c r="A69" s="33" t="s">
        <v>893</v>
      </c>
      <c r="B69" s="1511">
        <v>38.315680083906557</v>
      </c>
      <c r="C69" s="1513"/>
      <c r="D69" s="1513">
        <v>37.929375375603669</v>
      </c>
      <c r="E69" s="1516"/>
      <c r="F69" s="1514">
        <v>1.0184842341257225E-2</v>
      </c>
      <c r="G69" s="1514"/>
      <c r="H69" s="1519">
        <v>39.871125903355356</v>
      </c>
      <c r="I69" s="1514"/>
      <c r="J69" s="1520">
        <v>39.122789853495796</v>
      </c>
      <c r="K69" s="1516"/>
      <c r="L69" s="1529">
        <v>1.9127880518282951E-2</v>
      </c>
      <c r="M69" s="1514"/>
      <c r="N69" s="1520">
        <v>38.050182920234221</v>
      </c>
      <c r="O69" s="1514"/>
      <c r="P69" s="1513">
        <v>37.721409111208189</v>
      </c>
      <c r="Q69" s="1516"/>
      <c r="R69" s="1514">
        <v>8.7158411303448133E-3</v>
      </c>
      <c r="S69" s="57"/>
      <c r="T69" s="4"/>
    </row>
    <row r="70" spans="1:20" s="25" customFormat="1" x14ac:dyDescent="0.2">
      <c r="A70" s="546" t="s">
        <v>456</v>
      </c>
      <c r="B70" s="551"/>
      <c r="C70" s="547"/>
      <c r="D70" s="547"/>
      <c r="E70" s="547"/>
      <c r="F70" s="407"/>
      <c r="G70" s="407"/>
      <c r="H70" s="552"/>
      <c r="I70" s="407"/>
      <c r="J70" s="548"/>
      <c r="K70" s="407"/>
      <c r="L70" s="408"/>
      <c r="M70" s="394"/>
      <c r="N70" s="407"/>
      <c r="O70" s="550"/>
      <c r="P70" s="548"/>
      <c r="Q70" s="407"/>
      <c r="R70" s="407"/>
      <c r="S70" s="408"/>
      <c r="T70" s="4"/>
    </row>
    <row r="71" spans="1:20" s="25" customFormat="1" ht="12.75" x14ac:dyDescent="0.2">
      <c r="A71" s="401" t="s">
        <v>592</v>
      </c>
      <c r="B71" s="570">
        <v>903.92247567436357</v>
      </c>
      <c r="C71" s="571">
        <v>373.76361111539154</v>
      </c>
      <c r="D71" s="571">
        <v>806.66583873015145</v>
      </c>
      <c r="E71" s="571"/>
      <c r="F71" s="1269">
        <v>0.120566202601703</v>
      </c>
      <c r="G71" s="55"/>
      <c r="H71" s="570"/>
      <c r="I71" s="571"/>
      <c r="J71" s="571"/>
      <c r="K71" s="571"/>
      <c r="L71" s="57"/>
      <c r="M71" s="573"/>
      <c r="N71" s="107"/>
      <c r="O71" s="314"/>
      <c r="P71" s="107"/>
      <c r="Q71" s="105"/>
      <c r="R71" s="55"/>
      <c r="S71" s="57"/>
      <c r="T71" s="4"/>
    </row>
    <row r="72" spans="1:20" s="25" customFormat="1" ht="12.75" x14ac:dyDescent="0.2">
      <c r="A72" s="401" t="s">
        <v>590</v>
      </c>
      <c r="B72" s="1765">
        <v>340.25236039375727</v>
      </c>
      <c r="C72" s="571">
        <v>258.8684779251879</v>
      </c>
      <c r="D72" s="571">
        <v>320.6329358637671</v>
      </c>
      <c r="E72" s="571"/>
      <c r="F72" s="1269">
        <v>6.1189673098106849E-2</v>
      </c>
      <c r="G72" s="55"/>
      <c r="H72" s="570"/>
      <c r="I72" s="571"/>
      <c r="J72" s="571"/>
      <c r="K72" s="571"/>
      <c r="L72" s="57"/>
      <c r="M72" s="573"/>
      <c r="N72" s="107"/>
      <c r="O72" s="314"/>
      <c r="P72" s="107"/>
      <c r="Q72" s="105"/>
      <c r="R72" s="55"/>
      <c r="S72" s="57"/>
      <c r="T72" s="4"/>
    </row>
    <row r="73" spans="1:20" s="25" customFormat="1" ht="12.75" x14ac:dyDescent="0.2">
      <c r="A73" s="410" t="s">
        <v>591</v>
      </c>
      <c r="B73" s="1766">
        <v>2295.1928808368148</v>
      </c>
      <c r="C73" s="574">
        <v>1771.1602276566507</v>
      </c>
      <c r="D73" s="574">
        <v>2191.3697133027144</v>
      </c>
      <c r="E73" s="574"/>
      <c r="F73" s="1277">
        <v>4.737820683741386E-2</v>
      </c>
      <c r="G73" s="22"/>
      <c r="H73" s="575"/>
      <c r="I73" s="574"/>
      <c r="J73" s="574"/>
      <c r="K73" s="574"/>
      <c r="L73" s="91"/>
      <c r="M73" s="576"/>
      <c r="N73" s="108"/>
      <c r="O73" s="315"/>
      <c r="P73" s="108"/>
      <c r="Q73" s="153"/>
      <c r="R73" s="22"/>
      <c r="S73" s="91"/>
      <c r="T73" s="4"/>
    </row>
    <row r="74" spans="1:20" s="25" customFormat="1" x14ac:dyDescent="0.2">
      <c r="A74" s="123"/>
      <c r="B74" s="553"/>
      <c r="D74" s="553"/>
      <c r="E74" s="56"/>
      <c r="F74" s="55"/>
      <c r="G74" s="55"/>
      <c r="H74" s="554"/>
      <c r="I74" s="100"/>
      <c r="J74" s="555"/>
      <c r="K74" s="149"/>
      <c r="L74" s="100"/>
      <c r="M74" s="100"/>
      <c r="N74" s="556"/>
      <c r="O74" s="100"/>
      <c r="P74" s="557"/>
      <c r="Q74" s="149"/>
      <c r="R74" s="100"/>
      <c r="S74" s="55"/>
      <c r="T74" s="4"/>
    </row>
    <row r="75" spans="1:20" x14ac:dyDescent="0.2">
      <c r="A75" s="29" t="s">
        <v>677</v>
      </c>
      <c r="B75" s="109"/>
      <c r="D75" s="109"/>
      <c r="E75" s="6"/>
      <c r="F75" s="21"/>
      <c r="G75" s="21"/>
      <c r="I75" s="21"/>
      <c r="J75" s="110"/>
      <c r="K75" s="6"/>
      <c r="L75" s="21"/>
      <c r="M75" s="21"/>
      <c r="O75" s="21"/>
      <c r="P75" s="316"/>
      <c r="Q75" s="6"/>
      <c r="R75" s="21"/>
      <c r="S75" s="21"/>
    </row>
    <row r="76" spans="1:20" x14ac:dyDescent="0.2">
      <c r="A76" s="29"/>
      <c r="B76" s="109"/>
      <c r="D76" s="109"/>
      <c r="E76" s="6"/>
      <c r="F76" s="21"/>
      <c r="G76" s="21"/>
      <c r="I76" s="21"/>
      <c r="J76" s="110"/>
      <c r="K76" s="6"/>
      <c r="L76" s="21"/>
      <c r="M76" s="21"/>
      <c r="O76" s="21"/>
      <c r="P76" s="316"/>
      <c r="Q76" s="6"/>
      <c r="R76" s="21"/>
      <c r="S76" s="21"/>
    </row>
    <row r="77" spans="1:20" x14ac:dyDescent="0.2">
      <c r="A77" s="29"/>
      <c r="B77" s="127"/>
      <c r="C77" s="128"/>
      <c r="D77" s="127"/>
      <c r="E77" s="129"/>
      <c r="F77" s="129"/>
      <c r="G77" s="129"/>
      <c r="H77" s="141"/>
      <c r="I77" s="129"/>
      <c r="J77" s="130"/>
      <c r="K77" s="129"/>
      <c r="L77" s="129"/>
      <c r="M77" s="129"/>
      <c r="N77" s="142"/>
      <c r="O77" s="21"/>
      <c r="P77" s="316"/>
      <c r="Q77" s="6"/>
      <c r="R77" s="21"/>
      <c r="S77" s="21"/>
    </row>
    <row r="78" spans="1:20" x14ac:dyDescent="0.2">
      <c r="A78" s="29"/>
      <c r="B78" s="127"/>
      <c r="C78" s="128"/>
      <c r="D78" s="127"/>
      <c r="E78" s="129"/>
      <c r="F78" s="129"/>
      <c r="G78" s="129"/>
      <c r="H78" s="141"/>
      <c r="I78" s="129"/>
      <c r="J78" s="130"/>
      <c r="K78" s="129"/>
      <c r="L78" s="129"/>
      <c r="M78" s="129"/>
      <c r="N78" s="142"/>
      <c r="O78" s="21"/>
      <c r="P78" s="316"/>
      <c r="Q78" s="6"/>
      <c r="R78" s="21"/>
      <c r="S78" s="21"/>
    </row>
    <row r="79" spans="1:20" x14ac:dyDescent="0.2">
      <c r="B79" s="127"/>
      <c r="C79" s="128"/>
      <c r="D79" s="127"/>
      <c r="E79" s="129"/>
      <c r="F79" s="129"/>
      <c r="G79" s="129"/>
      <c r="H79" s="565"/>
      <c r="I79" s="129"/>
      <c r="J79" s="130"/>
      <c r="K79" s="129"/>
      <c r="L79" s="129"/>
      <c r="M79" s="129"/>
      <c r="N79" s="127"/>
      <c r="O79" s="21"/>
      <c r="P79" s="316"/>
      <c r="Q79" s="6"/>
      <c r="R79" s="21"/>
      <c r="S79" s="21"/>
    </row>
    <row r="80" spans="1:20" x14ac:dyDescent="0.2">
      <c r="B80" s="109"/>
      <c r="D80" s="109"/>
      <c r="E80" s="6"/>
      <c r="F80" s="21"/>
      <c r="G80" s="21"/>
      <c r="H80" s="553"/>
      <c r="I80" s="21"/>
      <c r="J80" s="110"/>
      <c r="K80" s="6"/>
      <c r="L80" s="21"/>
      <c r="M80" s="21"/>
      <c r="N80" s="109"/>
      <c r="O80" s="21"/>
      <c r="P80" s="316"/>
      <c r="Q80" s="6"/>
      <c r="R80" s="21"/>
      <c r="S80" s="21"/>
    </row>
    <row r="81" spans="1:19" x14ac:dyDescent="0.2">
      <c r="A81" s="29"/>
      <c r="B81" s="109"/>
      <c r="D81" s="109"/>
      <c r="E81" s="6"/>
      <c r="F81" s="21"/>
      <c r="G81" s="21"/>
      <c r="H81" s="109"/>
      <c r="I81" s="21"/>
      <c r="J81" s="110"/>
      <c r="K81" s="6"/>
      <c r="L81" s="21"/>
      <c r="M81" s="21"/>
      <c r="N81" s="39"/>
      <c r="O81" s="21"/>
      <c r="P81" s="316"/>
      <c r="Q81" s="6"/>
      <c r="R81" s="21"/>
      <c r="S81" s="21"/>
    </row>
    <row r="82" spans="1:19" x14ac:dyDescent="0.2">
      <c r="D82" s="34"/>
      <c r="F82" s="4"/>
      <c r="J82" s="34"/>
      <c r="L82" s="4"/>
      <c r="N82" s="35"/>
      <c r="P82" s="34"/>
    </row>
    <row r="83" spans="1:19" x14ac:dyDescent="0.2">
      <c r="F83" s="35"/>
      <c r="G83" s="35"/>
      <c r="L83" s="35"/>
      <c r="M83" s="35"/>
      <c r="R83" s="35"/>
      <c r="S83" s="35"/>
    </row>
    <row r="84" spans="1:19" x14ac:dyDescent="0.2">
      <c r="B84" s="93"/>
      <c r="D84" s="93"/>
      <c r="F84" s="35"/>
      <c r="G84" s="35"/>
      <c r="L84" s="35"/>
      <c r="M84" s="35"/>
      <c r="R84" s="35"/>
      <c r="S84" s="35"/>
    </row>
    <row r="85" spans="1:19" x14ac:dyDescent="0.2">
      <c r="B85" s="93"/>
      <c r="D85" s="93"/>
      <c r="F85" s="35"/>
      <c r="G85" s="35"/>
      <c r="L85" s="35"/>
      <c r="M85" s="35"/>
      <c r="R85" s="35"/>
      <c r="S85" s="35"/>
    </row>
    <row r="86" spans="1:19" x14ac:dyDescent="0.2">
      <c r="B86" s="317"/>
      <c r="H86" s="77"/>
      <c r="N86" s="77"/>
    </row>
    <row r="87" spans="1:19" x14ac:dyDescent="0.2">
      <c r="B87" s="318"/>
    </row>
    <row r="88" spans="1:19" x14ac:dyDescent="0.2">
      <c r="B88" s="690"/>
    </row>
    <row r="89" spans="1:19" x14ac:dyDescent="0.2">
      <c r="B89" s="319"/>
    </row>
    <row r="90" spans="1:19" x14ac:dyDescent="0.2">
      <c r="B90" s="319"/>
    </row>
  </sheetData>
  <mergeCells count="6">
    <mergeCell ref="A4:A5"/>
    <mergeCell ref="A2:S2"/>
    <mergeCell ref="A1:S1"/>
    <mergeCell ref="B4:G4"/>
    <mergeCell ref="H4:L4"/>
    <mergeCell ref="M4:S4"/>
  </mergeCells>
  <phoneticPr fontId="51" type="noConversion"/>
  <printOptions horizontalCentered="1"/>
  <pageMargins left="0.25" right="0.25" top="0.25" bottom="0.5" header="0.3" footer="0.3"/>
  <pageSetup scale="82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U91"/>
  <sheetViews>
    <sheetView showGridLines="0" zoomScaleNormal="100" workbookViewId="0">
      <selection activeCell="P14" sqref="P14"/>
    </sheetView>
  </sheetViews>
  <sheetFormatPr defaultColWidth="9.140625" defaultRowHeight="12" x14ac:dyDescent="0.2"/>
  <cols>
    <col min="1" max="1" width="24.7109375" style="770" customWidth="1"/>
    <col min="2" max="2" width="10.28515625" style="746" customWidth="1"/>
    <col min="3" max="3" width="0.5703125" style="711" customWidth="1"/>
    <col min="4" max="4" width="12.7109375" style="701" customWidth="1"/>
    <col min="5" max="5" width="0.7109375" style="701" customWidth="1"/>
    <col min="6" max="6" width="8.5703125" style="711" customWidth="1"/>
    <col min="7" max="7" width="0.5703125" style="711" customWidth="1"/>
    <col min="8" max="8" width="10.28515625" style="703" customWidth="1"/>
    <col min="9" max="9" width="0.5703125" style="711" customWidth="1"/>
    <col min="10" max="10" width="10.28515625" style="740" customWidth="1"/>
    <col min="11" max="11" width="0.5703125" style="701" customWidth="1"/>
    <col min="12" max="12" width="8.42578125" style="711" customWidth="1"/>
    <col min="13" max="13" width="1.5703125" style="711" customWidth="1"/>
    <col min="14" max="14" width="10.28515625" style="741" customWidth="1"/>
    <col min="15" max="15" width="0.5703125" style="711" customWidth="1"/>
    <col min="16" max="16" width="10.28515625" style="740" customWidth="1"/>
    <col min="17" max="17" width="0.5703125" style="701" customWidth="1"/>
    <col min="18" max="18" width="8.28515625" style="711" customWidth="1"/>
    <col min="19" max="19" width="0.5703125" style="711" customWidth="1"/>
    <col min="20" max="16384" width="9.140625" style="701"/>
  </cols>
  <sheetData>
    <row r="1" spans="1:21" ht="15.75" x14ac:dyDescent="0.25">
      <c r="A1" s="1893" t="str">
        <f>CONCATENATE('List of Tables'!A36,":  ",'List of Tables'!C36)</f>
        <v>TABLE 31:  Korea Visitor Characteristics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747"/>
      <c r="U1" s="1361"/>
    </row>
    <row r="2" spans="1:21" ht="15.75" x14ac:dyDescent="0.25">
      <c r="A2" s="1893" t="s">
        <v>889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</row>
    <row r="3" spans="1:21" x14ac:dyDescent="0.2">
      <c r="A3" s="702"/>
      <c r="B3" s="703"/>
      <c r="D3" s="704"/>
      <c r="E3" s="711"/>
      <c r="H3" s="705"/>
      <c r="J3" s="704"/>
      <c r="K3" s="711"/>
      <c r="N3" s="705"/>
      <c r="P3" s="704"/>
      <c r="Q3" s="711"/>
      <c r="R3" s="705"/>
    </row>
    <row r="4" spans="1:21" x14ac:dyDescent="0.2">
      <c r="A4" s="1962" t="s">
        <v>325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  <c r="T4" s="4"/>
    </row>
    <row r="5" spans="1:21" ht="24" x14ac:dyDescent="0.2">
      <c r="A5" s="1963"/>
      <c r="B5" s="66">
        <v>2015</v>
      </c>
      <c r="C5" s="67"/>
      <c r="D5" s="68" t="s">
        <v>984</v>
      </c>
      <c r="E5" s="65"/>
      <c r="F5" s="44" t="s">
        <v>595</v>
      </c>
      <c r="G5" s="65"/>
      <c r="H5" s="66">
        <v>2015</v>
      </c>
      <c r="I5" s="67"/>
      <c r="J5" s="68" t="s">
        <v>984</v>
      </c>
      <c r="K5" s="65"/>
      <c r="L5" s="44" t="s">
        <v>595</v>
      </c>
      <c r="M5" s="66"/>
      <c r="N5" s="68">
        <v>2015</v>
      </c>
      <c r="O5" s="67"/>
      <c r="P5" s="68" t="s">
        <v>984</v>
      </c>
      <c r="Q5" s="65"/>
      <c r="R5" s="44" t="s">
        <v>595</v>
      </c>
      <c r="S5" s="748"/>
    </row>
    <row r="6" spans="1:21" x14ac:dyDescent="0.2">
      <c r="A6" s="749" t="s">
        <v>475</v>
      </c>
      <c r="B6" s="1511">
        <v>1345224.7704690597</v>
      </c>
      <c r="C6" s="1512"/>
      <c r="D6" s="1513">
        <v>1233909.5523523949</v>
      </c>
      <c r="E6" s="1513"/>
      <c r="F6" s="1514">
        <v>9.0213434124443867E-2</v>
      </c>
      <c r="G6" s="1514"/>
      <c r="H6" s="1515">
        <v>69391.783986428869</v>
      </c>
      <c r="I6" s="1514"/>
      <c r="J6" s="1513">
        <v>77913.072826034098</v>
      </c>
      <c r="K6" s="1516"/>
      <c r="L6" s="1514">
        <v>-0.10936917940114796</v>
      </c>
      <c r="M6" s="1517"/>
      <c r="N6" s="1518">
        <v>1275832.9864826051</v>
      </c>
      <c r="O6" s="1514"/>
      <c r="P6" s="1513">
        <v>1155996.4795263608</v>
      </c>
      <c r="Q6" s="1516"/>
      <c r="R6" s="1514">
        <v>0.10366511410600854</v>
      </c>
      <c r="S6" s="753"/>
    </row>
    <row r="7" spans="1:21" x14ac:dyDescent="0.2">
      <c r="A7" s="749" t="s">
        <v>265</v>
      </c>
      <c r="B7" s="1511">
        <v>193657.79623849021</v>
      </c>
      <c r="C7" s="1513"/>
      <c r="D7" s="1513">
        <v>178118.05549640718</v>
      </c>
      <c r="E7" s="1513"/>
      <c r="F7" s="1514">
        <v>8.7244051136615292E-2</v>
      </c>
      <c r="G7" s="1514"/>
      <c r="H7" s="1519">
        <v>9446.796238488685</v>
      </c>
      <c r="I7" s="1514"/>
      <c r="J7" s="1513">
        <v>10544.055496408659</v>
      </c>
      <c r="K7" s="1516"/>
      <c r="L7" s="1514">
        <v>-0.10406425291423246</v>
      </c>
      <c r="M7" s="1517"/>
      <c r="N7" s="1513">
        <v>184210.99999999828</v>
      </c>
      <c r="O7" s="1514"/>
      <c r="P7" s="1513">
        <v>167573.99999999852</v>
      </c>
      <c r="Q7" s="1516"/>
      <c r="R7" s="1514">
        <v>9.9281511451656673E-2</v>
      </c>
      <c r="S7" s="753"/>
    </row>
    <row r="8" spans="1:21" s="711" customFormat="1" x14ac:dyDescent="0.2">
      <c r="A8" s="707" t="s">
        <v>266</v>
      </c>
      <c r="B8" s="1489"/>
      <c r="C8" s="1490"/>
      <c r="D8" s="1490"/>
      <c r="E8" s="1490"/>
      <c r="F8" s="1490"/>
      <c r="G8" s="1490"/>
      <c r="H8" s="1489"/>
      <c r="I8" s="1490"/>
      <c r="J8" s="1490"/>
      <c r="K8" s="1490"/>
      <c r="L8" s="1491"/>
      <c r="M8" s="1489"/>
      <c r="N8" s="1490"/>
      <c r="O8" s="1490"/>
      <c r="P8" s="1490"/>
      <c r="Q8" s="1490"/>
      <c r="R8" s="1491"/>
      <c r="S8" s="710"/>
      <c r="T8" s="701"/>
    </row>
    <row r="9" spans="1:21" s="712" customFormat="1" x14ac:dyDescent="0.2">
      <c r="A9" s="754" t="s">
        <v>267</v>
      </c>
      <c r="B9" s="1511">
        <v>7357.6196266974512</v>
      </c>
      <c r="C9" s="1513"/>
      <c r="D9" s="1513">
        <v>8742.1112315465944</v>
      </c>
      <c r="E9" s="1513"/>
      <c r="F9" s="1514">
        <v>-0.15837039453960464</v>
      </c>
      <c r="G9" s="1514"/>
      <c r="H9" s="1519">
        <v>1831.3158301129388</v>
      </c>
      <c r="I9" s="1514"/>
      <c r="J9" s="1520">
        <v>2010.9473067180804</v>
      </c>
      <c r="K9" s="1516"/>
      <c r="L9" s="1514">
        <v>-8.9326794394381723E-2</v>
      </c>
      <c r="M9" s="1517"/>
      <c r="N9" s="1513">
        <v>5526.3037965845906</v>
      </c>
      <c r="O9" s="1514"/>
      <c r="P9" s="1513">
        <v>6731.1639248285137</v>
      </c>
      <c r="Q9" s="1516"/>
      <c r="R9" s="1514">
        <v>-0.17899729403405054</v>
      </c>
      <c r="S9" s="752"/>
      <c r="T9" s="701"/>
    </row>
    <row r="10" spans="1:21" s="712" customFormat="1" x14ac:dyDescent="0.2">
      <c r="A10" s="754" t="s">
        <v>268</v>
      </c>
      <c r="B10" s="1511">
        <v>115529.42557146378</v>
      </c>
      <c r="C10" s="1513"/>
      <c r="D10" s="1513">
        <v>100399.07341680894</v>
      </c>
      <c r="E10" s="1513"/>
      <c r="F10" s="1514">
        <v>0.1507021094890075</v>
      </c>
      <c r="G10" s="1514"/>
      <c r="H10" s="1519">
        <v>3507.5727711620862</v>
      </c>
      <c r="I10" s="1514"/>
      <c r="J10" s="1520">
        <v>4089.5999217988042</v>
      </c>
      <c r="K10" s="1516"/>
      <c r="L10" s="1514">
        <v>-0.14231884824095808</v>
      </c>
      <c r="M10" s="1517"/>
      <c r="N10" s="1513">
        <v>112021.85280030334</v>
      </c>
      <c r="O10" s="1514"/>
      <c r="P10" s="1513">
        <v>96309.473495010141</v>
      </c>
      <c r="Q10" s="1516"/>
      <c r="R10" s="1514">
        <v>0.1631446911202071</v>
      </c>
      <c r="S10" s="752"/>
      <c r="T10" s="701"/>
    </row>
    <row r="11" spans="1:21" s="712" customFormat="1" x14ac:dyDescent="0.2">
      <c r="A11" s="754" t="s">
        <v>269</v>
      </c>
      <c r="B11" s="1511">
        <v>70770.751040323012</v>
      </c>
      <c r="C11" s="1513"/>
      <c r="D11" s="1513">
        <v>68976.870848055376</v>
      </c>
      <c r="E11" s="1513"/>
      <c r="F11" s="1514">
        <v>2.6006981328846546E-2</v>
      </c>
      <c r="G11" s="1514"/>
      <c r="H11" s="1519">
        <v>4107.9076372135587</v>
      </c>
      <c r="I11" s="1514"/>
      <c r="J11" s="1513">
        <v>4443.5082678919644</v>
      </c>
      <c r="K11" s="1516"/>
      <c r="L11" s="1514">
        <v>-7.5526050689136509E-2</v>
      </c>
      <c r="M11" s="1517"/>
      <c r="N11" s="1513">
        <v>66662.843403109044</v>
      </c>
      <c r="O11" s="1514"/>
      <c r="P11" s="1513">
        <v>64533.362580163419</v>
      </c>
      <c r="Q11" s="1516"/>
      <c r="R11" s="1514">
        <v>3.2998138293202701E-2</v>
      </c>
      <c r="S11" s="752"/>
      <c r="T11" s="701"/>
    </row>
    <row r="12" spans="1:21" s="712" customFormat="1" x14ac:dyDescent="0.2">
      <c r="A12" s="754" t="s">
        <v>270</v>
      </c>
      <c r="B12" s="1521">
        <v>2.3841587641091722</v>
      </c>
      <c r="C12" s="1522"/>
      <c r="D12" s="1523">
        <v>2.3902261089889287</v>
      </c>
      <c r="E12" s="1523"/>
      <c r="F12" s="1514">
        <v>-2.5383978766440121E-3</v>
      </c>
      <c r="G12" s="1514"/>
      <c r="H12" s="1524">
        <v>2.0861031039223823</v>
      </c>
      <c r="I12" s="1514"/>
      <c r="J12" s="1525">
        <v>2.0811117814853399</v>
      </c>
      <c r="K12" s="1516"/>
      <c r="L12" s="1514">
        <v>2.3983922831285589E-3</v>
      </c>
      <c r="M12" s="1517"/>
      <c r="N12" s="1522">
        <v>2.4017566131311323</v>
      </c>
      <c r="O12" s="1514"/>
      <c r="P12" s="1523">
        <v>2.4127758601142024</v>
      </c>
      <c r="Q12" s="1516"/>
      <c r="R12" s="1514">
        <v>-4.5670412926580514E-3</v>
      </c>
      <c r="S12" s="752"/>
      <c r="T12" s="701"/>
    </row>
    <row r="13" spans="1:21" s="711" customFormat="1" x14ac:dyDescent="0.2">
      <c r="A13" s="707" t="s">
        <v>271</v>
      </c>
      <c r="B13" s="1489"/>
      <c r="C13" s="1490"/>
      <c r="D13" s="1490"/>
      <c r="E13" s="1490"/>
      <c r="F13" s="1490"/>
      <c r="G13" s="1490"/>
      <c r="H13" s="1489"/>
      <c r="I13" s="1490"/>
      <c r="J13" s="1490"/>
      <c r="K13" s="1490"/>
      <c r="L13" s="1491"/>
      <c r="M13" s="1489"/>
      <c r="N13" s="1490"/>
      <c r="O13" s="1490"/>
      <c r="P13" s="1490"/>
      <c r="Q13" s="1490"/>
      <c r="R13" s="1491"/>
      <c r="S13" s="710"/>
      <c r="T13" s="701"/>
    </row>
    <row r="14" spans="1:21" s="712" customFormat="1" x14ac:dyDescent="0.2">
      <c r="A14" s="755" t="s">
        <v>272</v>
      </c>
      <c r="B14" s="1511">
        <v>159938.83447191157</v>
      </c>
      <c r="C14" s="1513"/>
      <c r="D14" s="1513">
        <v>147494.21764219683</v>
      </c>
      <c r="E14" s="1513"/>
      <c r="F14" s="1514">
        <v>8.4373591240735124E-2</v>
      </c>
      <c r="G14" s="1514"/>
      <c r="H14" s="1519">
        <v>5432.0667878099512</v>
      </c>
      <c r="I14" s="1514"/>
      <c r="J14" s="1520">
        <v>6430.0733861507279</v>
      </c>
      <c r="K14" s="1516"/>
      <c r="L14" s="1514">
        <v>-0.1552092081079994</v>
      </c>
      <c r="M14" s="1517"/>
      <c r="N14" s="1513">
        <v>154506.76768409938</v>
      </c>
      <c r="O14" s="1514"/>
      <c r="P14" s="1513">
        <v>141064.1442560461</v>
      </c>
      <c r="Q14" s="1516"/>
      <c r="R14" s="1514">
        <v>9.5294403116737592E-2</v>
      </c>
      <c r="S14" s="752"/>
      <c r="T14" s="701"/>
    </row>
    <row r="15" spans="1:21" s="712" customFormat="1" x14ac:dyDescent="0.2">
      <c r="A15" s="755" t="s">
        <v>273</v>
      </c>
      <c r="B15" s="1511">
        <v>33718.961766574124</v>
      </c>
      <c r="C15" s="1513"/>
      <c r="D15" s="1513">
        <v>30623.837854210346</v>
      </c>
      <c r="E15" s="1513"/>
      <c r="F15" s="1514">
        <v>0.10106910593958239</v>
      </c>
      <c r="G15" s="1514"/>
      <c r="H15" s="1511">
        <v>4014.7294506786598</v>
      </c>
      <c r="I15" s="1514"/>
      <c r="J15" s="1520">
        <v>4113.9821102579308</v>
      </c>
      <c r="K15" s="1516"/>
      <c r="L15" s="1514">
        <v>-2.4125690612944419E-2</v>
      </c>
      <c r="M15" s="1517"/>
      <c r="N15" s="1513">
        <v>29704.232315896068</v>
      </c>
      <c r="O15" s="1514"/>
      <c r="P15" s="1513">
        <v>26509.855743952416</v>
      </c>
      <c r="Q15" s="1516"/>
      <c r="R15" s="1514">
        <v>0.12049769726387034</v>
      </c>
      <c r="S15" s="752"/>
      <c r="T15" s="701"/>
    </row>
    <row r="16" spans="1:21" s="712" customFormat="1" x14ac:dyDescent="0.2">
      <c r="A16" s="756" t="s">
        <v>619</v>
      </c>
      <c r="B16" s="1521">
        <v>1.5133443073997299</v>
      </c>
      <c r="C16" s="1522"/>
      <c r="D16" s="1523">
        <v>1.4206592935428444</v>
      </c>
      <c r="E16" s="1523"/>
      <c r="F16" s="1514">
        <v>6.5240845766578834E-2</v>
      </c>
      <c r="G16" s="1514"/>
      <c r="H16" s="1524">
        <v>2.8804724609768315</v>
      </c>
      <c r="I16" s="1514"/>
      <c r="J16" s="1525">
        <v>2.7887513520078464</v>
      </c>
      <c r="K16" s="1516"/>
      <c r="L16" s="1514">
        <v>3.2889669028021346E-2</v>
      </c>
      <c r="M16" s="1517"/>
      <c r="N16" s="1522">
        <v>1.4432345902886834</v>
      </c>
      <c r="O16" s="1514"/>
      <c r="P16" s="1523">
        <v>1.334576496756642</v>
      </c>
      <c r="Q16" s="1516"/>
      <c r="R16" s="1514">
        <v>8.1417658557683265E-2</v>
      </c>
      <c r="S16" s="752"/>
      <c r="T16" s="701"/>
    </row>
    <row r="17" spans="1:20" s="711" customFormat="1" x14ac:dyDescent="0.2">
      <c r="A17" s="713" t="s">
        <v>274</v>
      </c>
      <c r="B17" s="1489"/>
      <c r="C17" s="1490"/>
      <c r="D17" s="1490"/>
      <c r="E17" s="1490"/>
      <c r="F17" s="1490"/>
      <c r="G17" s="1490"/>
      <c r="H17" s="1489"/>
      <c r="I17" s="1490"/>
      <c r="J17" s="1490"/>
      <c r="K17" s="1490"/>
      <c r="L17" s="1491"/>
      <c r="M17" s="1489"/>
      <c r="N17" s="1490"/>
      <c r="O17" s="1490"/>
      <c r="P17" s="1490"/>
      <c r="Q17" s="1490"/>
      <c r="R17" s="1491"/>
      <c r="S17" s="710"/>
      <c r="T17" s="701"/>
    </row>
    <row r="18" spans="1:20" s="712" customFormat="1" x14ac:dyDescent="0.2">
      <c r="A18" s="755" t="s">
        <v>275</v>
      </c>
      <c r="B18" s="1511">
        <v>32105.246082429076</v>
      </c>
      <c r="C18" s="1513"/>
      <c r="D18" s="1513">
        <v>35165.783751752453</v>
      </c>
      <c r="E18" s="1513"/>
      <c r="F18" s="1514">
        <v>-8.7031692253151008E-2</v>
      </c>
      <c r="G18" s="1514"/>
      <c r="H18" s="1519">
        <v>2053.6934868846593</v>
      </c>
      <c r="I18" s="1514"/>
      <c r="J18" s="1520">
        <v>2575.2211770512763</v>
      </c>
      <c r="K18" s="1516"/>
      <c r="L18" s="1514">
        <v>-0.20251763025799033</v>
      </c>
      <c r="M18" s="1517"/>
      <c r="N18" s="1513">
        <v>30051.552595544606</v>
      </c>
      <c r="O18" s="1514"/>
      <c r="P18" s="1513">
        <v>32590.562574701176</v>
      </c>
      <c r="Q18" s="1516"/>
      <c r="R18" s="1514">
        <v>-7.7906294907824247E-2</v>
      </c>
      <c r="S18" s="752"/>
      <c r="T18" s="701"/>
    </row>
    <row r="19" spans="1:20" s="712" customFormat="1" x14ac:dyDescent="0.2">
      <c r="A19" s="755" t="s">
        <v>276</v>
      </c>
      <c r="B19" s="1511">
        <v>116154.5322638947</v>
      </c>
      <c r="C19" s="1513"/>
      <c r="D19" s="1513">
        <v>104118.6072453474</v>
      </c>
      <c r="E19" s="1513"/>
      <c r="F19" s="1514">
        <v>0.11559821377734693</v>
      </c>
      <c r="G19" s="1514"/>
      <c r="H19" s="1519">
        <v>3482.0904525919723</v>
      </c>
      <c r="I19" s="1514"/>
      <c r="J19" s="1520">
        <v>4257.3008421466575</v>
      </c>
      <c r="K19" s="1516"/>
      <c r="L19" s="1514">
        <v>-0.18208964278028356</v>
      </c>
      <c r="M19" s="1517"/>
      <c r="N19" s="1513">
        <v>112672.44181130301</v>
      </c>
      <c r="O19" s="1514"/>
      <c r="P19" s="1513">
        <v>99861.306403200753</v>
      </c>
      <c r="Q19" s="1516"/>
      <c r="R19" s="1514">
        <v>0.12828928310206481</v>
      </c>
      <c r="S19" s="752"/>
      <c r="T19" s="701"/>
    </row>
    <row r="20" spans="1:20" s="712" customFormat="1" x14ac:dyDescent="0.2">
      <c r="A20" s="755" t="s">
        <v>277</v>
      </c>
      <c r="B20" s="1511">
        <v>29254.209346364314</v>
      </c>
      <c r="C20" s="1513"/>
      <c r="D20" s="1513">
        <v>31629.606655615418</v>
      </c>
      <c r="E20" s="1513"/>
      <c r="F20" s="1514">
        <v>-7.510043786236538E-2</v>
      </c>
      <c r="G20" s="1514"/>
      <c r="H20" s="1519">
        <v>1575.2215901237441</v>
      </c>
      <c r="I20" s="1514"/>
      <c r="J20" s="1520">
        <v>2098.5814370544122</v>
      </c>
      <c r="K20" s="1516"/>
      <c r="L20" s="1514">
        <v>-0.2493874374802727</v>
      </c>
      <c r="M20" s="1517"/>
      <c r="N20" s="1513">
        <v>27678.987756240709</v>
      </c>
      <c r="O20" s="1514"/>
      <c r="P20" s="1513">
        <v>29531.025218561008</v>
      </c>
      <c r="Q20" s="1516"/>
      <c r="R20" s="1514">
        <v>-6.2714973442786051E-2</v>
      </c>
      <c r="S20" s="752"/>
      <c r="T20" s="701"/>
    </row>
    <row r="21" spans="1:20" s="712" customFormat="1" x14ac:dyDescent="0.2">
      <c r="A21" s="755" t="s">
        <v>278</v>
      </c>
      <c r="B21" s="1511">
        <v>74652.227238526262</v>
      </c>
      <c r="C21" s="1513"/>
      <c r="D21" s="1513">
        <v>70463.271154925664</v>
      </c>
      <c r="E21" s="1513"/>
      <c r="F21" s="1514">
        <v>5.9448788211811168E-2</v>
      </c>
      <c r="G21" s="1514"/>
      <c r="H21" s="1519">
        <v>5486.2338891357203</v>
      </c>
      <c r="I21" s="1514"/>
      <c r="J21" s="1520">
        <v>5810.1149142652166</v>
      </c>
      <c r="K21" s="1516"/>
      <c r="L21" s="1514">
        <v>-5.5744340672899802E-2</v>
      </c>
      <c r="M21" s="1517"/>
      <c r="N21" s="1513">
        <v>69165.993349390643</v>
      </c>
      <c r="O21" s="1514"/>
      <c r="P21" s="1513">
        <v>64653.15624066045</v>
      </c>
      <c r="Q21" s="1516"/>
      <c r="R21" s="1514">
        <v>6.9800723911017104E-2</v>
      </c>
      <c r="S21" s="752"/>
      <c r="T21" s="701"/>
    </row>
    <row r="22" spans="1:20" s="711" customFormat="1" x14ac:dyDescent="0.2">
      <c r="A22" s="713" t="s">
        <v>279</v>
      </c>
      <c r="B22" s="1489"/>
      <c r="C22" s="1490"/>
      <c r="D22" s="1490"/>
      <c r="E22" s="1490"/>
      <c r="F22" s="1490"/>
      <c r="G22" s="1490"/>
      <c r="H22" s="1489"/>
      <c r="I22" s="1490"/>
      <c r="J22" s="1490"/>
      <c r="K22" s="1490"/>
      <c r="L22" s="1491"/>
      <c r="M22" s="1489"/>
      <c r="N22" s="1490"/>
      <c r="O22" s="1490"/>
      <c r="P22" s="1490"/>
      <c r="Q22" s="1490"/>
      <c r="R22" s="1491"/>
      <c r="S22" s="710"/>
      <c r="T22" s="701"/>
    </row>
    <row r="23" spans="1:20" s="712" customFormat="1" x14ac:dyDescent="0.2">
      <c r="A23" s="755" t="s">
        <v>541</v>
      </c>
      <c r="B23" s="1511">
        <v>189158.50453971484</v>
      </c>
      <c r="C23" s="1513"/>
      <c r="D23" s="1513">
        <v>172219.42048982601</v>
      </c>
      <c r="E23" s="1513"/>
      <c r="F23" s="1514">
        <v>9.8357571995717624E-2</v>
      </c>
      <c r="G23" s="1514"/>
      <c r="H23" s="1519">
        <v>8274.4459170246337</v>
      </c>
      <c r="I23" s="1514"/>
      <c r="J23" s="1520">
        <v>9444.7899431995465</v>
      </c>
      <c r="K23" s="1516"/>
      <c r="L23" s="1514">
        <v>-0.12391424618369475</v>
      </c>
      <c r="M23" s="1517"/>
      <c r="N23" s="1513">
        <v>180884.05862268718</v>
      </c>
      <c r="O23" s="1514"/>
      <c r="P23" s="1513">
        <v>162774.63054662646</v>
      </c>
      <c r="Q23" s="1516"/>
      <c r="R23" s="1514">
        <v>0.1112546102254756</v>
      </c>
      <c r="S23" s="752"/>
      <c r="T23" s="701"/>
    </row>
    <row r="24" spans="1:20" s="712" customFormat="1" x14ac:dyDescent="0.2">
      <c r="A24" s="755" t="s">
        <v>280</v>
      </c>
      <c r="B24" s="1511">
        <v>44272.595282235226</v>
      </c>
      <c r="C24" s="1513"/>
      <c r="D24" s="1513">
        <v>42452.201250010468</v>
      </c>
      <c r="E24" s="1513"/>
      <c r="F24" s="1514">
        <v>4.2881028041491943E-2</v>
      </c>
      <c r="G24" s="1514"/>
      <c r="H24" s="1519">
        <v>1256.5705684301522</v>
      </c>
      <c r="I24" s="1514"/>
      <c r="J24" s="1520">
        <v>1429.0830589372451</v>
      </c>
      <c r="K24" s="1516"/>
      <c r="L24" s="1514">
        <v>-0.12071551015053242</v>
      </c>
      <c r="M24" s="1517"/>
      <c r="N24" s="1513">
        <v>43016.024713805127</v>
      </c>
      <c r="O24" s="1514"/>
      <c r="P24" s="1513">
        <v>41023.118191073227</v>
      </c>
      <c r="Q24" s="1516"/>
      <c r="R24" s="1514">
        <v>4.8580083879766214E-2</v>
      </c>
      <c r="S24" s="752"/>
      <c r="T24" s="701"/>
    </row>
    <row r="25" spans="1:20" s="712" customFormat="1" x14ac:dyDescent="0.2">
      <c r="A25" s="755" t="s">
        <v>281</v>
      </c>
      <c r="B25" s="1511">
        <v>43891.307008192402</v>
      </c>
      <c r="C25" s="1513"/>
      <c r="D25" s="1513">
        <v>42050.277171743124</v>
      </c>
      <c r="E25" s="1513"/>
      <c r="F25" s="1514">
        <v>4.3781633803032564E-2</v>
      </c>
      <c r="G25" s="1514"/>
      <c r="H25" s="1519">
        <v>1240.2595213854074</v>
      </c>
      <c r="I25" s="1514"/>
      <c r="J25" s="1520">
        <v>1386.0892414482876</v>
      </c>
      <c r="K25" s="1516"/>
      <c r="L25" s="1514">
        <v>-0.10520947403827084</v>
      </c>
      <c r="M25" s="1517"/>
      <c r="N25" s="1513">
        <v>42651.047486807038</v>
      </c>
      <c r="O25" s="1514"/>
      <c r="P25" s="1513">
        <v>40664.187930294836</v>
      </c>
      <c r="Q25" s="1516"/>
      <c r="R25" s="1514">
        <v>4.8860180361108112E-2</v>
      </c>
      <c r="S25" s="752"/>
      <c r="T25" s="701"/>
    </row>
    <row r="26" spans="1:20" s="712" customFormat="1" x14ac:dyDescent="0.2">
      <c r="A26" s="755" t="s">
        <v>542</v>
      </c>
      <c r="B26" s="1511">
        <v>419.41815321072659</v>
      </c>
      <c r="C26" s="1513"/>
      <c r="D26" s="1513">
        <v>526.75136086419218</v>
      </c>
      <c r="E26" s="1513"/>
      <c r="F26" s="1514">
        <v>-0.20376446199849194</v>
      </c>
      <c r="G26" s="1514"/>
      <c r="H26" s="1519">
        <v>25.728726295310835</v>
      </c>
      <c r="I26" s="1514"/>
      <c r="J26" s="1520">
        <v>65.775317459144162</v>
      </c>
      <c r="K26" s="1516"/>
      <c r="L26" s="1514">
        <v>-0.60883919243275353</v>
      </c>
      <c r="M26" s="1517"/>
      <c r="N26" s="1513">
        <v>393.68942691541565</v>
      </c>
      <c r="O26" s="1514"/>
      <c r="P26" s="1513">
        <v>460.97604340504802</v>
      </c>
      <c r="Q26" s="1516"/>
      <c r="R26" s="1514">
        <v>-0.14596553867010681</v>
      </c>
      <c r="S26" s="752"/>
      <c r="T26" s="701"/>
    </row>
    <row r="27" spans="1:20" s="712" customFormat="1" x14ac:dyDescent="0.2">
      <c r="A27" s="755" t="s">
        <v>543</v>
      </c>
      <c r="B27" s="1511">
        <v>533.08219296593961</v>
      </c>
      <c r="C27" s="1513"/>
      <c r="D27" s="1513">
        <v>443.87813172267619</v>
      </c>
      <c r="E27" s="1513"/>
      <c r="F27" s="1514">
        <v>0.20096520839417217</v>
      </c>
      <c r="G27" s="1514"/>
      <c r="H27" s="1519">
        <v>22.677660620709325</v>
      </c>
      <c r="I27" s="1514"/>
      <c r="J27" s="1520">
        <v>66.58625006157763</v>
      </c>
      <c r="K27" s="1516"/>
      <c r="L27" s="1514">
        <v>-0.65942427153147265</v>
      </c>
      <c r="M27" s="1517"/>
      <c r="N27" s="1513">
        <v>510.40453234523028</v>
      </c>
      <c r="O27" s="1514"/>
      <c r="P27" s="1513">
        <v>377.29188166109856</v>
      </c>
      <c r="Q27" s="1516"/>
      <c r="R27" s="1514">
        <v>0.35281080021673994</v>
      </c>
      <c r="S27" s="752"/>
      <c r="T27" s="701"/>
    </row>
    <row r="28" spans="1:20" s="712" customFormat="1" x14ac:dyDescent="0.2">
      <c r="A28" s="755" t="s">
        <v>246</v>
      </c>
      <c r="B28" s="1511">
        <v>7312.4457252611301</v>
      </c>
      <c r="C28" s="1513"/>
      <c r="D28" s="1513">
        <v>5232.5426828690861</v>
      </c>
      <c r="E28" s="1513"/>
      <c r="F28" s="1514">
        <v>0.39749375560785682</v>
      </c>
      <c r="G28" s="1514"/>
      <c r="H28" s="1519">
        <v>539.41600962395876</v>
      </c>
      <c r="I28" s="1514"/>
      <c r="J28" s="1520">
        <v>456.36950650447858</v>
      </c>
      <c r="K28" s="1516"/>
      <c r="L28" s="1514">
        <v>0.18197206854499864</v>
      </c>
      <c r="M28" s="1517"/>
      <c r="N28" s="1513">
        <v>6773.0297156371626</v>
      </c>
      <c r="O28" s="1514"/>
      <c r="P28" s="1513">
        <v>4776.1731763646076</v>
      </c>
      <c r="Q28" s="1516"/>
      <c r="R28" s="1514">
        <v>0.4180871307502434</v>
      </c>
      <c r="S28" s="752"/>
      <c r="T28" s="701"/>
    </row>
    <row r="29" spans="1:20" s="712" customFormat="1" x14ac:dyDescent="0.2">
      <c r="A29" s="755" t="s">
        <v>0</v>
      </c>
      <c r="B29" s="1511">
        <v>15439.168676369671</v>
      </c>
      <c r="C29" s="1513"/>
      <c r="D29" s="1513">
        <v>15144.458274104454</v>
      </c>
      <c r="E29" s="1513"/>
      <c r="F29" s="1514">
        <v>1.9459950097333131E-2</v>
      </c>
      <c r="G29" s="1514"/>
      <c r="H29" s="1519">
        <v>881.44245964016773</v>
      </c>
      <c r="I29" s="1514"/>
      <c r="J29" s="1520">
        <v>896.69730716962829</v>
      </c>
      <c r="K29" s="1516"/>
      <c r="L29" s="1514">
        <v>-1.7012259775387954E-2</v>
      </c>
      <c r="M29" s="1517"/>
      <c r="N29" s="1513">
        <v>14557.726216729512</v>
      </c>
      <c r="O29" s="1514"/>
      <c r="P29" s="1513">
        <v>14247.760966934826</v>
      </c>
      <c r="Q29" s="1516"/>
      <c r="R29" s="1514">
        <v>2.1755365668614968E-2</v>
      </c>
      <c r="S29" s="752"/>
      <c r="T29" s="701"/>
    </row>
    <row r="30" spans="1:20" s="712" customFormat="1" x14ac:dyDescent="0.2">
      <c r="A30" s="755" t="s">
        <v>253</v>
      </c>
      <c r="B30" s="1511">
        <v>7699.2293749187866</v>
      </c>
      <c r="C30" s="1513"/>
      <c r="D30" s="1513">
        <v>8495.9449792631221</v>
      </c>
      <c r="E30" s="1513"/>
      <c r="F30" s="1514">
        <v>-9.3775984459522357E-2</v>
      </c>
      <c r="G30" s="1514"/>
      <c r="H30" s="1519">
        <v>323.48080875827651</v>
      </c>
      <c r="I30" s="1514"/>
      <c r="J30" s="1520">
        <v>330.25236417769435</v>
      </c>
      <c r="K30" s="1516"/>
      <c r="L30" s="1514">
        <v>-2.0504184538628643E-2</v>
      </c>
      <c r="M30" s="1517"/>
      <c r="N30" s="1513">
        <v>7375.7485661605087</v>
      </c>
      <c r="O30" s="1514"/>
      <c r="P30" s="1513">
        <v>8165.692615085427</v>
      </c>
      <c r="Q30" s="1516"/>
      <c r="R30" s="1514">
        <v>-9.6739380988400583E-2</v>
      </c>
      <c r="S30" s="752"/>
      <c r="T30" s="701"/>
    </row>
    <row r="31" spans="1:20" s="712" customFormat="1" x14ac:dyDescent="0.2">
      <c r="A31" s="755" t="s">
        <v>262</v>
      </c>
      <c r="B31" s="1511">
        <v>10742.46155904483</v>
      </c>
      <c r="C31" s="1513"/>
      <c r="D31" s="1513">
        <v>9581.498188661084</v>
      </c>
      <c r="E31" s="1513"/>
      <c r="F31" s="1514">
        <v>0.12116720658128924</v>
      </c>
      <c r="G31" s="1514"/>
      <c r="H31" s="1519">
        <v>699.5182802979574</v>
      </c>
      <c r="I31" s="1514"/>
      <c r="J31" s="1520">
        <v>720.16030527515852</v>
      </c>
      <c r="K31" s="1516"/>
      <c r="L31" s="1514">
        <v>-2.8663097404839917E-2</v>
      </c>
      <c r="M31" s="1517"/>
      <c r="N31" s="1513">
        <v>10042.943278746878</v>
      </c>
      <c r="O31" s="1514"/>
      <c r="P31" s="1513">
        <v>8861.337883385926</v>
      </c>
      <c r="Q31" s="1516"/>
      <c r="R31" s="1514">
        <v>0.13334390482687011</v>
      </c>
      <c r="S31" s="752"/>
      <c r="T31" s="701"/>
    </row>
    <row r="32" spans="1:20" s="711" customFormat="1" x14ac:dyDescent="0.2">
      <c r="A32" s="714" t="s">
        <v>141</v>
      </c>
      <c r="B32" s="1489"/>
      <c r="C32" s="1490"/>
      <c r="D32" s="1490"/>
      <c r="E32" s="1490"/>
      <c r="F32" s="1490"/>
      <c r="G32" s="1490"/>
      <c r="H32" s="1489"/>
      <c r="I32" s="1490"/>
      <c r="J32" s="1490"/>
      <c r="K32" s="1490"/>
      <c r="L32" s="1491"/>
      <c r="M32" s="1489"/>
      <c r="N32" s="1490"/>
      <c r="O32" s="1490"/>
      <c r="P32" s="1490"/>
      <c r="Q32" s="1490"/>
      <c r="R32" s="1491"/>
      <c r="S32" s="710"/>
      <c r="T32" s="701"/>
    </row>
    <row r="33" spans="1:20" s="711" customFormat="1" x14ac:dyDescent="0.2">
      <c r="A33" s="757" t="s">
        <v>544</v>
      </c>
      <c r="B33" s="1526">
        <v>6.0496245365401276</v>
      </c>
      <c r="C33" s="1523"/>
      <c r="D33" s="1523">
        <v>6.030513762275552</v>
      </c>
      <c r="E33" s="1523"/>
      <c r="F33" s="1514">
        <v>3.1690126277672689E-3</v>
      </c>
      <c r="G33" s="1514"/>
      <c r="H33" s="1524">
        <v>6.0361995244588744</v>
      </c>
      <c r="I33" s="1514"/>
      <c r="J33" s="1523">
        <v>6.1787050965793435</v>
      </c>
      <c r="K33" s="1527"/>
      <c r="L33" s="1514">
        <v>-2.3063986691865757E-2</v>
      </c>
      <c r="M33" s="1517"/>
      <c r="N33" s="1523">
        <v>6.0502386566414081</v>
      </c>
      <c r="O33" s="1514"/>
      <c r="P33" s="1523">
        <v>6.0219151494622309</v>
      </c>
      <c r="Q33" s="1527"/>
      <c r="R33" s="1514">
        <v>4.7034052251145623E-3</v>
      </c>
      <c r="S33" s="753"/>
      <c r="T33" s="701"/>
    </row>
    <row r="34" spans="1:20" s="711" customFormat="1" x14ac:dyDescent="0.2">
      <c r="A34" s="757" t="s">
        <v>285</v>
      </c>
      <c r="B34" s="1526">
        <v>2.6054533819611203</v>
      </c>
      <c r="C34" s="1523"/>
      <c r="D34" s="1523">
        <v>2.620255001060106</v>
      </c>
      <c r="E34" s="1523"/>
      <c r="F34" s="1514">
        <v>-5.6489231364875705E-3</v>
      </c>
      <c r="G34" s="1514"/>
      <c r="H34" s="1524">
        <v>6.0512518258574879</v>
      </c>
      <c r="I34" s="1514"/>
      <c r="J34" s="1523">
        <v>6.0024008260389738</v>
      </c>
      <c r="K34" s="1527"/>
      <c r="L34" s="1514">
        <v>8.1385767519213063E-3</v>
      </c>
      <c r="M34" s="1517"/>
      <c r="N34" s="1523">
        <v>2.5052522244130087</v>
      </c>
      <c r="O34" s="1514"/>
      <c r="P34" s="1523">
        <v>2.5049703690628218</v>
      </c>
      <c r="Q34" s="1527"/>
      <c r="R34" s="1514">
        <v>1.1251843681182019E-4</v>
      </c>
      <c r="S34" s="753"/>
      <c r="T34" s="701"/>
    </row>
    <row r="35" spans="1:20" s="711" customFormat="1" x14ac:dyDescent="0.2">
      <c r="A35" s="757" t="s">
        <v>545</v>
      </c>
      <c r="B35" s="1526">
        <v>1.4797003699232019</v>
      </c>
      <c r="C35" s="1523"/>
      <c r="D35" s="1523">
        <v>1.492968000788311</v>
      </c>
      <c r="E35" s="1523"/>
      <c r="F35" s="1514">
        <v>-8.8867483148357233E-3</v>
      </c>
      <c r="G35" s="1514"/>
      <c r="H35" s="1524">
        <v>1.9364385111597935</v>
      </c>
      <c r="I35" s="1514"/>
      <c r="J35" s="1523">
        <v>1.6854848658464432</v>
      </c>
      <c r="K35" s="1527"/>
      <c r="L35" s="1514">
        <v>0.14889107010007027</v>
      </c>
      <c r="M35" s="1517"/>
      <c r="N35" s="1523">
        <v>1.4498512304210887</v>
      </c>
      <c r="O35" s="1514"/>
      <c r="P35" s="1523">
        <v>1.4654983348553432</v>
      </c>
      <c r="Q35" s="1527"/>
      <c r="R35" s="1514">
        <v>-1.067698547456831E-2</v>
      </c>
      <c r="S35" s="753"/>
      <c r="T35" s="701"/>
    </row>
    <row r="36" spans="1:20" s="711" customFormat="1" x14ac:dyDescent="0.2">
      <c r="A36" s="757" t="s">
        <v>546</v>
      </c>
      <c r="B36" s="1526">
        <v>2.244419827612572</v>
      </c>
      <c r="C36" s="1523"/>
      <c r="D36" s="1523">
        <v>2.4989740790212105</v>
      </c>
      <c r="E36" s="1523"/>
      <c r="F36" s="1514">
        <v>-0.10186350212497661</v>
      </c>
      <c r="G36" s="1514"/>
      <c r="H36" s="1524">
        <v>6.1901535642411609</v>
      </c>
      <c r="I36" s="1514"/>
      <c r="J36" s="1523">
        <v>2.2917955395395215</v>
      </c>
      <c r="K36" s="1527"/>
      <c r="L36" s="1514">
        <v>1.7010060266915941</v>
      </c>
      <c r="M36" s="1517"/>
      <c r="N36" s="1523">
        <v>2.0691078840297057</v>
      </c>
      <c r="O36" s="1514"/>
      <c r="P36" s="1523">
        <v>2.535537924436023</v>
      </c>
      <c r="Q36" s="1527"/>
      <c r="R36" s="1514">
        <v>-0.18395703566929089</v>
      </c>
      <c r="S36" s="753"/>
      <c r="T36" s="701"/>
    </row>
    <row r="37" spans="1:20" s="711" customFormat="1" x14ac:dyDescent="0.2">
      <c r="A37" s="758" t="s">
        <v>547</v>
      </c>
      <c r="B37" s="1526">
        <v>2.4283523802342764</v>
      </c>
      <c r="C37" s="1523"/>
      <c r="D37" s="1523">
        <v>2.8544692858562133</v>
      </c>
      <c r="E37" s="1523"/>
      <c r="F37" s="1514">
        <v>-0.1492806062875961</v>
      </c>
      <c r="G37" s="1514"/>
      <c r="H37" s="1524">
        <v>7.3641501848049238</v>
      </c>
      <c r="I37" s="1514"/>
      <c r="J37" s="1523">
        <v>5.984616769075803</v>
      </c>
      <c r="K37" s="1527"/>
      <c r="L37" s="1514">
        <v>0.23051324236124152</v>
      </c>
      <c r="M37" s="1517"/>
      <c r="N37" s="1523">
        <v>2.0352567542243571</v>
      </c>
      <c r="O37" s="1514"/>
      <c r="P37" s="1523">
        <v>2.5553796570981397</v>
      </c>
      <c r="Q37" s="1527"/>
      <c r="R37" s="1514">
        <v>-0.20354036294725311</v>
      </c>
      <c r="S37" s="753"/>
      <c r="T37" s="701"/>
    </row>
    <row r="38" spans="1:20" s="711" customFormat="1" x14ac:dyDescent="0.2">
      <c r="A38" s="758" t="s">
        <v>1</v>
      </c>
      <c r="B38" s="1526">
        <v>4.3367501714823007</v>
      </c>
      <c r="C38" s="1523"/>
      <c r="D38" s="1523">
        <v>4.5114669286149409</v>
      </c>
      <c r="E38" s="1523"/>
      <c r="F38" s="1514">
        <v>-3.8727260976792702E-2</v>
      </c>
      <c r="G38" s="1514"/>
      <c r="H38" s="1524">
        <v>8.8240745534973097</v>
      </c>
      <c r="I38" s="1514"/>
      <c r="J38" s="1523">
        <v>9.1914805805726019</v>
      </c>
      <c r="K38" s="1527"/>
      <c r="L38" s="1514">
        <v>-3.9972453170586349E-2</v>
      </c>
      <c r="M38" s="1517"/>
      <c r="N38" s="1523">
        <v>4.0650512686727964</v>
      </c>
      <c r="O38" s="1514"/>
      <c r="P38" s="1523">
        <v>4.2169255161806225</v>
      </c>
      <c r="Q38" s="1527"/>
      <c r="R38" s="1514">
        <v>-3.6015397218915661E-2</v>
      </c>
      <c r="S38" s="753"/>
      <c r="T38" s="701"/>
    </row>
    <row r="39" spans="1:20" s="711" customFormat="1" x14ac:dyDescent="0.2">
      <c r="A39" s="757" t="s">
        <v>142</v>
      </c>
      <c r="B39" s="1526">
        <v>2.1296179950718992</v>
      </c>
      <c r="C39" s="1523"/>
      <c r="D39" s="1523">
        <v>1.8789527583665524</v>
      </c>
      <c r="E39" s="1523"/>
      <c r="F39" s="1514">
        <v>0.13340688614399224</v>
      </c>
      <c r="G39" s="1514"/>
      <c r="H39" s="1524">
        <v>4.3005452377179081</v>
      </c>
      <c r="I39" s="1514"/>
      <c r="J39" s="1523">
        <v>4.2419318253724363</v>
      </c>
      <c r="K39" s="1527"/>
      <c r="L39" s="1514">
        <v>1.3817622432045006E-2</v>
      </c>
      <c r="M39" s="1517"/>
      <c r="N39" s="1523">
        <v>2.0344068725794058</v>
      </c>
      <c r="O39" s="1514"/>
      <c r="P39" s="1523">
        <v>1.7833846957212101</v>
      </c>
      <c r="Q39" s="1527"/>
      <c r="R39" s="1514">
        <v>0.14075604521024615</v>
      </c>
      <c r="S39" s="753"/>
      <c r="T39" s="701"/>
    </row>
    <row r="40" spans="1:20" s="711" customFormat="1" x14ac:dyDescent="0.2">
      <c r="A40" s="757" t="s">
        <v>143</v>
      </c>
      <c r="B40" s="1526">
        <v>4.7065004330602145</v>
      </c>
      <c r="C40" s="1523"/>
      <c r="D40" s="1523">
        <v>5.4647240307009959</v>
      </c>
      <c r="E40" s="1523"/>
      <c r="F40" s="1514">
        <v>-0.13874874437959844</v>
      </c>
      <c r="G40" s="1514"/>
      <c r="H40" s="1524">
        <v>9.1302404908759627</v>
      </c>
      <c r="I40" s="1514"/>
      <c r="J40" s="1523">
        <v>9.499368156479715</v>
      </c>
      <c r="K40" s="1527"/>
      <c r="L40" s="1514">
        <v>-3.8858128195817188E-2</v>
      </c>
      <c r="M40" s="1517"/>
      <c r="N40" s="1523">
        <v>4.398374921261583</v>
      </c>
      <c r="O40" s="1514"/>
      <c r="P40" s="1523">
        <v>5.1368287869427025</v>
      </c>
      <c r="Q40" s="1527"/>
      <c r="R40" s="1514">
        <v>-0.14375676050527406</v>
      </c>
      <c r="S40" s="753"/>
      <c r="T40" s="701"/>
    </row>
    <row r="41" spans="1:20" s="711" customFormat="1" x14ac:dyDescent="0.2">
      <c r="A41" s="757" t="s">
        <v>301</v>
      </c>
      <c r="B41" s="1526">
        <v>6.946401315092996</v>
      </c>
      <c r="C41" s="1523"/>
      <c r="D41" s="1523">
        <v>6.927481601534125</v>
      </c>
      <c r="E41" s="1523"/>
      <c r="F41" s="1514">
        <v>2.7311098963700093E-3</v>
      </c>
      <c r="G41" s="1514"/>
      <c r="H41" s="1524">
        <v>7.3455362256792238</v>
      </c>
      <c r="I41" s="1514"/>
      <c r="J41" s="1523">
        <v>7.3892889555230008</v>
      </c>
      <c r="K41" s="1527"/>
      <c r="L41" s="1514">
        <v>-5.9211014898902731E-3</v>
      </c>
      <c r="M41" s="1517"/>
      <c r="N41" s="1523">
        <v>6.9259326885072934</v>
      </c>
      <c r="O41" s="1514"/>
      <c r="P41" s="1523">
        <v>6.8984238576770327</v>
      </c>
      <c r="Q41" s="1527"/>
      <c r="R41" s="1514">
        <v>3.9876979724356876E-3</v>
      </c>
      <c r="S41" s="753"/>
      <c r="T41" s="701"/>
    </row>
    <row r="42" spans="1:20" s="711" customFormat="1" x14ac:dyDescent="0.2">
      <c r="A42" s="715" t="s">
        <v>302</v>
      </c>
      <c r="B42" s="1489"/>
      <c r="C42" s="1490"/>
      <c r="D42" s="1501"/>
      <c r="E42" s="1501"/>
      <c r="F42" s="1500"/>
      <c r="G42" s="1500"/>
      <c r="H42" s="1489"/>
      <c r="I42" s="1500"/>
      <c r="J42" s="1502"/>
      <c r="K42" s="1502"/>
      <c r="L42" s="1503"/>
      <c r="M42" s="1504"/>
      <c r="N42" s="1490"/>
      <c r="O42" s="1500"/>
      <c r="P42" s="1502"/>
      <c r="Q42" s="1502"/>
      <c r="R42" s="1503"/>
      <c r="S42" s="718"/>
      <c r="T42" s="701"/>
    </row>
    <row r="43" spans="1:20" s="712" customFormat="1" x14ac:dyDescent="0.2">
      <c r="A43" s="759" t="s">
        <v>303</v>
      </c>
      <c r="B43" s="1511">
        <v>177795.63554076111</v>
      </c>
      <c r="C43" s="1513"/>
      <c r="D43" s="1513">
        <v>163803.58257576858</v>
      </c>
      <c r="E43" s="1513"/>
      <c r="F43" s="1514">
        <v>8.5419700503317139E-2</v>
      </c>
      <c r="G43" s="1514"/>
      <c r="H43" s="1519">
        <v>7455.6193793211733</v>
      </c>
      <c r="I43" s="1514"/>
      <c r="J43" s="1520">
        <v>8270.1816234183061</v>
      </c>
      <c r="K43" s="1516"/>
      <c r="L43" s="1514">
        <v>-9.8493876094640179E-2</v>
      </c>
      <c r="M43" s="1517"/>
      <c r="N43" s="1513">
        <v>170340.01616143729</v>
      </c>
      <c r="O43" s="1514"/>
      <c r="P43" s="1513">
        <v>155533.40095235029</v>
      </c>
      <c r="Q43" s="1516"/>
      <c r="R43" s="1514">
        <v>9.5198941953459917E-2</v>
      </c>
      <c r="S43" s="752"/>
      <c r="T43" s="701"/>
    </row>
    <row r="44" spans="1:20" s="712" customFormat="1" x14ac:dyDescent="0.2">
      <c r="A44" s="759" t="s">
        <v>319</v>
      </c>
      <c r="B44" s="1511">
        <v>168344.29232471564</v>
      </c>
      <c r="C44" s="1513"/>
      <c r="D44" s="1513">
        <v>157559.50932486495</v>
      </c>
      <c r="E44" s="1513"/>
      <c r="F44" s="1514">
        <v>6.8448950152631083E-2</v>
      </c>
      <c r="G44" s="1514"/>
      <c r="H44" s="1519">
        <v>7024.6429351518336</v>
      </c>
      <c r="I44" s="1514"/>
      <c r="J44" s="1520">
        <v>7904.3383414935442</v>
      </c>
      <c r="K44" s="1516"/>
      <c r="L44" s="1514">
        <v>-0.11129273170453506</v>
      </c>
      <c r="M44" s="1517"/>
      <c r="N44" s="1513">
        <v>161319.64938956115</v>
      </c>
      <c r="O44" s="1514"/>
      <c r="P44" s="1513">
        <v>149655.17098337141</v>
      </c>
      <c r="Q44" s="1516"/>
      <c r="R44" s="1514">
        <v>7.7942367975282381E-2</v>
      </c>
      <c r="S44" s="752"/>
      <c r="T44" s="701"/>
    </row>
    <row r="45" spans="1:20" s="712" customFormat="1" x14ac:dyDescent="0.2">
      <c r="A45" s="759" t="s">
        <v>305</v>
      </c>
      <c r="B45" s="1511">
        <v>11377.356797472405</v>
      </c>
      <c r="C45" s="1513"/>
      <c r="D45" s="1513">
        <v>8236.7315837591486</v>
      </c>
      <c r="E45" s="1513"/>
      <c r="F45" s="1514">
        <v>0.3812950782450909</v>
      </c>
      <c r="G45" s="1514"/>
      <c r="H45" s="1519">
        <v>525.44311475679183</v>
      </c>
      <c r="I45" s="1514"/>
      <c r="J45" s="1520">
        <v>564.98413658926461</v>
      </c>
      <c r="K45" s="1516"/>
      <c r="L45" s="1514">
        <v>-6.9986074425340078E-2</v>
      </c>
      <c r="M45" s="1517"/>
      <c r="N45" s="1513">
        <v>10851.913682715633</v>
      </c>
      <c r="O45" s="1514"/>
      <c r="P45" s="1513">
        <v>7671.7474471698843</v>
      </c>
      <c r="Q45" s="1516"/>
      <c r="R45" s="1514">
        <v>0.41452957848852479</v>
      </c>
      <c r="S45" s="752"/>
      <c r="T45" s="701"/>
    </row>
    <row r="46" spans="1:20" s="712" customFormat="1" x14ac:dyDescent="0.2">
      <c r="A46" s="759" t="s">
        <v>306</v>
      </c>
      <c r="B46" s="1511">
        <v>5766.2013279586417</v>
      </c>
      <c r="C46" s="1513"/>
      <c r="D46" s="1513">
        <v>4639.0032949884862</v>
      </c>
      <c r="E46" s="1513"/>
      <c r="F46" s="1514">
        <v>0.24298280498913791</v>
      </c>
      <c r="G46" s="1514"/>
      <c r="H46" s="1519">
        <v>374.87899571038844</v>
      </c>
      <c r="I46" s="1514"/>
      <c r="J46" s="1520">
        <v>411.67588453068345</v>
      </c>
      <c r="K46" s="1516"/>
      <c r="L46" s="1514">
        <v>-8.9383153599691664E-2</v>
      </c>
      <c r="M46" s="1517"/>
      <c r="N46" s="1513">
        <v>5391.3223322482536</v>
      </c>
      <c r="O46" s="1514"/>
      <c r="P46" s="1513">
        <v>4227.3274104578031</v>
      </c>
      <c r="Q46" s="1516"/>
      <c r="R46" s="1514">
        <v>0.27535007553729896</v>
      </c>
      <c r="S46" s="752"/>
      <c r="T46" s="701"/>
    </row>
    <row r="47" spans="1:20" s="712" customFormat="1" x14ac:dyDescent="0.2">
      <c r="A47" s="759" t="s">
        <v>601</v>
      </c>
      <c r="B47" s="1511">
        <v>837.90270628652411</v>
      </c>
      <c r="C47" s="1513"/>
      <c r="D47" s="1513">
        <v>748.13978815741484</v>
      </c>
      <c r="E47" s="1513"/>
      <c r="F47" s="1514">
        <v>0.11998147879580814</v>
      </c>
      <c r="G47" s="1514"/>
      <c r="H47" s="1519">
        <v>235.86401128337627</v>
      </c>
      <c r="I47" s="1514"/>
      <c r="J47" s="1520">
        <v>261.81947044672091</v>
      </c>
      <c r="K47" s="1516"/>
      <c r="L47" s="1514">
        <v>-9.9134946377589822E-2</v>
      </c>
      <c r="M47" s="1517"/>
      <c r="N47" s="1513">
        <v>602.03869500314818</v>
      </c>
      <c r="O47" s="1514"/>
      <c r="P47" s="1513">
        <v>486.32031771069398</v>
      </c>
      <c r="Q47" s="1516"/>
      <c r="R47" s="1514">
        <v>0.23794682861943195</v>
      </c>
      <c r="S47" s="752"/>
      <c r="T47" s="701"/>
    </row>
    <row r="48" spans="1:20" s="712" customFormat="1" x14ac:dyDescent="0.2">
      <c r="A48" s="756" t="s">
        <v>196</v>
      </c>
      <c r="B48" s="1511">
        <v>379.88979302835497</v>
      </c>
      <c r="C48" s="1513"/>
      <c r="D48" s="1513">
        <v>486.79729806595356</v>
      </c>
      <c r="E48" s="1513"/>
      <c r="F48" s="1514">
        <v>-0.21961400661495509</v>
      </c>
      <c r="G48" s="1514"/>
      <c r="H48" s="1519">
        <v>171.29307841984667</v>
      </c>
      <c r="I48" s="1514"/>
      <c r="J48" s="1520">
        <v>190.50836089094244</v>
      </c>
      <c r="K48" s="1516"/>
      <c r="L48" s="1514">
        <v>-0.10086319771600823</v>
      </c>
      <c r="M48" s="1517"/>
      <c r="N48" s="1513">
        <v>208.59671460850836</v>
      </c>
      <c r="O48" s="1514"/>
      <c r="P48" s="1513">
        <v>296.28893717501109</v>
      </c>
      <c r="Q48" s="1516"/>
      <c r="R48" s="1514">
        <v>-0.295968602144281</v>
      </c>
      <c r="S48" s="752"/>
      <c r="T48" s="701"/>
    </row>
    <row r="49" spans="1:20" s="712" customFormat="1" x14ac:dyDescent="0.2">
      <c r="A49" s="759" t="s">
        <v>185</v>
      </c>
      <c r="B49" s="1511">
        <v>5438.3827862239878</v>
      </c>
      <c r="C49" s="1513"/>
      <c r="D49" s="1513">
        <v>2767.5719989284371</v>
      </c>
      <c r="E49" s="1513"/>
      <c r="F49" s="1514">
        <v>0.96503750880903882</v>
      </c>
      <c r="G49" s="1514"/>
      <c r="H49" s="1519">
        <v>483.82656737717508</v>
      </c>
      <c r="I49" s="1514"/>
      <c r="J49" s="1520">
        <v>410.25772280134208</v>
      </c>
      <c r="K49" s="1516"/>
      <c r="L49" s="1514">
        <v>0.17932348493889785</v>
      </c>
      <c r="M49" s="1517"/>
      <c r="N49" s="1513">
        <v>4954.5562188468102</v>
      </c>
      <c r="O49" s="1514"/>
      <c r="P49" s="1513">
        <v>2357.3142761270951</v>
      </c>
      <c r="Q49" s="1516"/>
      <c r="R49" s="1514">
        <v>1.1017800931434585</v>
      </c>
      <c r="S49" s="752"/>
      <c r="T49" s="701"/>
    </row>
    <row r="50" spans="1:20" s="712" customFormat="1" x14ac:dyDescent="0.2">
      <c r="A50" s="1267" t="s">
        <v>792</v>
      </c>
      <c r="B50" s="1511">
        <v>1012.4266654879752</v>
      </c>
      <c r="C50" s="1513"/>
      <c r="D50" s="1513">
        <v>671.11516396595891</v>
      </c>
      <c r="E50" s="1513"/>
      <c r="F50" s="1514">
        <v>0.50857366939085991</v>
      </c>
      <c r="G50" s="1514"/>
      <c r="H50" s="1519">
        <v>197.4522663507698</v>
      </c>
      <c r="I50" s="1514"/>
      <c r="J50" s="1520">
        <v>275.21488695244761</v>
      </c>
      <c r="K50" s="1516"/>
      <c r="L50" s="1514">
        <v>-0.28255237739052191</v>
      </c>
      <c r="M50" s="1517"/>
      <c r="N50" s="1513">
        <v>814.974399137207</v>
      </c>
      <c r="O50" s="1514"/>
      <c r="P50" s="1513">
        <v>395.9002770135113</v>
      </c>
      <c r="Q50" s="1516"/>
      <c r="R50" s="1514">
        <v>1.058534551390055</v>
      </c>
      <c r="S50" s="752"/>
      <c r="T50" s="701"/>
    </row>
    <row r="51" spans="1:20" s="712" customFormat="1" x14ac:dyDescent="0.2">
      <c r="A51" s="1267" t="s">
        <v>957</v>
      </c>
      <c r="B51" s="1511">
        <v>79.234034427538646</v>
      </c>
      <c r="C51" s="1513"/>
      <c r="D51" s="1513">
        <v>81.967024010594258</v>
      </c>
      <c r="E51" s="1513"/>
      <c r="F51" s="1514">
        <v>-3.3342549836899937E-2</v>
      </c>
      <c r="G51" s="1514"/>
      <c r="H51" s="1519">
        <v>29.24969122076558</v>
      </c>
      <c r="I51" s="1514"/>
      <c r="J51" s="1520">
        <v>56.950272573177195</v>
      </c>
      <c r="K51" s="1516"/>
      <c r="L51" s="1514">
        <v>-0.48639945167634213</v>
      </c>
      <c r="M51" s="1517"/>
      <c r="N51" s="1513">
        <v>49.984343206773069</v>
      </c>
      <c r="O51" s="1514"/>
      <c r="P51" s="1513">
        <v>25.016751437417071</v>
      </c>
      <c r="Q51" s="1516"/>
      <c r="R51" s="1514">
        <v>0.99803492998745047</v>
      </c>
      <c r="S51" s="752"/>
      <c r="T51" s="701"/>
    </row>
    <row r="52" spans="1:20" s="712" customFormat="1" x14ac:dyDescent="0.2">
      <c r="A52" s="759" t="s">
        <v>308</v>
      </c>
      <c r="B52" s="1511">
        <v>2133.9729334584522</v>
      </c>
      <c r="C52" s="1513"/>
      <c r="D52" s="1513">
        <v>2210.4052119032858</v>
      </c>
      <c r="E52" s="1513"/>
      <c r="F52" s="1514">
        <v>-3.4578401296394452E-2</v>
      </c>
      <c r="G52" s="1514"/>
      <c r="H52" s="1519">
        <v>103.78099893550008</v>
      </c>
      <c r="I52" s="1514"/>
      <c r="J52" s="1520">
        <v>83.270792072049872</v>
      </c>
      <c r="K52" s="1516"/>
      <c r="L52" s="1514">
        <v>0.2463073348179971</v>
      </c>
      <c r="M52" s="1517"/>
      <c r="N52" s="1513">
        <v>2030.1919345229514</v>
      </c>
      <c r="O52" s="1514"/>
      <c r="P52" s="1513">
        <v>2127.1344198312358</v>
      </c>
      <c r="Q52" s="1516"/>
      <c r="R52" s="1514">
        <v>-4.5574216845203276E-2</v>
      </c>
      <c r="S52" s="752"/>
      <c r="T52" s="701"/>
    </row>
    <row r="53" spans="1:20" s="712" customFormat="1" x14ac:dyDescent="0.2">
      <c r="A53" s="759" t="s">
        <v>309</v>
      </c>
      <c r="B53" s="1511">
        <v>729.31368308235983</v>
      </c>
      <c r="C53" s="1513"/>
      <c r="D53" s="1513">
        <v>456.7215226129357</v>
      </c>
      <c r="E53" s="1513"/>
      <c r="F53" s="1514">
        <v>0.59684544514106841</v>
      </c>
      <c r="G53" s="1514"/>
      <c r="H53" s="1519">
        <v>48.826194465394153</v>
      </c>
      <c r="I53" s="1514"/>
      <c r="J53" s="1520">
        <v>101.5999017052923</v>
      </c>
      <c r="K53" s="1516"/>
      <c r="L53" s="1514">
        <v>-0.51942675488975576</v>
      </c>
      <c r="M53" s="1517"/>
      <c r="N53" s="1513">
        <v>680.48748861696561</v>
      </c>
      <c r="O53" s="1514"/>
      <c r="P53" s="1513">
        <v>355.12162090764343</v>
      </c>
      <c r="Q53" s="1516"/>
      <c r="R53" s="1514">
        <v>0.91620968297489314</v>
      </c>
      <c r="S53" s="752"/>
      <c r="T53" s="701"/>
    </row>
    <row r="54" spans="1:20" s="712" customFormat="1" x14ac:dyDescent="0.2">
      <c r="A54" s="759" t="s">
        <v>310</v>
      </c>
      <c r="B54" s="1511">
        <v>5012.8689188233557</v>
      </c>
      <c r="C54" s="1513"/>
      <c r="D54" s="1513">
        <v>6047.1261944982261</v>
      </c>
      <c r="E54" s="1513"/>
      <c r="F54" s="1514">
        <v>-0.17103285799060297</v>
      </c>
      <c r="G54" s="1514"/>
      <c r="H54" s="1519">
        <v>799.40056626863316</v>
      </c>
      <c r="I54" s="1514"/>
      <c r="J54" s="1520">
        <v>904.28235584876722</v>
      </c>
      <c r="K54" s="1516"/>
      <c r="L54" s="1514">
        <v>-0.11598345240485325</v>
      </c>
      <c r="M54" s="1517"/>
      <c r="N54" s="1513">
        <v>4213.4683525547243</v>
      </c>
      <c r="O54" s="1514"/>
      <c r="P54" s="1513">
        <v>5142.843838649459</v>
      </c>
      <c r="Q54" s="1516"/>
      <c r="R54" s="1514">
        <v>-0.18071236756408962</v>
      </c>
      <c r="S54" s="752"/>
      <c r="T54" s="701"/>
    </row>
    <row r="55" spans="1:20" s="711" customFormat="1" x14ac:dyDescent="0.2">
      <c r="A55" s="715" t="s">
        <v>311</v>
      </c>
      <c r="B55" s="1489"/>
      <c r="C55" s="1490"/>
      <c r="D55" s="1501"/>
      <c r="E55" s="1501"/>
      <c r="F55" s="1490"/>
      <c r="G55" s="1490"/>
      <c r="H55" s="1489"/>
      <c r="I55" s="1490"/>
      <c r="J55" s="1502"/>
      <c r="K55" s="1490"/>
      <c r="L55" s="1491"/>
      <c r="M55" s="1489"/>
      <c r="N55" s="1490"/>
      <c r="O55" s="1505"/>
      <c r="P55" s="1502"/>
      <c r="Q55" s="1490"/>
      <c r="R55" s="1491"/>
      <c r="S55" s="710"/>
      <c r="T55" s="701"/>
    </row>
    <row r="56" spans="1:20" s="712" customFormat="1" x14ac:dyDescent="0.2">
      <c r="A56" s="756" t="s">
        <v>312</v>
      </c>
      <c r="B56" s="1511">
        <v>181827.34703151527</v>
      </c>
      <c r="C56" s="1513"/>
      <c r="D56" s="1513">
        <v>164643.87123682781</v>
      </c>
      <c r="E56" s="1513"/>
      <c r="F56" s="1514">
        <v>0.10436753986408838</v>
      </c>
      <c r="G56" s="1514"/>
      <c r="H56" s="1519">
        <v>7815.7672109034365</v>
      </c>
      <c r="I56" s="1514"/>
      <c r="J56" s="1520">
        <v>8623.1052357925328</v>
      </c>
      <c r="K56" s="1516"/>
      <c r="L56" s="1514">
        <v>-9.3624976480400732E-2</v>
      </c>
      <c r="M56" s="1517"/>
      <c r="N56" s="1520">
        <v>174011.57982060901</v>
      </c>
      <c r="O56" s="1514"/>
      <c r="P56" s="1513">
        <v>156020.76600103528</v>
      </c>
      <c r="Q56" s="1516"/>
      <c r="R56" s="1514">
        <v>0.11531038002629949</v>
      </c>
      <c r="S56" s="752"/>
      <c r="T56" s="701"/>
    </row>
    <row r="57" spans="1:20" s="712" customFormat="1" x14ac:dyDescent="0.2">
      <c r="A57" s="756" t="s">
        <v>194</v>
      </c>
      <c r="B57" s="1511">
        <v>90206.821828689397</v>
      </c>
      <c r="C57" s="1513"/>
      <c r="D57" s="1513">
        <v>92086.022398267363</v>
      </c>
      <c r="E57" s="1513"/>
      <c r="F57" s="1514">
        <v>-2.0407012059338599E-2</v>
      </c>
      <c r="G57" s="1514"/>
      <c r="H57" s="1519">
        <v>6582.8964184820088</v>
      </c>
      <c r="I57" s="1514"/>
      <c r="J57" s="1520">
        <v>7272.1730346278982</v>
      </c>
      <c r="K57" s="1516"/>
      <c r="L57" s="1514">
        <v>-9.4782757899703668E-2</v>
      </c>
      <c r="M57" s="1517"/>
      <c r="N57" s="1520">
        <v>83623.925410207608</v>
      </c>
      <c r="O57" s="1514"/>
      <c r="P57" s="1513">
        <v>84813.849363639471</v>
      </c>
      <c r="Q57" s="1516"/>
      <c r="R57" s="1514">
        <v>-1.4029830768912068E-2</v>
      </c>
      <c r="S57" s="752"/>
      <c r="T57" s="701"/>
    </row>
    <row r="58" spans="1:20" s="712" customFormat="1" x14ac:dyDescent="0.2">
      <c r="A58" s="756" t="s">
        <v>195</v>
      </c>
      <c r="B58" s="1511">
        <v>88738.106126636834</v>
      </c>
      <c r="C58" s="1513"/>
      <c r="D58" s="1513">
        <v>71521.585514483944</v>
      </c>
      <c r="E58" s="1513"/>
      <c r="F58" s="1514">
        <v>0.24071782648982729</v>
      </c>
      <c r="G58" s="1514"/>
      <c r="H58" s="1519">
        <v>1233.0831591082842</v>
      </c>
      <c r="I58" s="1514"/>
      <c r="J58" s="1520">
        <v>1386.2089678390973</v>
      </c>
      <c r="K58" s="1516"/>
      <c r="L58" s="1514">
        <v>-0.1104637268142295</v>
      </c>
      <c r="M58" s="1517"/>
      <c r="N58" s="1520">
        <v>87505.022967529017</v>
      </c>
      <c r="O58" s="1514"/>
      <c r="P58" s="1513">
        <v>70135.376546644853</v>
      </c>
      <c r="Q58" s="1516"/>
      <c r="R58" s="1514">
        <v>0.24765884602233729</v>
      </c>
      <c r="S58" s="752"/>
      <c r="T58" s="701"/>
    </row>
    <row r="59" spans="1:20" s="712" customFormat="1" x14ac:dyDescent="0.2">
      <c r="A59" s="756" t="s">
        <v>621</v>
      </c>
      <c r="B59" s="1511">
        <v>5718.9315913167575</v>
      </c>
      <c r="C59" s="1513"/>
      <c r="D59" s="1513">
        <v>1712.692830909335</v>
      </c>
      <c r="E59" s="1513"/>
      <c r="F59" s="1514">
        <v>2.3391461026203717</v>
      </c>
      <c r="G59" s="1514"/>
      <c r="H59" s="1519">
        <v>56.927130193707448</v>
      </c>
      <c r="I59" s="1514"/>
      <c r="J59" s="1520">
        <v>140.2949819694758</v>
      </c>
      <c r="K59" s="1516"/>
      <c r="L59" s="1514">
        <v>-0.5942325990954318</v>
      </c>
      <c r="M59" s="1517"/>
      <c r="N59" s="1520">
        <v>5662.004461123046</v>
      </c>
      <c r="O59" s="1514"/>
      <c r="P59" s="1513">
        <v>1572.3978489398592</v>
      </c>
      <c r="Q59" s="1516"/>
      <c r="R59" s="1514">
        <v>2.6008726830429576</v>
      </c>
      <c r="S59" s="752"/>
      <c r="T59" s="701"/>
    </row>
    <row r="60" spans="1:20" s="712" customFormat="1" x14ac:dyDescent="0.2">
      <c r="A60" s="756" t="s">
        <v>243</v>
      </c>
      <c r="B60" s="1511">
        <v>7269.6649686782421</v>
      </c>
      <c r="C60" s="1513"/>
      <c r="D60" s="1513">
        <v>6581.3693300876375</v>
      </c>
      <c r="E60" s="1513"/>
      <c r="F60" s="1514">
        <v>0.1045824362787188</v>
      </c>
      <c r="G60" s="1514"/>
      <c r="H60" s="1519">
        <v>424.55809788327201</v>
      </c>
      <c r="I60" s="1514"/>
      <c r="J60" s="1520">
        <v>662.63544209437043</v>
      </c>
      <c r="K60" s="1516"/>
      <c r="L60" s="1514">
        <v>-0.35928857571912398</v>
      </c>
      <c r="M60" s="1517"/>
      <c r="N60" s="1520">
        <v>6845.1068707949753</v>
      </c>
      <c r="O60" s="1514"/>
      <c r="P60" s="1513">
        <v>5918.7338879932668</v>
      </c>
      <c r="Q60" s="1516"/>
      <c r="R60" s="1514">
        <v>0.15651539676094361</v>
      </c>
      <c r="S60" s="752"/>
      <c r="T60" s="701"/>
    </row>
    <row r="61" spans="1:20" s="712" customFormat="1" x14ac:dyDescent="0.2">
      <c r="A61" s="756" t="s">
        <v>313</v>
      </c>
      <c r="B61" s="1511">
        <v>4555.9138713658258</v>
      </c>
      <c r="C61" s="1513"/>
      <c r="D61" s="1513">
        <v>3447.7929317288031</v>
      </c>
      <c r="E61" s="1513"/>
      <c r="F61" s="1514">
        <v>0.32140008451185764</v>
      </c>
      <c r="G61" s="1514"/>
      <c r="H61" s="1519">
        <v>207.43479243418972</v>
      </c>
      <c r="I61" s="1514"/>
      <c r="J61" s="1520">
        <v>263.64053792968417</v>
      </c>
      <c r="K61" s="1516"/>
      <c r="L61" s="1514">
        <v>-0.21319083148921941</v>
      </c>
      <c r="M61" s="1517"/>
      <c r="N61" s="1520">
        <v>4348.4790789316421</v>
      </c>
      <c r="O61" s="1514"/>
      <c r="P61" s="1513">
        <v>3184.1523937991187</v>
      </c>
      <c r="Q61" s="1516"/>
      <c r="R61" s="1514">
        <v>0.36566299006289904</v>
      </c>
      <c r="S61" s="752"/>
      <c r="T61" s="701"/>
    </row>
    <row r="62" spans="1:20" s="712" customFormat="1" x14ac:dyDescent="0.2">
      <c r="A62" s="756" t="s">
        <v>314</v>
      </c>
      <c r="B62" s="1511">
        <v>315.79734672416612</v>
      </c>
      <c r="C62" s="1513"/>
      <c r="D62" s="1513">
        <v>631.40189917098189</v>
      </c>
      <c r="E62" s="1513"/>
      <c r="F62" s="1514">
        <v>-0.49984732839923074</v>
      </c>
      <c r="G62" s="1514"/>
      <c r="H62" s="1519">
        <v>66.543946123707698</v>
      </c>
      <c r="I62" s="1514"/>
      <c r="J62" s="1520">
        <v>101.42314378711184</v>
      </c>
      <c r="K62" s="1516"/>
      <c r="L62" s="1514">
        <v>-0.34389781622837401</v>
      </c>
      <c r="M62" s="1517"/>
      <c r="N62" s="1520">
        <v>249.25340060045855</v>
      </c>
      <c r="O62" s="1514"/>
      <c r="P62" s="1513">
        <v>529.97875538387007</v>
      </c>
      <c r="Q62" s="1516"/>
      <c r="R62" s="1514">
        <v>-0.52969171298211515</v>
      </c>
      <c r="S62" s="752"/>
      <c r="T62" s="701"/>
    </row>
    <row r="63" spans="1:20" s="712" customFormat="1" x14ac:dyDescent="0.2">
      <c r="A63" s="756" t="s">
        <v>315</v>
      </c>
      <c r="B63" s="1511">
        <v>2519.0115452117811</v>
      </c>
      <c r="C63" s="1513"/>
      <c r="D63" s="1513">
        <v>2644.5289441084192</v>
      </c>
      <c r="E63" s="1513"/>
      <c r="F63" s="1514">
        <v>-4.746304599020193E-2</v>
      </c>
      <c r="G63" s="1514"/>
      <c r="H63" s="1519">
        <v>156.93804999506472</v>
      </c>
      <c r="I63" s="1514"/>
      <c r="J63" s="1520">
        <v>321.49546861176935</v>
      </c>
      <c r="K63" s="1516"/>
      <c r="L63" s="1514">
        <v>-0.51184988493701122</v>
      </c>
      <c r="M63" s="1517"/>
      <c r="N63" s="1520">
        <v>2362.0734952167186</v>
      </c>
      <c r="O63" s="1514"/>
      <c r="P63" s="1513">
        <v>2323.0334754966498</v>
      </c>
      <c r="Q63" s="1516"/>
      <c r="R63" s="1514">
        <v>1.6805620810833258E-2</v>
      </c>
      <c r="S63" s="752"/>
      <c r="T63" s="701"/>
    </row>
    <row r="64" spans="1:20" s="712" customFormat="1" x14ac:dyDescent="0.2">
      <c r="A64" s="756" t="s">
        <v>237</v>
      </c>
      <c r="B64" s="1511">
        <v>912.50964378391586</v>
      </c>
      <c r="C64" s="1513"/>
      <c r="D64" s="1513">
        <v>1215.9721879015149</v>
      </c>
      <c r="E64" s="1513"/>
      <c r="F64" s="1514">
        <v>-0.24956372122400658</v>
      </c>
      <c r="G64" s="1514"/>
      <c r="H64" s="1519">
        <v>237.37521349523334</v>
      </c>
      <c r="I64" s="1514"/>
      <c r="J64" s="1520">
        <v>300.83398072732535</v>
      </c>
      <c r="K64" s="1516"/>
      <c r="L64" s="1514">
        <v>-0.21094281662818792</v>
      </c>
      <c r="M64" s="1517"/>
      <c r="N64" s="1520">
        <v>675.13443028868312</v>
      </c>
      <c r="O64" s="1514"/>
      <c r="P64" s="1513">
        <v>915.13820717418946</v>
      </c>
      <c r="Q64" s="1516"/>
      <c r="R64" s="1514">
        <v>-0.26225959642380386</v>
      </c>
      <c r="S64" s="752"/>
      <c r="T64" s="701"/>
    </row>
    <row r="65" spans="1:20" s="712" customFormat="1" x14ac:dyDescent="0.2">
      <c r="A65" s="756" t="s">
        <v>260</v>
      </c>
      <c r="B65" s="1511">
        <v>3504.1419719552282</v>
      </c>
      <c r="C65" s="1513"/>
      <c r="D65" s="1513">
        <v>3862.1907243263418</v>
      </c>
      <c r="E65" s="1513"/>
      <c r="F65" s="1514">
        <v>-9.2706129222441702E-2</v>
      </c>
      <c r="G65" s="1514"/>
      <c r="H65" s="1519">
        <v>806.41805276171101</v>
      </c>
      <c r="I65" s="1514"/>
      <c r="J65" s="1520">
        <v>992.17640733954215</v>
      </c>
      <c r="K65" s="1516"/>
      <c r="L65" s="1514">
        <v>-0.18722311194229094</v>
      </c>
      <c r="M65" s="1517"/>
      <c r="N65" s="1520">
        <v>2697.7239191935114</v>
      </c>
      <c r="O65" s="1514"/>
      <c r="P65" s="1513">
        <v>2870.0143169867997</v>
      </c>
      <c r="Q65" s="1516"/>
      <c r="R65" s="1514">
        <v>-6.0031198023490821E-2</v>
      </c>
      <c r="S65" s="752"/>
      <c r="T65" s="701"/>
    </row>
    <row r="66" spans="1:20" s="712" customFormat="1" x14ac:dyDescent="0.2">
      <c r="A66" s="756" t="s">
        <v>316</v>
      </c>
      <c r="B66" s="1511">
        <v>252.34442798784866</v>
      </c>
      <c r="C66" s="1513"/>
      <c r="D66" s="1513">
        <v>510.62408826496471</v>
      </c>
      <c r="E66" s="1513"/>
      <c r="F66" s="1514">
        <v>-0.50581174334081502</v>
      </c>
      <c r="G66" s="1514"/>
      <c r="H66" s="1519">
        <v>121.62573329937665</v>
      </c>
      <c r="I66" s="1514"/>
      <c r="J66" s="1520">
        <v>175.20592093106265</v>
      </c>
      <c r="K66" s="1516"/>
      <c r="L66" s="1514">
        <v>-0.30581265374454963</v>
      </c>
      <c r="M66" s="1517"/>
      <c r="N66" s="1528">
        <v>130.71869468847194</v>
      </c>
      <c r="O66" s="1514"/>
      <c r="P66" s="1513">
        <v>335.41816733390209</v>
      </c>
      <c r="Q66" s="1516"/>
      <c r="R66" s="1514">
        <v>-0.61028141162567351</v>
      </c>
      <c r="S66" s="752"/>
      <c r="T66" s="701"/>
    </row>
    <row r="67" spans="1:20" s="712" customFormat="1" x14ac:dyDescent="0.2">
      <c r="A67" s="756" t="s">
        <v>317</v>
      </c>
      <c r="B67" s="1511">
        <v>473.02154761915398</v>
      </c>
      <c r="C67" s="1513"/>
      <c r="D67" s="1513">
        <v>718.78973617794838</v>
      </c>
      <c r="E67" s="1513"/>
      <c r="F67" s="1514">
        <v>-0.34191944624255233</v>
      </c>
      <c r="G67" s="1514"/>
      <c r="H67" s="1519">
        <v>51.596676836028223</v>
      </c>
      <c r="I67" s="1514"/>
      <c r="J67" s="1520">
        <v>100.32881646438419</v>
      </c>
      <c r="K67" s="1516"/>
      <c r="L67" s="1514">
        <v>-0.48572425496173804</v>
      </c>
      <c r="M67" s="1517"/>
      <c r="N67" s="1528">
        <v>421.42487078312564</v>
      </c>
      <c r="O67" s="1514"/>
      <c r="P67" s="1513">
        <v>618.46091971356418</v>
      </c>
      <c r="Q67" s="1516"/>
      <c r="R67" s="1514">
        <v>-0.31859094511856045</v>
      </c>
      <c r="S67" s="752"/>
      <c r="T67" s="701"/>
    </row>
    <row r="68" spans="1:20" s="712" customFormat="1" x14ac:dyDescent="0.2">
      <c r="A68" s="756" t="s">
        <v>622</v>
      </c>
      <c r="B68" s="1511">
        <v>135.04761212279271</v>
      </c>
      <c r="C68" s="1513"/>
      <c r="D68" s="1513">
        <v>399.75162596149232</v>
      </c>
      <c r="E68" s="1513"/>
      <c r="F68" s="1514">
        <v>-0.66217119993452711</v>
      </c>
      <c r="G68" s="1529"/>
      <c r="H68" s="1519">
        <v>52.663879134489171</v>
      </c>
      <c r="I68" s="1514"/>
      <c r="J68" s="1520">
        <v>68.996269824884862</v>
      </c>
      <c r="K68" s="1516"/>
      <c r="L68" s="1514">
        <v>-0.2367141112388817</v>
      </c>
      <c r="M68" s="1517"/>
      <c r="N68" s="1528">
        <v>82.383732988303507</v>
      </c>
      <c r="O68" s="1514"/>
      <c r="P68" s="1513">
        <v>330.75535613660747</v>
      </c>
      <c r="Q68" s="1516"/>
      <c r="R68" s="1514">
        <v>-0.75092245232068844</v>
      </c>
      <c r="S68" s="752"/>
      <c r="T68" s="701"/>
    </row>
    <row r="69" spans="1:20" s="25" customFormat="1" x14ac:dyDescent="0.2">
      <c r="A69" s="194" t="s">
        <v>893</v>
      </c>
      <c r="B69" s="1531">
        <v>36.838335811160185</v>
      </c>
      <c r="C69" s="1532"/>
      <c r="D69" s="1532">
        <v>37.250807744252022</v>
      </c>
      <c r="E69" s="1533"/>
      <c r="F69" s="1534">
        <v>-1.1072831921489893E-2</v>
      </c>
      <c r="G69" s="1534"/>
      <c r="H69" s="1535">
        <v>42.521245493681441</v>
      </c>
      <c r="I69" s="1534"/>
      <c r="J69" s="1536">
        <v>41.620028620114688</v>
      </c>
      <c r="K69" s="1533"/>
      <c r="L69" s="1537">
        <v>2.1653441947207138E-2</v>
      </c>
      <c r="M69" s="1534"/>
      <c r="N69" s="1536">
        <v>36.596573366680175</v>
      </c>
      <c r="O69" s="1534"/>
      <c r="P69" s="1532">
        <v>37.028670287943477</v>
      </c>
      <c r="Q69" s="1533"/>
      <c r="R69" s="1534">
        <v>-1.1669252984328533E-2</v>
      </c>
      <c r="S69" s="91"/>
      <c r="T69" s="4"/>
    </row>
    <row r="70" spans="1:20" s="712" customFormat="1" x14ac:dyDescent="0.2">
      <c r="A70" s="721"/>
      <c r="B70" s="722"/>
      <c r="C70" s="722"/>
      <c r="D70" s="722"/>
      <c r="E70" s="722"/>
      <c r="F70" s="723"/>
      <c r="G70" s="723"/>
      <c r="H70" s="724"/>
      <c r="I70" s="723"/>
      <c r="J70" s="724"/>
      <c r="K70" s="723"/>
      <c r="L70" s="723"/>
      <c r="M70" s="723"/>
      <c r="N70" s="723"/>
      <c r="O70" s="725"/>
      <c r="P70" s="724"/>
      <c r="Q70" s="723"/>
      <c r="R70" s="723"/>
      <c r="S70" s="723"/>
    </row>
    <row r="71" spans="1:20" s="712" customFormat="1" x14ac:dyDescent="0.2">
      <c r="A71" s="763" t="s">
        <v>677</v>
      </c>
      <c r="B71" s="764"/>
      <c r="C71" s="764"/>
      <c r="D71" s="764"/>
      <c r="E71" s="764"/>
      <c r="F71" s="750"/>
      <c r="G71" s="750"/>
      <c r="H71" s="764"/>
      <c r="I71" s="764"/>
      <c r="J71" s="764"/>
      <c r="K71" s="764"/>
      <c r="L71" s="750"/>
      <c r="M71" s="750"/>
      <c r="N71" s="765"/>
      <c r="O71" s="766"/>
      <c r="P71" s="765"/>
      <c r="Q71" s="706"/>
      <c r="R71" s="750"/>
      <c r="S71" s="750"/>
    </row>
    <row r="72" spans="1:20" s="712" customFormat="1" x14ac:dyDescent="0.2">
      <c r="A72" s="763"/>
      <c r="B72" s="726"/>
      <c r="C72" s="764"/>
      <c r="D72" s="764"/>
      <c r="E72" s="764"/>
      <c r="F72" s="750"/>
      <c r="G72" s="750"/>
      <c r="H72" s="764"/>
      <c r="I72" s="764"/>
      <c r="J72" s="764"/>
      <c r="K72" s="764"/>
      <c r="L72" s="750"/>
      <c r="M72" s="750"/>
      <c r="N72" s="765"/>
      <c r="O72" s="766"/>
      <c r="P72" s="765"/>
      <c r="Q72" s="706"/>
      <c r="R72" s="750"/>
      <c r="S72" s="750"/>
    </row>
    <row r="73" spans="1:20" s="712" customFormat="1" x14ac:dyDescent="0.2">
      <c r="A73" s="763"/>
      <c r="B73" s="726"/>
      <c r="C73" s="764"/>
      <c r="D73" s="764"/>
      <c r="E73" s="764"/>
      <c r="F73" s="750"/>
      <c r="G73" s="750"/>
      <c r="H73" s="764"/>
      <c r="I73" s="764"/>
      <c r="J73" s="764"/>
      <c r="K73" s="764"/>
      <c r="L73" s="750"/>
      <c r="M73" s="750"/>
      <c r="N73" s="765"/>
      <c r="O73" s="766"/>
      <c r="P73" s="765"/>
      <c r="Q73" s="706"/>
      <c r="R73" s="750"/>
      <c r="S73" s="750"/>
    </row>
    <row r="74" spans="1:20" s="712" customFormat="1" x14ac:dyDescent="0.2">
      <c r="A74" s="763"/>
      <c r="B74" s="727"/>
      <c r="D74" s="727"/>
      <c r="E74" s="767"/>
      <c r="F74" s="750"/>
      <c r="G74" s="750"/>
      <c r="H74" s="727"/>
      <c r="I74" s="750"/>
      <c r="J74" s="728"/>
      <c r="K74" s="767"/>
      <c r="L74" s="750"/>
      <c r="M74" s="750"/>
      <c r="N74" s="729"/>
      <c r="O74" s="750"/>
      <c r="P74" s="730"/>
      <c r="Q74" s="767"/>
      <c r="R74" s="750"/>
      <c r="S74" s="750"/>
    </row>
    <row r="75" spans="1:20" s="712" customFormat="1" x14ac:dyDescent="0.2">
      <c r="A75" s="763"/>
      <c r="B75" s="731"/>
      <c r="D75" s="727"/>
      <c r="E75" s="767"/>
      <c r="F75" s="750"/>
      <c r="G75" s="750"/>
      <c r="H75" s="727"/>
      <c r="I75" s="750"/>
      <c r="J75" s="728"/>
      <c r="K75" s="767"/>
      <c r="L75" s="750"/>
      <c r="M75" s="750"/>
      <c r="N75" s="729"/>
      <c r="O75" s="750"/>
      <c r="P75" s="730"/>
      <c r="Q75" s="767"/>
      <c r="R75" s="750"/>
      <c r="S75" s="750"/>
    </row>
    <row r="76" spans="1:20" s="712" customFormat="1" x14ac:dyDescent="0.2">
      <c r="A76" s="763"/>
      <c r="B76" s="727"/>
      <c r="D76" s="727"/>
      <c r="E76" s="767"/>
      <c r="F76" s="750"/>
      <c r="G76" s="750"/>
      <c r="H76" s="732"/>
      <c r="I76" s="750"/>
      <c r="J76" s="728"/>
      <c r="K76" s="767"/>
      <c r="L76" s="750"/>
      <c r="M76" s="750"/>
      <c r="N76" s="733"/>
      <c r="O76" s="750"/>
      <c r="P76" s="730"/>
      <c r="Q76" s="767"/>
      <c r="R76" s="750"/>
      <c r="S76" s="750"/>
    </row>
    <row r="77" spans="1:20" s="712" customFormat="1" x14ac:dyDescent="0.2">
      <c r="A77" s="763"/>
      <c r="B77" s="727"/>
      <c r="D77" s="727"/>
      <c r="E77" s="767"/>
      <c r="F77" s="750"/>
      <c r="G77" s="750"/>
      <c r="H77" s="732"/>
      <c r="I77" s="750"/>
      <c r="J77" s="728"/>
      <c r="K77" s="767"/>
      <c r="L77" s="750"/>
      <c r="M77" s="750"/>
      <c r="N77" s="733"/>
      <c r="O77" s="750"/>
      <c r="P77" s="730"/>
      <c r="Q77" s="767"/>
      <c r="R77" s="750"/>
      <c r="S77" s="750"/>
    </row>
    <row r="78" spans="1:20" s="712" customFormat="1" x14ac:dyDescent="0.2">
      <c r="A78" s="763"/>
      <c r="B78" s="734"/>
      <c r="C78" s="768"/>
      <c r="D78" s="734"/>
      <c r="E78" s="769"/>
      <c r="F78" s="769"/>
      <c r="G78" s="769"/>
      <c r="H78" s="735"/>
      <c r="I78" s="769"/>
      <c r="J78" s="736"/>
      <c r="K78" s="769"/>
      <c r="L78" s="769"/>
      <c r="M78" s="769"/>
      <c r="N78" s="737"/>
      <c r="O78" s="750"/>
      <c r="P78" s="730"/>
      <c r="Q78" s="767"/>
      <c r="R78" s="750"/>
      <c r="S78" s="750"/>
    </row>
    <row r="79" spans="1:20" s="712" customFormat="1" x14ac:dyDescent="0.2">
      <c r="A79" s="763"/>
      <c r="B79" s="734"/>
      <c r="C79" s="768"/>
      <c r="D79" s="734"/>
      <c r="E79" s="769"/>
      <c r="F79" s="769"/>
      <c r="G79" s="769"/>
      <c r="H79" s="735"/>
      <c r="I79" s="769"/>
      <c r="J79" s="736"/>
      <c r="K79" s="769"/>
      <c r="L79" s="769"/>
      <c r="M79" s="769"/>
      <c r="N79" s="737"/>
      <c r="O79" s="750"/>
      <c r="P79" s="730"/>
      <c r="Q79" s="767"/>
      <c r="R79" s="750"/>
      <c r="S79" s="750"/>
    </row>
    <row r="80" spans="1:20" s="712" customFormat="1" x14ac:dyDescent="0.2">
      <c r="A80" s="763"/>
      <c r="B80" s="734"/>
      <c r="C80" s="768"/>
      <c r="D80" s="734"/>
      <c r="E80" s="769"/>
      <c r="F80" s="769"/>
      <c r="G80" s="769"/>
      <c r="H80" s="734"/>
      <c r="I80" s="769"/>
      <c r="J80" s="736"/>
      <c r="K80" s="769"/>
      <c r="L80" s="769"/>
      <c r="M80" s="769"/>
      <c r="N80" s="734"/>
      <c r="O80" s="750"/>
      <c r="P80" s="730"/>
      <c r="Q80" s="767"/>
      <c r="R80" s="750"/>
      <c r="S80" s="750"/>
    </row>
    <row r="81" spans="1:19" s="712" customFormat="1" x14ac:dyDescent="0.2">
      <c r="A81" s="763"/>
      <c r="B81" s="727"/>
      <c r="D81" s="727"/>
      <c r="E81" s="767"/>
      <c r="F81" s="750"/>
      <c r="G81" s="750"/>
      <c r="H81" s="727"/>
      <c r="I81" s="750"/>
      <c r="J81" s="728"/>
      <c r="K81" s="767"/>
      <c r="L81" s="750"/>
      <c r="M81" s="750"/>
      <c r="N81" s="727"/>
      <c r="O81" s="750"/>
      <c r="P81" s="730"/>
      <c r="Q81" s="767"/>
      <c r="R81" s="750"/>
      <c r="S81" s="750"/>
    </row>
    <row r="82" spans="1:19" s="712" customFormat="1" x14ac:dyDescent="0.2">
      <c r="A82" s="763"/>
      <c r="B82" s="727"/>
      <c r="D82" s="727"/>
      <c r="E82" s="767"/>
      <c r="F82" s="750"/>
      <c r="G82" s="750"/>
      <c r="H82" s="727"/>
      <c r="I82" s="750"/>
      <c r="J82" s="728"/>
      <c r="K82" s="767"/>
      <c r="L82" s="750"/>
      <c r="M82" s="750"/>
      <c r="N82" s="729"/>
      <c r="O82" s="750"/>
      <c r="P82" s="730"/>
      <c r="Q82" s="767"/>
      <c r="R82" s="750"/>
      <c r="S82" s="750"/>
    </row>
    <row r="83" spans="1:19" s="712" customFormat="1" x14ac:dyDescent="0.2">
      <c r="A83" s="763"/>
      <c r="B83" s="732"/>
      <c r="D83" s="732"/>
      <c r="H83" s="732"/>
      <c r="J83" s="732"/>
      <c r="N83" s="732"/>
      <c r="P83" s="732"/>
    </row>
    <row r="84" spans="1:19" s="712" customFormat="1" x14ac:dyDescent="0.2">
      <c r="A84" s="763"/>
      <c r="B84" s="732"/>
      <c r="F84" s="732"/>
      <c r="G84" s="732"/>
      <c r="H84" s="732"/>
      <c r="J84" s="738"/>
      <c r="L84" s="732"/>
      <c r="M84" s="732"/>
      <c r="N84" s="733"/>
      <c r="P84" s="738"/>
      <c r="R84" s="732"/>
      <c r="S84" s="732"/>
    </row>
    <row r="85" spans="1:19" x14ac:dyDescent="0.2">
      <c r="B85" s="739"/>
      <c r="D85" s="739"/>
      <c r="F85" s="703"/>
      <c r="G85" s="703"/>
      <c r="L85" s="703"/>
      <c r="M85" s="703"/>
      <c r="R85" s="703"/>
      <c r="S85" s="703"/>
    </row>
    <row r="86" spans="1:19" x14ac:dyDescent="0.2">
      <c r="B86" s="739"/>
      <c r="D86" s="739"/>
      <c r="F86" s="703"/>
      <c r="G86" s="703"/>
      <c r="L86" s="703"/>
      <c r="M86" s="703"/>
      <c r="R86" s="703"/>
      <c r="S86" s="703"/>
    </row>
    <row r="87" spans="1:19" x14ac:dyDescent="0.2">
      <c r="B87" s="742"/>
      <c r="H87" s="743"/>
      <c r="N87" s="743"/>
    </row>
    <row r="88" spans="1:19" x14ac:dyDescent="0.2">
      <c r="B88" s="744"/>
    </row>
    <row r="89" spans="1:19" x14ac:dyDescent="0.2">
      <c r="B89" s="771"/>
    </row>
    <row r="90" spans="1:19" x14ac:dyDescent="0.2">
      <c r="B90" s="745"/>
    </row>
    <row r="91" spans="1:19" x14ac:dyDescent="0.2">
      <c r="B91" s="745"/>
    </row>
  </sheetData>
  <mergeCells count="6">
    <mergeCell ref="A1:S1"/>
    <mergeCell ref="A2:S2"/>
    <mergeCell ref="A4:A5"/>
    <mergeCell ref="B4:G4"/>
    <mergeCell ref="H4:L4"/>
    <mergeCell ref="M4:S4"/>
  </mergeCells>
  <printOptions horizontalCentered="1"/>
  <pageMargins left="0.25" right="0.25" top="0.25" bottom="0.5" header="0.3" footer="0.3"/>
  <pageSetup scale="86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U86"/>
  <sheetViews>
    <sheetView showGridLines="0" zoomScaleNormal="100" workbookViewId="0">
      <selection activeCell="B5" sqref="B5"/>
    </sheetView>
  </sheetViews>
  <sheetFormatPr defaultColWidth="9.140625" defaultRowHeight="12" x14ac:dyDescent="0.2"/>
  <cols>
    <col min="1" max="1" width="24.7109375" style="770" customWidth="1"/>
    <col min="2" max="2" width="10.28515625" style="746" customWidth="1"/>
    <col min="3" max="3" width="0.5703125" style="711" customWidth="1"/>
    <col min="4" max="4" width="12.7109375" style="701" customWidth="1"/>
    <col min="5" max="5" width="0.7109375" style="701" customWidth="1"/>
    <col min="6" max="6" width="8.5703125" style="711" customWidth="1"/>
    <col min="7" max="7" width="0.5703125" style="711" customWidth="1"/>
    <col min="8" max="8" width="10.28515625" style="703" customWidth="1"/>
    <col min="9" max="9" width="0.5703125" style="711" customWidth="1"/>
    <col min="10" max="10" width="10.28515625" style="740" customWidth="1"/>
    <col min="11" max="11" width="0.5703125" style="701" customWidth="1"/>
    <col min="12" max="12" width="8.42578125" style="711" customWidth="1"/>
    <col min="13" max="13" width="1.5703125" style="711" customWidth="1"/>
    <col min="14" max="14" width="10.28515625" style="741" customWidth="1"/>
    <col min="15" max="15" width="0.5703125" style="711" customWidth="1"/>
    <col min="16" max="16" width="10.28515625" style="740" customWidth="1"/>
    <col min="17" max="17" width="0.5703125" style="701" customWidth="1"/>
    <col min="18" max="18" width="8.28515625" style="711" customWidth="1"/>
    <col min="19" max="19" width="0.5703125" style="711" customWidth="1"/>
    <col min="20" max="16384" width="9.140625" style="701"/>
  </cols>
  <sheetData>
    <row r="1" spans="1:21" ht="15.75" x14ac:dyDescent="0.25">
      <c r="A1" s="1893" t="str">
        <f>CONCATENATE('List of Tables'!A37,":  ",'List of Tables'!C37)</f>
        <v>TABLE 32:  China Visitor Characteristics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747"/>
      <c r="U1" s="1361"/>
    </row>
    <row r="2" spans="1:21" ht="18.75" customHeight="1" x14ac:dyDescent="0.25">
      <c r="A2" s="1893" t="s">
        <v>889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</row>
    <row r="3" spans="1:21" ht="13.35" customHeight="1" x14ac:dyDescent="0.2">
      <c r="A3" s="702"/>
      <c r="B3" s="703"/>
      <c r="D3" s="704"/>
      <c r="E3" s="711"/>
      <c r="H3" s="705"/>
      <c r="J3" s="704"/>
      <c r="K3" s="711"/>
      <c r="N3" s="705"/>
      <c r="P3" s="704"/>
      <c r="Q3" s="711"/>
      <c r="R3" s="705"/>
    </row>
    <row r="4" spans="1:21" ht="14.25" customHeight="1" x14ac:dyDescent="0.2">
      <c r="A4" s="1962" t="s">
        <v>322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  <c r="T4" s="4"/>
    </row>
    <row r="5" spans="1:21" ht="24" customHeight="1" x14ac:dyDescent="0.2">
      <c r="A5" s="1963"/>
      <c r="B5" s="66">
        <v>2015</v>
      </c>
      <c r="C5" s="67"/>
      <c r="D5" s="68" t="s">
        <v>984</v>
      </c>
      <c r="E5" s="65"/>
      <c r="F5" s="44" t="s">
        <v>595</v>
      </c>
      <c r="G5" s="65"/>
      <c r="H5" s="66">
        <v>2015</v>
      </c>
      <c r="I5" s="67"/>
      <c r="J5" s="68" t="s">
        <v>984</v>
      </c>
      <c r="K5" s="65"/>
      <c r="L5" s="44" t="s">
        <v>595</v>
      </c>
      <c r="M5" s="66"/>
      <c r="N5" s="68">
        <v>2015</v>
      </c>
      <c r="O5" s="67"/>
      <c r="P5" s="68" t="s">
        <v>984</v>
      </c>
      <c r="Q5" s="65"/>
      <c r="R5" s="44" t="s">
        <v>595</v>
      </c>
      <c r="S5" s="748"/>
    </row>
    <row r="6" spans="1:21" x14ac:dyDescent="0.2">
      <c r="A6" s="749" t="s">
        <v>475</v>
      </c>
      <c r="B6" s="1511">
        <v>1091273.5343985956</v>
      </c>
      <c r="C6" s="1512"/>
      <c r="D6" s="1513">
        <v>1022124.6550285541</v>
      </c>
      <c r="E6" s="1513"/>
      <c r="F6" s="1514">
        <v>6.7652099995679754E-2</v>
      </c>
      <c r="G6" s="1514"/>
      <c r="H6" s="1515">
        <v>295517.20399029809</v>
      </c>
      <c r="I6" s="1514"/>
      <c r="J6" s="1513">
        <v>278349.5355332942</v>
      </c>
      <c r="K6" s="1516"/>
      <c r="L6" s="1514">
        <v>6.1676655662859611E-2</v>
      </c>
      <c r="M6" s="1517"/>
      <c r="N6" s="1518">
        <v>795756.33040820691</v>
      </c>
      <c r="O6" s="1514"/>
      <c r="P6" s="1513">
        <v>743775.11949525995</v>
      </c>
      <c r="Q6" s="1516"/>
      <c r="R6" s="1514">
        <v>6.9888343331815678E-2</v>
      </c>
      <c r="S6" s="753"/>
    </row>
    <row r="7" spans="1:21" x14ac:dyDescent="0.2">
      <c r="A7" s="749" t="s">
        <v>265</v>
      </c>
      <c r="B7" s="1511">
        <v>173520.13966468448</v>
      </c>
      <c r="C7" s="1513"/>
      <c r="D7" s="1513">
        <v>159717.51426762869</v>
      </c>
      <c r="E7" s="1513"/>
      <c r="F7" s="1514">
        <v>8.6418984544973501E-2</v>
      </c>
      <c r="G7" s="1514"/>
      <c r="H7" s="1519">
        <v>50682.139664673239</v>
      </c>
      <c r="I7" s="1514"/>
      <c r="J7" s="1513">
        <v>46575.514267627761</v>
      </c>
      <c r="K7" s="1516"/>
      <c r="L7" s="1514">
        <v>8.8171337700070906E-2</v>
      </c>
      <c r="M7" s="1517"/>
      <c r="N7" s="1513">
        <v>122837.99999999693</v>
      </c>
      <c r="O7" s="1514"/>
      <c r="P7" s="1513">
        <v>113142.00000000093</v>
      </c>
      <c r="Q7" s="1516"/>
      <c r="R7" s="1514">
        <v>8.5697618921319385E-2</v>
      </c>
      <c r="S7" s="753"/>
    </row>
    <row r="8" spans="1:21" s="711" customFormat="1" x14ac:dyDescent="0.2">
      <c r="A8" s="707" t="s">
        <v>266</v>
      </c>
      <c r="B8" s="1489"/>
      <c r="C8" s="1490"/>
      <c r="D8" s="1490"/>
      <c r="E8" s="1490"/>
      <c r="F8" s="1490"/>
      <c r="G8" s="1490"/>
      <c r="H8" s="1489"/>
      <c r="I8" s="1490"/>
      <c r="J8" s="1490"/>
      <c r="K8" s="1490"/>
      <c r="L8" s="1491"/>
      <c r="M8" s="1489"/>
      <c r="N8" s="1490"/>
      <c r="O8" s="1490"/>
      <c r="P8" s="1490"/>
      <c r="Q8" s="1490"/>
      <c r="R8" s="1491"/>
      <c r="S8" s="710"/>
      <c r="T8" s="701"/>
    </row>
    <row r="9" spans="1:21" s="712" customFormat="1" x14ac:dyDescent="0.2">
      <c r="A9" s="754" t="s">
        <v>267</v>
      </c>
      <c r="B9" s="1511">
        <v>15186.733654355352</v>
      </c>
      <c r="C9" s="1513"/>
      <c r="D9" s="1513">
        <v>13265.875898141163</v>
      </c>
      <c r="E9" s="1513"/>
      <c r="F9" s="1514">
        <v>0.14479690379761076</v>
      </c>
      <c r="G9" s="1514"/>
      <c r="H9" s="1519">
        <v>6991.7985167807683</v>
      </c>
      <c r="I9" s="1514"/>
      <c r="J9" s="1520">
        <v>6477.3868873709589</v>
      </c>
      <c r="K9" s="1516"/>
      <c r="L9" s="1514">
        <v>7.9416536074564892E-2</v>
      </c>
      <c r="M9" s="1517"/>
      <c r="N9" s="1513">
        <v>8194.9351375754341</v>
      </c>
      <c r="O9" s="1514"/>
      <c r="P9" s="1513">
        <v>6788.4890107702031</v>
      </c>
      <c r="Q9" s="1516"/>
      <c r="R9" s="1514">
        <v>0.20718102726156723</v>
      </c>
      <c r="S9" s="752"/>
      <c r="T9" s="701"/>
    </row>
    <row r="10" spans="1:21" s="712" customFormat="1" x14ac:dyDescent="0.2">
      <c r="A10" s="754" t="s">
        <v>268</v>
      </c>
      <c r="B10" s="1511">
        <v>50330.064705790821</v>
      </c>
      <c r="C10" s="1513"/>
      <c r="D10" s="1513">
        <v>47147.836131172793</v>
      </c>
      <c r="E10" s="1513"/>
      <c r="F10" s="1514">
        <v>6.7494689804311711E-2</v>
      </c>
      <c r="G10" s="1514"/>
      <c r="H10" s="1519">
        <v>13564.138178719668</v>
      </c>
      <c r="I10" s="1514"/>
      <c r="J10" s="1520">
        <v>12195.762730529314</v>
      </c>
      <c r="K10" s="1516"/>
      <c r="L10" s="1514">
        <v>0.11220089127881588</v>
      </c>
      <c r="M10" s="1517"/>
      <c r="N10" s="1513">
        <v>36765.92652707165</v>
      </c>
      <c r="O10" s="1514"/>
      <c r="P10" s="1513">
        <v>34952.07340064348</v>
      </c>
      <c r="Q10" s="1516"/>
      <c r="R10" s="1514">
        <v>5.1895437092861464E-2</v>
      </c>
      <c r="S10" s="752"/>
      <c r="T10" s="701"/>
    </row>
    <row r="11" spans="1:21" s="712" customFormat="1" x14ac:dyDescent="0.2">
      <c r="A11" s="754" t="s">
        <v>269</v>
      </c>
      <c r="B11" s="1511">
        <v>108003.34130453697</v>
      </c>
      <c r="C11" s="1513"/>
      <c r="D11" s="1513">
        <v>99303.802238311007</v>
      </c>
      <c r="E11" s="1513"/>
      <c r="F11" s="1514">
        <v>8.7605296777545874E-2</v>
      </c>
      <c r="G11" s="1514"/>
      <c r="H11" s="1519">
        <v>30126.202969178194</v>
      </c>
      <c r="I11" s="1514"/>
      <c r="J11" s="1513">
        <v>27902.364649726173</v>
      </c>
      <c r="K11" s="1516"/>
      <c r="L11" s="1514">
        <v>7.9700711655413245E-2</v>
      </c>
      <c r="M11" s="1517"/>
      <c r="N11" s="1513">
        <v>77877.138335353011</v>
      </c>
      <c r="O11" s="1514"/>
      <c r="P11" s="1513">
        <v>71401.437588584842</v>
      </c>
      <c r="Q11" s="1516"/>
      <c r="R11" s="1514">
        <v>9.0694262825367231E-2</v>
      </c>
      <c r="S11" s="752"/>
      <c r="T11" s="701"/>
    </row>
    <row r="12" spans="1:21" s="712" customFormat="1" x14ac:dyDescent="0.2">
      <c r="A12" s="754" t="s">
        <v>270</v>
      </c>
      <c r="B12" s="1521">
        <v>2.7187875959074765</v>
      </c>
      <c r="C12" s="1522"/>
      <c r="D12" s="1523">
        <v>2.7709152364895475</v>
      </c>
      <c r="E12" s="1523"/>
      <c r="F12" s="1514">
        <v>-1.8812426990047919E-2</v>
      </c>
      <c r="G12" s="1514"/>
      <c r="H12" s="1524">
        <v>2.5726110319612285</v>
      </c>
      <c r="I12" s="1514"/>
      <c r="J12" s="1525">
        <v>2.5885237238588918</v>
      </c>
      <c r="K12" s="1516"/>
      <c r="L12" s="1514">
        <v>-6.1474004472097934E-3</v>
      </c>
      <c r="M12" s="1517"/>
      <c r="N12" s="1522">
        <v>2.7840561229457719</v>
      </c>
      <c r="O12" s="1514"/>
      <c r="P12" s="1523">
        <v>2.8536890436087972</v>
      </c>
      <c r="Q12" s="1516"/>
      <c r="R12" s="1514">
        <v>-2.4401019031480373E-2</v>
      </c>
      <c r="S12" s="752"/>
      <c r="T12" s="701"/>
    </row>
    <row r="13" spans="1:21" s="711" customFormat="1" x14ac:dyDescent="0.2">
      <c r="A13" s="707" t="s">
        <v>271</v>
      </c>
      <c r="B13" s="1489"/>
      <c r="C13" s="1490"/>
      <c r="D13" s="1490"/>
      <c r="E13" s="1490"/>
      <c r="F13" s="1490"/>
      <c r="G13" s="1490"/>
      <c r="H13" s="1489"/>
      <c r="I13" s="1490"/>
      <c r="J13" s="1490"/>
      <c r="K13" s="1490"/>
      <c r="L13" s="1491"/>
      <c r="M13" s="1489"/>
      <c r="N13" s="1490"/>
      <c r="O13" s="1490"/>
      <c r="P13" s="1490"/>
      <c r="Q13" s="1490"/>
      <c r="R13" s="1491"/>
      <c r="S13" s="710"/>
      <c r="T13" s="701"/>
    </row>
    <row r="14" spans="1:21" s="712" customFormat="1" x14ac:dyDescent="0.2">
      <c r="A14" s="755" t="s">
        <v>272</v>
      </c>
      <c r="B14" s="1511">
        <v>146076.54641290219</v>
      </c>
      <c r="C14" s="1513"/>
      <c r="D14" s="1513">
        <v>133980.32273583062</v>
      </c>
      <c r="E14" s="1513"/>
      <c r="F14" s="1514">
        <v>9.0283583664160352E-2</v>
      </c>
      <c r="G14" s="1514"/>
      <c r="H14" s="1519">
        <v>38941.415713549373</v>
      </c>
      <c r="I14" s="1514"/>
      <c r="J14" s="1520">
        <v>35948.008718477759</v>
      </c>
      <c r="K14" s="1516"/>
      <c r="L14" s="1514">
        <v>8.3270453685323695E-2</v>
      </c>
      <c r="M14" s="1517"/>
      <c r="N14" s="1513">
        <v>107135.13069935005</v>
      </c>
      <c r="O14" s="1514"/>
      <c r="P14" s="1513">
        <v>98032.314017352866</v>
      </c>
      <c r="Q14" s="1516"/>
      <c r="R14" s="1514">
        <v>9.2855266890730301E-2</v>
      </c>
      <c r="S14" s="752"/>
      <c r="T14" s="701"/>
    </row>
    <row r="15" spans="1:21" s="712" customFormat="1" x14ac:dyDescent="0.2">
      <c r="A15" s="755" t="s">
        <v>273</v>
      </c>
      <c r="B15" s="1511">
        <v>27443.59325177225</v>
      </c>
      <c r="C15" s="1513"/>
      <c r="D15" s="1513">
        <v>25737.191531798067</v>
      </c>
      <c r="E15" s="1513"/>
      <c r="F15" s="1514">
        <v>6.6301007157907613E-2</v>
      </c>
      <c r="G15" s="1514"/>
      <c r="H15" s="1511">
        <v>11740.723951126516</v>
      </c>
      <c r="I15" s="1514"/>
      <c r="J15" s="1520">
        <v>10627.505549150002</v>
      </c>
      <c r="K15" s="1516"/>
      <c r="L15" s="1514">
        <v>0.10474879517381666</v>
      </c>
      <c r="M15" s="1517"/>
      <c r="N15" s="1513">
        <v>15702.869300646247</v>
      </c>
      <c r="O15" s="1514"/>
      <c r="P15" s="1513">
        <v>15109.685982648065</v>
      </c>
      <c r="Q15" s="1516"/>
      <c r="R15" s="1514">
        <v>3.9258480863162401E-2</v>
      </c>
      <c r="S15" s="752"/>
      <c r="T15" s="701"/>
    </row>
    <row r="16" spans="1:21" s="712" customFormat="1" x14ac:dyDescent="0.2">
      <c r="A16" s="756" t="s">
        <v>619</v>
      </c>
      <c r="B16" s="1521">
        <v>1.5798569125111177</v>
      </c>
      <c r="C16" s="1522"/>
      <c r="D16" s="1523">
        <v>1.572213079774659</v>
      </c>
      <c r="E16" s="1523"/>
      <c r="F16" s="1514">
        <v>4.8618300119690613E-3</v>
      </c>
      <c r="G16" s="1514"/>
      <c r="H16" s="1524">
        <v>2.2252636813471911</v>
      </c>
      <c r="I16" s="1514"/>
      <c r="J16" s="1525">
        <v>2.2390442785411215</v>
      </c>
      <c r="K16" s="1516"/>
      <c r="L16" s="1514">
        <v>-6.1546782821594584E-3</v>
      </c>
      <c r="M16" s="1517"/>
      <c r="N16" s="1522">
        <v>1.3135663835324838</v>
      </c>
      <c r="O16" s="1514"/>
      <c r="P16" s="1523">
        <v>1.2977084218028498</v>
      </c>
      <c r="Q16" s="1516"/>
      <c r="R16" s="1514">
        <v>1.221997288697808E-2</v>
      </c>
      <c r="S16" s="752"/>
      <c r="T16" s="701"/>
    </row>
    <row r="17" spans="1:20" s="711" customFormat="1" x14ac:dyDescent="0.2">
      <c r="A17" s="713" t="s">
        <v>274</v>
      </c>
      <c r="B17" s="1489"/>
      <c r="C17" s="1490"/>
      <c r="D17" s="1490"/>
      <c r="E17" s="1490"/>
      <c r="F17" s="1490"/>
      <c r="G17" s="1490"/>
      <c r="H17" s="1489"/>
      <c r="I17" s="1490"/>
      <c r="J17" s="1490"/>
      <c r="K17" s="1490"/>
      <c r="L17" s="1491"/>
      <c r="M17" s="1489"/>
      <c r="N17" s="1490"/>
      <c r="O17" s="1490"/>
      <c r="P17" s="1490"/>
      <c r="Q17" s="1490"/>
      <c r="R17" s="1491"/>
      <c r="S17" s="710"/>
      <c r="T17" s="701"/>
    </row>
    <row r="18" spans="1:20" s="712" customFormat="1" x14ac:dyDescent="0.2">
      <c r="A18" s="755" t="s">
        <v>275</v>
      </c>
      <c r="B18" s="1511">
        <v>87923.780844748166</v>
      </c>
      <c r="C18" s="1513"/>
      <c r="D18" s="1513">
        <v>74657.366486843137</v>
      </c>
      <c r="E18" s="1513"/>
      <c r="F18" s="1514">
        <v>0.17769732555785997</v>
      </c>
      <c r="G18" s="1514"/>
      <c r="H18" s="1519">
        <v>25413.605734167024</v>
      </c>
      <c r="I18" s="1514"/>
      <c r="J18" s="1520">
        <v>22111.00179991316</v>
      </c>
      <c r="K18" s="1516"/>
      <c r="L18" s="1514">
        <v>0.14936473544436304</v>
      </c>
      <c r="M18" s="1517"/>
      <c r="N18" s="1513">
        <v>62510.175110578864</v>
      </c>
      <c r="O18" s="1514"/>
      <c r="P18" s="1513">
        <v>52546.364686929977</v>
      </c>
      <c r="Q18" s="1516"/>
      <c r="R18" s="1514">
        <v>0.18961940531972171</v>
      </c>
      <c r="S18" s="752"/>
      <c r="T18" s="701"/>
    </row>
    <row r="19" spans="1:20" s="712" customFormat="1" x14ac:dyDescent="0.2">
      <c r="A19" s="755" t="s">
        <v>276</v>
      </c>
      <c r="B19" s="1511">
        <v>120167.84609283997</v>
      </c>
      <c r="C19" s="1513"/>
      <c r="D19" s="1513">
        <v>112362.64313081092</v>
      </c>
      <c r="E19" s="1513"/>
      <c r="F19" s="1514">
        <v>6.9464394433498278E-2</v>
      </c>
      <c r="G19" s="1514"/>
      <c r="H19" s="1519">
        <v>33128.31791779826</v>
      </c>
      <c r="I19" s="1514"/>
      <c r="J19" s="1520">
        <v>30086.293059957941</v>
      </c>
      <c r="K19" s="1516"/>
      <c r="L19" s="1514">
        <v>0.10110999224058517</v>
      </c>
      <c r="M19" s="1517"/>
      <c r="N19" s="1513">
        <v>87039.528175039712</v>
      </c>
      <c r="O19" s="1514"/>
      <c r="P19" s="1513">
        <v>82276.350070852975</v>
      </c>
      <c r="Q19" s="1516"/>
      <c r="R19" s="1514">
        <v>5.7892433245821974E-2</v>
      </c>
      <c r="S19" s="752"/>
      <c r="T19" s="701"/>
    </row>
    <row r="20" spans="1:20" s="712" customFormat="1" x14ac:dyDescent="0.2">
      <c r="A20" s="755" t="s">
        <v>277</v>
      </c>
      <c r="B20" s="1511">
        <v>81335.735037259292</v>
      </c>
      <c r="C20" s="1513"/>
      <c r="D20" s="1513">
        <v>68919.947642582498</v>
      </c>
      <c r="E20" s="1513"/>
      <c r="F20" s="1514">
        <v>0.1801479516360753</v>
      </c>
      <c r="G20" s="1514"/>
      <c r="H20" s="1519">
        <v>21873.633569853599</v>
      </c>
      <c r="I20" s="1514"/>
      <c r="J20" s="1520">
        <v>18705.829981810315</v>
      </c>
      <c r="K20" s="1516"/>
      <c r="L20" s="1514">
        <v>0.16934846468313242</v>
      </c>
      <c r="M20" s="1517"/>
      <c r="N20" s="1513">
        <v>59462.101467404565</v>
      </c>
      <c r="O20" s="1514"/>
      <c r="P20" s="1513">
        <v>50214.117660772179</v>
      </c>
      <c r="Q20" s="1516"/>
      <c r="R20" s="1514">
        <v>0.18417099089758601</v>
      </c>
      <c r="S20" s="752"/>
      <c r="T20" s="701"/>
    </row>
    <row r="21" spans="1:20" s="712" customFormat="1" x14ac:dyDescent="0.2">
      <c r="A21" s="755" t="s">
        <v>278</v>
      </c>
      <c r="B21" s="1511">
        <v>46764.247764346488</v>
      </c>
      <c r="C21" s="1513"/>
      <c r="D21" s="1513">
        <v>41617.452292555194</v>
      </c>
      <c r="E21" s="1513"/>
      <c r="F21" s="1514">
        <v>0.12366916253333429</v>
      </c>
      <c r="G21" s="1514"/>
      <c r="H21" s="1519">
        <v>14013.849582565823</v>
      </c>
      <c r="I21" s="1514"/>
      <c r="J21" s="1520">
        <v>13084.049389565631</v>
      </c>
      <c r="K21" s="1516"/>
      <c r="L21" s="1514">
        <v>7.1063641332758665E-2</v>
      </c>
      <c r="M21" s="1517"/>
      <c r="N21" s="1513">
        <v>32750.398181783541</v>
      </c>
      <c r="O21" s="1514"/>
      <c r="P21" s="1513">
        <v>28533.402902989565</v>
      </c>
      <c r="Q21" s="1516"/>
      <c r="R21" s="1514">
        <v>0.1477915302682718</v>
      </c>
      <c r="S21" s="752"/>
      <c r="T21" s="701"/>
    </row>
    <row r="22" spans="1:20" s="711" customFormat="1" x14ac:dyDescent="0.2">
      <c r="A22" s="713" t="s">
        <v>279</v>
      </c>
      <c r="B22" s="1489"/>
      <c r="C22" s="1490"/>
      <c r="D22" s="1490"/>
      <c r="E22" s="1490"/>
      <c r="F22" s="1490"/>
      <c r="G22" s="1490"/>
      <c r="H22" s="1489"/>
      <c r="I22" s="1490"/>
      <c r="J22" s="1490"/>
      <c r="K22" s="1490"/>
      <c r="L22" s="1491"/>
      <c r="M22" s="1489"/>
      <c r="N22" s="1490"/>
      <c r="O22" s="1490"/>
      <c r="P22" s="1490"/>
      <c r="Q22" s="1490"/>
      <c r="R22" s="1491"/>
      <c r="S22" s="710"/>
      <c r="T22" s="701"/>
    </row>
    <row r="23" spans="1:20" s="712" customFormat="1" x14ac:dyDescent="0.2">
      <c r="A23" s="755" t="s">
        <v>541</v>
      </c>
      <c r="B23" s="1511">
        <v>165631.59326951986</v>
      </c>
      <c r="C23" s="1513"/>
      <c r="D23" s="1513">
        <v>152389.33670250667</v>
      </c>
      <c r="E23" s="1513"/>
      <c r="F23" s="1514">
        <v>8.6897527435693372E-2</v>
      </c>
      <c r="G23" s="1514"/>
      <c r="H23" s="1519">
        <v>47514.319224555271</v>
      </c>
      <c r="I23" s="1514"/>
      <c r="J23" s="1520">
        <v>43523.792743951381</v>
      </c>
      <c r="K23" s="1516"/>
      <c r="L23" s="1514">
        <v>9.1686092342181391E-2</v>
      </c>
      <c r="M23" s="1517"/>
      <c r="N23" s="1513">
        <v>118117.27404495551</v>
      </c>
      <c r="O23" s="1514"/>
      <c r="P23" s="1513">
        <v>108865.5439585553</v>
      </c>
      <c r="Q23" s="1516"/>
      <c r="R23" s="1514">
        <v>8.4983087853052169E-2</v>
      </c>
      <c r="S23" s="752"/>
      <c r="T23" s="701"/>
    </row>
    <row r="24" spans="1:20" s="712" customFormat="1" x14ac:dyDescent="0.2">
      <c r="A24" s="755" t="s">
        <v>280</v>
      </c>
      <c r="B24" s="1511">
        <v>29131.930663563424</v>
      </c>
      <c r="C24" s="1513"/>
      <c r="D24" s="1513">
        <v>26226.183762547644</v>
      </c>
      <c r="E24" s="1513"/>
      <c r="F24" s="1514">
        <v>0.11079564329009767</v>
      </c>
      <c r="G24" s="1514"/>
      <c r="H24" s="1519">
        <v>6010.5702366770201</v>
      </c>
      <c r="I24" s="1514"/>
      <c r="J24" s="1520">
        <v>5970.9966129349677</v>
      </c>
      <c r="K24" s="1516"/>
      <c r="L24" s="1514">
        <v>6.6276412979910391E-3</v>
      </c>
      <c r="M24" s="1517"/>
      <c r="N24" s="1513">
        <v>23121.360426886597</v>
      </c>
      <c r="O24" s="1514"/>
      <c r="P24" s="1513">
        <v>20255.187149612677</v>
      </c>
      <c r="Q24" s="1516"/>
      <c r="R24" s="1514">
        <v>0.14150317427843304</v>
      </c>
      <c r="S24" s="752"/>
      <c r="T24" s="701"/>
    </row>
    <row r="25" spans="1:20" s="712" customFormat="1" x14ac:dyDescent="0.2">
      <c r="A25" s="755" t="s">
        <v>281</v>
      </c>
      <c r="B25" s="1511">
        <v>27899.150482174777</v>
      </c>
      <c r="C25" s="1513"/>
      <c r="D25" s="1513">
        <v>25839.060195022703</v>
      </c>
      <c r="E25" s="1513"/>
      <c r="F25" s="1514">
        <v>7.9727756025310181E-2</v>
      </c>
      <c r="G25" s="1514"/>
      <c r="H25" s="1519">
        <v>5818.7563834447355</v>
      </c>
      <c r="I25" s="1514"/>
      <c r="J25" s="1520">
        <v>5754.6343918572175</v>
      </c>
      <c r="K25" s="1516"/>
      <c r="L25" s="1514">
        <v>1.1142669928475462E-2</v>
      </c>
      <c r="M25" s="1517"/>
      <c r="N25" s="1513">
        <v>22080.394098730198</v>
      </c>
      <c r="O25" s="1514"/>
      <c r="P25" s="1513">
        <v>20084.425803165486</v>
      </c>
      <c r="Q25" s="1516"/>
      <c r="R25" s="1514">
        <v>9.9378907573754421E-2</v>
      </c>
      <c r="S25" s="752"/>
      <c r="T25" s="701"/>
    </row>
    <row r="26" spans="1:20" s="712" customFormat="1" x14ac:dyDescent="0.2">
      <c r="A26" s="755" t="s">
        <v>542</v>
      </c>
      <c r="B26" s="1511">
        <v>2116.4286894995753</v>
      </c>
      <c r="C26" s="1513"/>
      <c r="D26" s="1513">
        <v>646.93839108792076</v>
      </c>
      <c r="E26" s="1513"/>
      <c r="F26" s="1514">
        <v>2.2714532305626403</v>
      </c>
      <c r="G26" s="1514"/>
      <c r="H26" s="1519">
        <v>334.36162820262911</v>
      </c>
      <c r="I26" s="1514"/>
      <c r="J26" s="1520">
        <v>299.67908970183873</v>
      </c>
      <c r="K26" s="1516"/>
      <c r="L26" s="1514">
        <v>0.1157322605834703</v>
      </c>
      <c r="M26" s="1517"/>
      <c r="N26" s="1513">
        <v>1782.0670612969463</v>
      </c>
      <c r="O26" s="1514"/>
      <c r="P26" s="1513">
        <v>347.25930138608209</v>
      </c>
      <c r="Q26" s="1516"/>
      <c r="R26" s="1514">
        <v>4.1318051213713876</v>
      </c>
      <c r="S26" s="752"/>
      <c r="T26" s="701"/>
    </row>
    <row r="27" spans="1:20" s="712" customFormat="1" x14ac:dyDescent="0.2">
      <c r="A27" s="755" t="s">
        <v>543</v>
      </c>
      <c r="B27" s="1511">
        <v>1714.7839468559876</v>
      </c>
      <c r="C27" s="1513"/>
      <c r="D27" s="1513">
        <v>544.83397934450704</v>
      </c>
      <c r="E27" s="1513"/>
      <c r="F27" s="1514">
        <v>2.1473513251120169</v>
      </c>
      <c r="G27" s="1514"/>
      <c r="H27" s="1519">
        <v>237.50869092400441</v>
      </c>
      <c r="I27" s="1514"/>
      <c r="J27" s="1520">
        <v>232.45352010949873</v>
      </c>
      <c r="K27" s="1516"/>
      <c r="L27" s="1514">
        <v>2.1747017692502209E-2</v>
      </c>
      <c r="M27" s="1517"/>
      <c r="N27" s="1513">
        <v>1477.2752559319854</v>
      </c>
      <c r="O27" s="1514"/>
      <c r="P27" s="1513">
        <v>312.38045923500829</v>
      </c>
      <c r="Q27" s="1516"/>
      <c r="R27" s="1514">
        <v>3.7290898398372936</v>
      </c>
      <c r="S27" s="752"/>
      <c r="T27" s="701"/>
    </row>
    <row r="28" spans="1:20" s="712" customFormat="1" x14ac:dyDescent="0.2">
      <c r="A28" s="755" t="s">
        <v>246</v>
      </c>
      <c r="B28" s="1511">
        <v>5111.4870026940162</v>
      </c>
      <c r="C28" s="1513"/>
      <c r="D28" s="1513">
        <v>4173.092717685593</v>
      </c>
      <c r="E28" s="1513"/>
      <c r="F28" s="1514">
        <v>0.22486782549342896</v>
      </c>
      <c r="G28" s="1514"/>
      <c r="H28" s="1519">
        <v>1455.2062734433437</v>
      </c>
      <c r="I28" s="1514"/>
      <c r="J28" s="1520">
        <v>1395.1667882365473</v>
      </c>
      <c r="K28" s="1516"/>
      <c r="L28" s="1514">
        <v>4.3033912298532165E-2</v>
      </c>
      <c r="M28" s="1517"/>
      <c r="N28" s="1513">
        <v>3656.2807292506632</v>
      </c>
      <c r="O28" s="1514"/>
      <c r="P28" s="1513">
        <v>2777.9259294490453</v>
      </c>
      <c r="Q28" s="1516"/>
      <c r="R28" s="1514">
        <v>0.31619086401480284</v>
      </c>
      <c r="S28" s="752"/>
      <c r="T28" s="701"/>
    </row>
    <row r="29" spans="1:20" s="712" customFormat="1" x14ac:dyDescent="0.2">
      <c r="A29" s="755" t="s">
        <v>0</v>
      </c>
      <c r="B29" s="1511">
        <v>45304.433976214284</v>
      </c>
      <c r="C29" s="1513"/>
      <c r="D29" s="1513">
        <v>31684.480555726892</v>
      </c>
      <c r="E29" s="1513"/>
      <c r="F29" s="1514">
        <v>0.42986197600849163</v>
      </c>
      <c r="G29" s="1514"/>
      <c r="H29" s="1519">
        <v>6698.0363158403852</v>
      </c>
      <c r="I29" s="1514"/>
      <c r="J29" s="1520">
        <v>6561.4458782723113</v>
      </c>
      <c r="K29" s="1516"/>
      <c r="L29" s="1514">
        <v>2.0817124777388146E-2</v>
      </c>
      <c r="M29" s="1517"/>
      <c r="N29" s="1513">
        <v>38606.397660375405</v>
      </c>
      <c r="O29" s="1514"/>
      <c r="P29" s="1513">
        <v>25123.03467745458</v>
      </c>
      <c r="Q29" s="1516"/>
      <c r="R29" s="1514">
        <v>0.53669324410958996</v>
      </c>
      <c r="S29" s="752"/>
      <c r="T29" s="701"/>
    </row>
    <row r="30" spans="1:20" s="712" customFormat="1" x14ac:dyDescent="0.2">
      <c r="A30" s="755" t="s">
        <v>253</v>
      </c>
      <c r="B30" s="1511">
        <v>19996.999147661518</v>
      </c>
      <c r="C30" s="1513"/>
      <c r="D30" s="1513">
        <v>16017.616314243249</v>
      </c>
      <c r="E30" s="1513"/>
      <c r="F30" s="1514">
        <v>0.24843789209007999</v>
      </c>
      <c r="G30" s="1514"/>
      <c r="H30" s="1519">
        <v>3286.0719148738322</v>
      </c>
      <c r="I30" s="1514"/>
      <c r="J30" s="1520">
        <v>3329.9770751115957</v>
      </c>
      <c r="K30" s="1516"/>
      <c r="L30" s="1514">
        <v>-1.3184823573084859E-2</v>
      </c>
      <c r="M30" s="1517"/>
      <c r="N30" s="1513">
        <v>16710.92723278785</v>
      </c>
      <c r="O30" s="1514"/>
      <c r="P30" s="1513">
        <v>12687.639239131653</v>
      </c>
      <c r="Q30" s="1516"/>
      <c r="R30" s="1514">
        <v>0.31710296279921274</v>
      </c>
      <c r="S30" s="752"/>
      <c r="T30" s="701"/>
    </row>
    <row r="31" spans="1:20" s="712" customFormat="1" x14ac:dyDescent="0.2">
      <c r="A31" s="755" t="s">
        <v>262</v>
      </c>
      <c r="B31" s="1511">
        <v>35260.618460633363</v>
      </c>
      <c r="C31" s="1513"/>
      <c r="D31" s="1513">
        <v>22107.24826913877</v>
      </c>
      <c r="E31" s="1513"/>
      <c r="F31" s="1514">
        <v>0.59497998264471508</v>
      </c>
      <c r="G31" s="1514"/>
      <c r="H31" s="1519">
        <v>4626.7957617155171</v>
      </c>
      <c r="I31" s="1514"/>
      <c r="J31" s="1520">
        <v>4448.2030049149344</v>
      </c>
      <c r="K31" s="1516"/>
      <c r="L31" s="1514">
        <v>4.0149416877613496E-2</v>
      </c>
      <c r="M31" s="1517"/>
      <c r="N31" s="1513">
        <v>30633.822698918557</v>
      </c>
      <c r="O31" s="1514"/>
      <c r="P31" s="1513">
        <v>17659.045264223834</v>
      </c>
      <c r="Q31" s="1516"/>
      <c r="R31" s="1514">
        <v>0.73473833044535219</v>
      </c>
      <c r="S31" s="752"/>
      <c r="T31" s="701"/>
    </row>
    <row r="32" spans="1:20" s="711" customFormat="1" x14ac:dyDescent="0.2">
      <c r="A32" s="714" t="s">
        <v>141</v>
      </c>
      <c r="B32" s="1489"/>
      <c r="C32" s="1490"/>
      <c r="D32" s="1490"/>
      <c r="E32" s="1490"/>
      <c r="F32" s="1490"/>
      <c r="G32" s="1490"/>
      <c r="H32" s="1489"/>
      <c r="I32" s="1490"/>
      <c r="J32" s="1490"/>
      <c r="K32" s="1490"/>
      <c r="L32" s="1491"/>
      <c r="M32" s="1489"/>
      <c r="N32" s="1490"/>
      <c r="O32" s="1490"/>
      <c r="P32" s="1490"/>
      <c r="Q32" s="1490"/>
      <c r="R32" s="1491"/>
      <c r="S32" s="710"/>
      <c r="T32" s="701"/>
    </row>
    <row r="33" spans="1:20" s="711" customFormat="1" x14ac:dyDescent="0.2">
      <c r="A33" s="757" t="s">
        <v>544</v>
      </c>
      <c r="B33" s="1526">
        <v>5.073191689591785</v>
      </c>
      <c r="C33" s="1523"/>
      <c r="D33" s="1523">
        <v>5.2797740687701511</v>
      </c>
      <c r="E33" s="1523"/>
      <c r="F33" s="1514">
        <v>-3.9127124851856876E-2</v>
      </c>
      <c r="G33" s="1514"/>
      <c r="H33" s="1524">
        <v>4.7553851454093481</v>
      </c>
      <c r="I33" s="1514"/>
      <c r="J33" s="1523">
        <v>4.6646536457111925</v>
      </c>
      <c r="K33" s="1527"/>
      <c r="L33" s="1514">
        <v>1.9450854573431535E-2</v>
      </c>
      <c r="M33" s="1517"/>
      <c r="N33" s="1523">
        <v>5.2010338000200331</v>
      </c>
      <c r="O33" s="1514"/>
      <c r="P33" s="1523">
        <v>5.5256955314505927</v>
      </c>
      <c r="Q33" s="1527"/>
      <c r="R33" s="1514">
        <v>-5.8754907790826129E-2</v>
      </c>
      <c r="S33" s="753"/>
      <c r="T33" s="701"/>
    </row>
    <row r="34" spans="1:20" s="711" customFormat="1" x14ac:dyDescent="0.2">
      <c r="A34" s="757" t="s">
        <v>285</v>
      </c>
      <c r="B34" s="1526">
        <v>3.2933619125875802</v>
      </c>
      <c r="C34" s="1523"/>
      <c r="D34" s="1523">
        <v>3.4907947155430858</v>
      </c>
      <c r="E34" s="1523"/>
      <c r="F34" s="1514">
        <v>-5.6558124737733188E-2</v>
      </c>
      <c r="G34" s="1514"/>
      <c r="H34" s="1524">
        <v>4.9806657001500465</v>
      </c>
      <c r="I34" s="1514"/>
      <c r="J34" s="1523">
        <v>5.2163880067566426</v>
      </c>
      <c r="K34" s="1527"/>
      <c r="L34" s="1514">
        <v>-4.5188798513697899E-2</v>
      </c>
      <c r="M34" s="1517"/>
      <c r="N34" s="1523">
        <v>2.8487136132506636</v>
      </c>
      <c r="O34" s="1514"/>
      <c r="P34" s="1523">
        <v>2.9963738843331371</v>
      </c>
      <c r="Q34" s="1527"/>
      <c r="R34" s="1514">
        <v>-4.9279654937099501E-2</v>
      </c>
      <c r="S34" s="753"/>
      <c r="T34" s="701"/>
    </row>
    <row r="35" spans="1:20" s="711" customFormat="1" x14ac:dyDescent="0.2">
      <c r="A35" s="757" t="s">
        <v>545</v>
      </c>
      <c r="B35" s="1526">
        <v>1.6881724404686411</v>
      </c>
      <c r="C35" s="1523"/>
      <c r="D35" s="1523">
        <v>2.2988895324294414</v>
      </c>
      <c r="E35" s="1523"/>
      <c r="F35" s="1514">
        <v>-0.26565743301088551</v>
      </c>
      <c r="G35" s="1514"/>
      <c r="H35" s="1524">
        <v>2.703947298453945</v>
      </c>
      <c r="I35" s="1514"/>
      <c r="J35" s="1523">
        <v>3.2487925951036329</v>
      </c>
      <c r="K35" s="1527"/>
      <c r="L35" s="1514">
        <v>-0.1677070113588793</v>
      </c>
      <c r="M35" s="1517"/>
      <c r="N35" s="1523">
        <v>1.4975869441203273</v>
      </c>
      <c r="O35" s="1514"/>
      <c r="P35" s="1523">
        <v>1.4791387468034018</v>
      </c>
      <c r="Q35" s="1527"/>
      <c r="R35" s="1514">
        <v>1.2472256140131734E-2</v>
      </c>
      <c r="S35" s="753"/>
      <c r="T35" s="701"/>
    </row>
    <row r="36" spans="1:20" s="711" customFormat="1" x14ac:dyDescent="0.2">
      <c r="A36" s="757" t="s">
        <v>546</v>
      </c>
      <c r="B36" s="1526">
        <v>1.5051542564909723</v>
      </c>
      <c r="C36" s="1523"/>
      <c r="D36" s="1523">
        <v>2.3573686017007098</v>
      </c>
      <c r="E36" s="1523"/>
      <c r="F36" s="1514">
        <v>-0.36151085773981734</v>
      </c>
      <c r="G36" s="1514"/>
      <c r="H36" s="1524">
        <v>3.4799392150858082</v>
      </c>
      <c r="I36" s="1514"/>
      <c r="J36" s="1523">
        <v>2.4396579254665198</v>
      </c>
      <c r="K36" s="1527"/>
      <c r="L36" s="1514">
        <v>0.4264045703949918</v>
      </c>
      <c r="M36" s="1517"/>
      <c r="N36" s="1523">
        <v>1.1876585233912038</v>
      </c>
      <c r="O36" s="1514"/>
      <c r="P36" s="1523">
        <v>2.2961341601366101</v>
      </c>
      <c r="Q36" s="1527"/>
      <c r="R36" s="1514">
        <v>-0.48275734754081473</v>
      </c>
      <c r="S36" s="753"/>
      <c r="T36" s="701"/>
    </row>
    <row r="37" spans="1:20" s="711" customFormat="1" x14ac:dyDescent="0.2">
      <c r="A37" s="758" t="s">
        <v>547</v>
      </c>
      <c r="B37" s="1526">
        <v>3.4322282221791798</v>
      </c>
      <c r="C37" s="1523"/>
      <c r="D37" s="1523">
        <v>3.6300745268601768</v>
      </c>
      <c r="E37" s="1523"/>
      <c r="F37" s="1514">
        <v>-5.4501995266781393E-2</v>
      </c>
      <c r="G37" s="1514"/>
      <c r="H37" s="1524">
        <v>4.9768939988827423</v>
      </c>
      <c r="I37" s="1514"/>
      <c r="J37" s="1523">
        <v>5.5890044420263694</v>
      </c>
      <c r="K37" s="1527"/>
      <c r="L37" s="1514">
        <v>-0.10952047891407618</v>
      </c>
      <c r="M37" s="1517"/>
      <c r="N37" s="1523">
        <v>2.8174484787504062</v>
      </c>
      <c r="O37" s="1514"/>
      <c r="P37" s="1523">
        <v>2.6462347746372084</v>
      </c>
      <c r="Q37" s="1527"/>
      <c r="R37" s="1514">
        <v>6.4700874523376611E-2</v>
      </c>
      <c r="S37" s="753"/>
      <c r="T37" s="701"/>
    </row>
    <row r="38" spans="1:20" s="711" customFormat="1" x14ac:dyDescent="0.2">
      <c r="A38" s="758" t="s">
        <v>1</v>
      </c>
      <c r="B38" s="1526">
        <v>2.9889571400225607</v>
      </c>
      <c r="C38" s="1523"/>
      <c r="D38" s="1523">
        <v>3.4535607989404697</v>
      </c>
      <c r="E38" s="1523"/>
      <c r="F38" s="1514">
        <v>-0.13452887786439041</v>
      </c>
      <c r="G38" s="1514"/>
      <c r="H38" s="1524">
        <v>4.7198932538046625</v>
      </c>
      <c r="I38" s="1514"/>
      <c r="J38" s="1523">
        <v>5.4819343511174345</v>
      </c>
      <c r="K38" s="1527"/>
      <c r="L38" s="1514">
        <v>-0.13900952629201735</v>
      </c>
      <c r="M38" s="1517"/>
      <c r="N38" s="1523">
        <v>2.6886475112272263</v>
      </c>
      <c r="O38" s="1514"/>
      <c r="P38" s="1523">
        <v>2.9238053989898556</v>
      </c>
      <c r="Q38" s="1527"/>
      <c r="R38" s="1514">
        <v>-8.0428707000771621E-2</v>
      </c>
      <c r="S38" s="753"/>
      <c r="T38" s="701"/>
    </row>
    <row r="39" spans="1:20" s="711" customFormat="1" x14ac:dyDescent="0.2">
      <c r="A39" s="757" t="s">
        <v>142</v>
      </c>
      <c r="B39" s="1526">
        <v>1.9886407779203736</v>
      </c>
      <c r="C39" s="1523"/>
      <c r="D39" s="1523">
        <v>2.1671168505603577</v>
      </c>
      <c r="E39" s="1523"/>
      <c r="F39" s="1514">
        <v>-8.235646019449068E-2</v>
      </c>
      <c r="G39" s="1514"/>
      <c r="H39" s="1524">
        <v>3.2287033683419515</v>
      </c>
      <c r="I39" s="1514"/>
      <c r="J39" s="1523">
        <v>4.1454032495933264</v>
      </c>
      <c r="K39" s="1527"/>
      <c r="L39" s="1514">
        <v>-0.22113647962747782</v>
      </c>
      <c r="M39" s="1517"/>
      <c r="N39" s="1523">
        <v>1.7447922592651777</v>
      </c>
      <c r="O39" s="1514"/>
      <c r="P39" s="1523">
        <v>1.6478990329172614</v>
      </c>
      <c r="Q39" s="1527"/>
      <c r="R39" s="1514">
        <v>5.8798035809504101E-2</v>
      </c>
      <c r="S39" s="753"/>
      <c r="T39" s="701"/>
    </row>
    <row r="40" spans="1:20" s="711" customFormat="1" x14ac:dyDescent="0.2">
      <c r="A40" s="757" t="s">
        <v>143</v>
      </c>
      <c r="B40" s="1526">
        <v>2.712549230343051</v>
      </c>
      <c r="C40" s="1523"/>
      <c r="D40" s="1523">
        <v>3.3795356550973534</v>
      </c>
      <c r="E40" s="1523"/>
      <c r="F40" s="1514">
        <v>-0.1973603751593172</v>
      </c>
      <c r="G40" s="1514"/>
      <c r="H40" s="1524">
        <v>4.5397000521412467</v>
      </c>
      <c r="I40" s="1514"/>
      <c r="J40" s="1523">
        <v>4.9829825078507408</v>
      </c>
      <c r="K40" s="1527"/>
      <c r="L40" s="1514">
        <v>-8.8959263856756066E-2</v>
      </c>
      <c r="M40" s="1517"/>
      <c r="N40" s="1523">
        <v>2.4365845307559586</v>
      </c>
      <c r="O40" s="1514"/>
      <c r="P40" s="1523">
        <v>2.975637426064047</v>
      </c>
      <c r="Q40" s="1527"/>
      <c r="R40" s="1514">
        <v>-0.18115543600387757</v>
      </c>
      <c r="S40" s="753"/>
      <c r="T40" s="701"/>
    </row>
    <row r="41" spans="1:20" s="711" customFormat="1" x14ac:dyDescent="0.2">
      <c r="A41" s="757" t="s">
        <v>301</v>
      </c>
      <c r="B41" s="1526">
        <v>6.2890309822675636</v>
      </c>
      <c r="C41" s="1523"/>
      <c r="D41" s="1523">
        <v>6.3995777777748497</v>
      </c>
      <c r="E41" s="1523"/>
      <c r="F41" s="1514">
        <v>-1.7274076407228774E-2</v>
      </c>
      <c r="G41" s="1514"/>
      <c r="H41" s="1524">
        <v>5.8307957388050298</v>
      </c>
      <c r="I41" s="1514"/>
      <c r="J41" s="1523">
        <v>5.9763062181958695</v>
      </c>
      <c r="K41" s="1527"/>
      <c r="L41" s="1514">
        <v>-2.4347895519109878E-2</v>
      </c>
      <c r="M41" s="1517"/>
      <c r="N41" s="1523">
        <v>6.4780957880153274</v>
      </c>
      <c r="O41" s="1514"/>
      <c r="P41" s="1523">
        <v>6.5738197972039902</v>
      </c>
      <c r="Q41" s="1527"/>
      <c r="R41" s="1514">
        <v>-1.456139841700204E-2</v>
      </c>
      <c r="S41" s="753"/>
      <c r="T41" s="701"/>
    </row>
    <row r="42" spans="1:20" s="711" customFormat="1" x14ac:dyDescent="0.2">
      <c r="A42" s="715" t="s">
        <v>302</v>
      </c>
      <c r="B42" s="1489"/>
      <c r="C42" s="1490"/>
      <c r="D42" s="1501"/>
      <c r="E42" s="1501"/>
      <c r="F42" s="1500"/>
      <c r="G42" s="1500"/>
      <c r="H42" s="1489"/>
      <c r="I42" s="1500"/>
      <c r="J42" s="1502"/>
      <c r="K42" s="1502"/>
      <c r="L42" s="1503"/>
      <c r="M42" s="1504"/>
      <c r="N42" s="1490"/>
      <c r="O42" s="1500"/>
      <c r="P42" s="1502"/>
      <c r="Q42" s="1502"/>
      <c r="R42" s="1503"/>
      <c r="S42" s="718"/>
      <c r="T42" s="701"/>
    </row>
    <row r="43" spans="1:20" s="712" customFormat="1" x14ac:dyDescent="0.2">
      <c r="A43" s="759" t="s">
        <v>303</v>
      </c>
      <c r="B43" s="1511">
        <v>158343.8677604784</v>
      </c>
      <c r="C43" s="1513"/>
      <c r="D43" s="1513">
        <v>147239.78421324102</v>
      </c>
      <c r="E43" s="1513"/>
      <c r="F43" s="1514">
        <v>7.5414967541352976E-2</v>
      </c>
      <c r="G43" s="1514"/>
      <c r="H43" s="1519">
        <v>45552.484955395346</v>
      </c>
      <c r="I43" s="1514"/>
      <c r="J43" s="1520">
        <v>42555.091183059558</v>
      </c>
      <c r="K43" s="1516"/>
      <c r="L43" s="1514">
        <v>7.0435609206942529E-2</v>
      </c>
      <c r="M43" s="1517"/>
      <c r="N43" s="1513">
        <v>112791.38280508736</v>
      </c>
      <c r="O43" s="1514"/>
      <c r="P43" s="1513">
        <v>104684.69303018146</v>
      </c>
      <c r="Q43" s="1516"/>
      <c r="R43" s="1514">
        <v>7.7439113018831454E-2</v>
      </c>
      <c r="S43" s="752"/>
      <c r="T43" s="701"/>
    </row>
    <row r="44" spans="1:20" s="712" customFormat="1" x14ac:dyDescent="0.2">
      <c r="A44" s="759" t="s">
        <v>319</v>
      </c>
      <c r="B44" s="1511">
        <v>147019.38126134546</v>
      </c>
      <c r="C44" s="1513"/>
      <c r="D44" s="1513">
        <v>138312.73747576927</v>
      </c>
      <c r="E44" s="1513"/>
      <c r="F44" s="1514">
        <v>6.2948965832604467E-2</v>
      </c>
      <c r="G44" s="1514"/>
      <c r="H44" s="1519">
        <v>43146.386116130023</v>
      </c>
      <c r="I44" s="1514"/>
      <c r="J44" s="1520">
        <v>40440.354158874805</v>
      </c>
      <c r="K44" s="1516"/>
      <c r="L44" s="1514">
        <v>6.6914150816391113E-2</v>
      </c>
      <c r="M44" s="1517"/>
      <c r="N44" s="1513">
        <v>103872.99514521185</v>
      </c>
      <c r="O44" s="1514"/>
      <c r="P44" s="1513">
        <v>97872.383316894469</v>
      </c>
      <c r="Q44" s="1516"/>
      <c r="R44" s="1514">
        <v>6.1310572246804335E-2</v>
      </c>
      <c r="S44" s="752"/>
      <c r="T44" s="701"/>
    </row>
    <row r="45" spans="1:20" s="712" customFormat="1" x14ac:dyDescent="0.2">
      <c r="A45" s="759" t="s">
        <v>305</v>
      </c>
      <c r="B45" s="1511">
        <v>14051.487963605707</v>
      </c>
      <c r="C45" s="1513"/>
      <c r="D45" s="1513">
        <v>11415.625713872436</v>
      </c>
      <c r="E45" s="1513"/>
      <c r="F45" s="1514">
        <v>0.23089949826667253</v>
      </c>
      <c r="G45" s="1514"/>
      <c r="H45" s="1519">
        <v>1206.0340788300318</v>
      </c>
      <c r="I45" s="1514"/>
      <c r="J45" s="1520">
        <v>1257.9734006953249</v>
      </c>
      <c r="K45" s="1516"/>
      <c r="L45" s="1514">
        <v>-4.1288092289220465E-2</v>
      </c>
      <c r="M45" s="1517"/>
      <c r="N45" s="1513">
        <v>12845.453884775727</v>
      </c>
      <c r="O45" s="1514"/>
      <c r="P45" s="1513">
        <v>10157.65231317711</v>
      </c>
      <c r="Q45" s="1516"/>
      <c r="R45" s="1514">
        <v>0.26460854228214137</v>
      </c>
      <c r="S45" s="752"/>
      <c r="T45" s="701"/>
    </row>
    <row r="46" spans="1:20" s="712" customFormat="1" x14ac:dyDescent="0.2">
      <c r="A46" s="759" t="s">
        <v>306</v>
      </c>
      <c r="B46" s="1511">
        <v>6996.6565215094297</v>
      </c>
      <c r="C46" s="1513"/>
      <c r="D46" s="1513">
        <v>5727.0801141422908</v>
      </c>
      <c r="E46" s="1513"/>
      <c r="F46" s="1514">
        <v>0.22167952640160954</v>
      </c>
      <c r="G46" s="1514"/>
      <c r="H46" s="1519">
        <v>802.94764170511939</v>
      </c>
      <c r="I46" s="1514"/>
      <c r="J46" s="1520">
        <v>770.58003204582508</v>
      </c>
      <c r="K46" s="1516"/>
      <c r="L46" s="1514">
        <v>4.2004215413369898E-2</v>
      </c>
      <c r="M46" s="1517"/>
      <c r="N46" s="1513">
        <v>6193.7088798043014</v>
      </c>
      <c r="O46" s="1514"/>
      <c r="P46" s="1513">
        <v>4956.500082096466</v>
      </c>
      <c r="Q46" s="1516"/>
      <c r="R46" s="1514">
        <v>0.24961339195308344</v>
      </c>
      <c r="S46" s="752"/>
      <c r="T46" s="701"/>
    </row>
    <row r="47" spans="1:20" s="712" customFormat="1" x14ac:dyDescent="0.2">
      <c r="A47" s="759" t="s">
        <v>601</v>
      </c>
      <c r="B47" s="1511">
        <v>1696.2084216777812</v>
      </c>
      <c r="C47" s="1513"/>
      <c r="D47" s="1513">
        <v>1160.068412523857</v>
      </c>
      <c r="E47" s="1513"/>
      <c r="F47" s="1514">
        <v>0.46216240642867984</v>
      </c>
      <c r="G47" s="1514"/>
      <c r="H47" s="1519">
        <v>664.29741812404575</v>
      </c>
      <c r="I47" s="1514"/>
      <c r="J47" s="1520">
        <v>597.36102952259955</v>
      </c>
      <c r="K47" s="1516"/>
      <c r="L47" s="1514">
        <v>0.1120534907590818</v>
      </c>
      <c r="M47" s="1517"/>
      <c r="N47" s="1513">
        <v>1031.9110035537396</v>
      </c>
      <c r="O47" s="1514"/>
      <c r="P47" s="1513">
        <v>562.70738300125743</v>
      </c>
      <c r="Q47" s="1516"/>
      <c r="R47" s="1514">
        <v>0.83383235181656346</v>
      </c>
      <c r="S47" s="752"/>
      <c r="T47" s="701"/>
    </row>
    <row r="48" spans="1:20" s="712" customFormat="1" x14ac:dyDescent="0.2">
      <c r="A48" s="756" t="s">
        <v>196</v>
      </c>
      <c r="B48" s="1511">
        <v>890.28585344119642</v>
      </c>
      <c r="C48" s="1513"/>
      <c r="D48" s="1513">
        <v>543.6821020149747</v>
      </c>
      <c r="E48" s="1513"/>
      <c r="F48" s="1514">
        <v>0.63751179253768253</v>
      </c>
      <c r="G48" s="1514"/>
      <c r="H48" s="1519">
        <v>438.99248816362058</v>
      </c>
      <c r="I48" s="1514"/>
      <c r="J48" s="1520">
        <v>429.68175358291893</v>
      </c>
      <c r="K48" s="1516"/>
      <c r="L48" s="1514">
        <v>2.1668908449250419E-2</v>
      </c>
      <c r="M48" s="1517"/>
      <c r="N48" s="1513">
        <v>451.29336527757692</v>
      </c>
      <c r="O48" s="1514"/>
      <c r="P48" s="1513">
        <v>114.00034843205574</v>
      </c>
      <c r="Q48" s="1516"/>
      <c r="R48" s="1514">
        <v>2.9587016310441183</v>
      </c>
      <c r="S48" s="752"/>
      <c r="T48" s="701"/>
    </row>
    <row r="49" spans="1:20" s="712" customFormat="1" x14ac:dyDescent="0.2">
      <c r="A49" s="759" t="s">
        <v>185</v>
      </c>
      <c r="B49" s="1511">
        <v>4638.9133837276431</v>
      </c>
      <c r="C49" s="1513"/>
      <c r="D49" s="1513">
        <v>3129.4403656459763</v>
      </c>
      <c r="E49" s="1513"/>
      <c r="F49" s="1514">
        <v>0.48234599216274976</v>
      </c>
      <c r="G49" s="1514"/>
      <c r="H49" s="1519">
        <v>1914.0643293863486</v>
      </c>
      <c r="I49" s="1514"/>
      <c r="J49" s="1520">
        <v>1278.6032682264372</v>
      </c>
      <c r="K49" s="1516"/>
      <c r="L49" s="1514">
        <v>0.49699627472512686</v>
      </c>
      <c r="M49" s="1517"/>
      <c r="N49" s="1513">
        <v>2724.8490543413022</v>
      </c>
      <c r="O49" s="1514"/>
      <c r="P49" s="1513">
        <v>1850.8370974195393</v>
      </c>
      <c r="Q49" s="1516"/>
      <c r="R49" s="1514">
        <v>0.47222522076109319</v>
      </c>
      <c r="S49" s="752"/>
      <c r="T49" s="701"/>
    </row>
    <row r="50" spans="1:20" s="712" customFormat="1" x14ac:dyDescent="0.2">
      <c r="A50" s="1267" t="s">
        <v>792</v>
      </c>
      <c r="B50" s="1511">
        <v>970.54765079251251</v>
      </c>
      <c r="C50" s="1513"/>
      <c r="D50" s="1513">
        <v>879.22135012167223</v>
      </c>
      <c r="E50" s="1513"/>
      <c r="F50" s="1514">
        <v>0.10387179594558522</v>
      </c>
      <c r="G50" s="1514"/>
      <c r="H50" s="1519">
        <v>372.7546228306814</v>
      </c>
      <c r="I50" s="1514"/>
      <c r="J50" s="1520">
        <v>326.8962664115175</v>
      </c>
      <c r="K50" s="1516"/>
      <c r="L50" s="1514">
        <v>0.14028412414302255</v>
      </c>
      <c r="M50" s="1517"/>
      <c r="N50" s="1513">
        <v>597.79302796183333</v>
      </c>
      <c r="O50" s="1514"/>
      <c r="P50" s="1513">
        <v>552.32508371015467</v>
      </c>
      <c r="Q50" s="1516"/>
      <c r="R50" s="1514">
        <v>8.2320983769658032E-2</v>
      </c>
      <c r="S50" s="752"/>
      <c r="T50" s="701"/>
    </row>
    <row r="51" spans="1:20" s="712" customFormat="1" x14ac:dyDescent="0.2">
      <c r="A51" s="1267" t="s">
        <v>957</v>
      </c>
      <c r="B51" s="1511">
        <v>986.1813198437012</v>
      </c>
      <c r="C51" s="1513"/>
      <c r="D51" s="1513">
        <v>723.60413020598889</v>
      </c>
      <c r="E51" s="1513"/>
      <c r="F51" s="1514">
        <v>0.36287408912793834</v>
      </c>
      <c r="G51" s="1514"/>
      <c r="H51" s="1519">
        <v>671.2430993738908</v>
      </c>
      <c r="I51" s="1514"/>
      <c r="J51" s="1520">
        <v>549.0037301816991</v>
      </c>
      <c r="K51" s="1516"/>
      <c r="L51" s="1514">
        <v>0.22265671883820384</v>
      </c>
      <c r="M51" s="1517"/>
      <c r="N51" s="1513">
        <v>314.93822046981194</v>
      </c>
      <c r="O51" s="1514"/>
      <c r="P51" s="1513">
        <v>174.6004000242898</v>
      </c>
      <c r="Q51" s="1516"/>
      <c r="R51" s="1514">
        <v>0.80376574409909041</v>
      </c>
      <c r="S51" s="752"/>
      <c r="T51" s="701"/>
    </row>
    <row r="52" spans="1:20" s="712" customFormat="1" x14ac:dyDescent="0.2">
      <c r="A52" s="759" t="s">
        <v>308</v>
      </c>
      <c r="B52" s="1511">
        <v>2696.5698172119105</v>
      </c>
      <c r="C52" s="1513"/>
      <c r="D52" s="1513">
        <v>1642.2437377770461</v>
      </c>
      <c r="E52" s="1513"/>
      <c r="F52" s="1514">
        <v>0.64200340983611137</v>
      </c>
      <c r="G52" s="1514"/>
      <c r="H52" s="1519">
        <v>960.40180915512019</v>
      </c>
      <c r="I52" s="1514"/>
      <c r="J52" s="1520">
        <v>674.97385501397719</v>
      </c>
      <c r="K52" s="1516"/>
      <c r="L52" s="1514">
        <v>0.42287260761416073</v>
      </c>
      <c r="M52" s="1517"/>
      <c r="N52" s="1513">
        <v>1736.1680080567885</v>
      </c>
      <c r="O52" s="1514"/>
      <c r="P52" s="1513">
        <v>967.26988276306895</v>
      </c>
      <c r="Q52" s="1516"/>
      <c r="R52" s="1514">
        <v>0.79491581304828007</v>
      </c>
      <c r="S52" s="752"/>
      <c r="T52" s="701"/>
    </row>
    <row r="53" spans="1:20" s="712" customFormat="1" x14ac:dyDescent="0.2">
      <c r="A53" s="759" t="s">
        <v>309</v>
      </c>
      <c r="B53" s="1511">
        <v>1204.2242819875655</v>
      </c>
      <c r="C53" s="1513"/>
      <c r="D53" s="1513">
        <v>951.04158900291441</v>
      </c>
      <c r="E53" s="1513"/>
      <c r="F53" s="1514">
        <v>0.26621621589660605</v>
      </c>
      <c r="G53" s="1514"/>
      <c r="H53" s="1519">
        <v>529.06463203433725</v>
      </c>
      <c r="I53" s="1514"/>
      <c r="J53" s="1520">
        <v>514.03207333372916</v>
      </c>
      <c r="K53" s="1516"/>
      <c r="L53" s="1514">
        <v>2.9244398317628682E-2</v>
      </c>
      <c r="M53" s="1517"/>
      <c r="N53" s="1513">
        <v>675.15964995322997</v>
      </c>
      <c r="O53" s="1514"/>
      <c r="P53" s="1513">
        <v>437.00951566918525</v>
      </c>
      <c r="Q53" s="1516"/>
      <c r="R53" s="1514">
        <v>0.54495411597472765</v>
      </c>
      <c r="S53" s="752"/>
      <c r="T53" s="701"/>
    </row>
    <row r="54" spans="1:20" s="712" customFormat="1" x14ac:dyDescent="0.2">
      <c r="A54" s="759" t="s">
        <v>310</v>
      </c>
      <c r="B54" s="1511">
        <v>3157.1806611548304</v>
      </c>
      <c r="C54" s="1513"/>
      <c r="D54" s="1513">
        <v>3223.3376704034308</v>
      </c>
      <c r="E54" s="1513"/>
      <c r="F54" s="1514">
        <v>-2.0524380630689624E-2</v>
      </c>
      <c r="G54" s="1514"/>
      <c r="H54" s="1519">
        <v>1823.4446609075815</v>
      </c>
      <c r="I54" s="1514"/>
      <c r="J54" s="1520">
        <v>1645.7823563673473</v>
      </c>
      <c r="K54" s="1516"/>
      <c r="L54" s="1514">
        <v>0.1079500602572865</v>
      </c>
      <c r="M54" s="1517"/>
      <c r="N54" s="1513">
        <v>1333.7360002472519</v>
      </c>
      <c r="O54" s="1514"/>
      <c r="P54" s="1513">
        <v>1577.5553140360832</v>
      </c>
      <c r="Q54" s="1516"/>
      <c r="R54" s="1514">
        <v>-0.1545551598853506</v>
      </c>
      <c r="S54" s="752"/>
      <c r="T54" s="701"/>
    </row>
    <row r="55" spans="1:20" s="711" customFormat="1" x14ac:dyDescent="0.2">
      <c r="A55" s="715" t="s">
        <v>311</v>
      </c>
      <c r="B55" s="1489"/>
      <c r="C55" s="1490"/>
      <c r="D55" s="1501"/>
      <c r="E55" s="1501"/>
      <c r="F55" s="1490"/>
      <c r="G55" s="1490"/>
      <c r="H55" s="1489"/>
      <c r="I55" s="1490"/>
      <c r="J55" s="1502"/>
      <c r="K55" s="1490"/>
      <c r="L55" s="1491"/>
      <c r="M55" s="1489"/>
      <c r="N55" s="1490"/>
      <c r="O55" s="1505"/>
      <c r="P55" s="1502"/>
      <c r="Q55" s="1490"/>
      <c r="R55" s="1491"/>
      <c r="S55" s="710"/>
      <c r="T55" s="701"/>
    </row>
    <row r="56" spans="1:20" s="712" customFormat="1" x14ac:dyDescent="0.2">
      <c r="A56" s="756" t="s">
        <v>312</v>
      </c>
      <c r="B56" s="1511">
        <v>155687.27429404718</v>
      </c>
      <c r="C56" s="1513"/>
      <c r="D56" s="1513">
        <v>144568.49042165783</v>
      </c>
      <c r="E56" s="1513"/>
      <c r="F56" s="1514">
        <v>7.691014715557716E-2</v>
      </c>
      <c r="G56" s="1514"/>
      <c r="H56" s="1519">
        <v>45806.880101033617</v>
      </c>
      <c r="I56" s="1514"/>
      <c r="J56" s="1520">
        <v>42239.839206832025</v>
      </c>
      <c r="K56" s="1516"/>
      <c r="L56" s="1514">
        <v>8.4447312328420204E-2</v>
      </c>
      <c r="M56" s="1517"/>
      <c r="N56" s="1520">
        <v>109880.39419301829</v>
      </c>
      <c r="O56" s="1514"/>
      <c r="P56" s="1513">
        <v>102328.6512148258</v>
      </c>
      <c r="Q56" s="1516"/>
      <c r="R56" s="1514">
        <v>7.3798910554763175E-2</v>
      </c>
      <c r="S56" s="752"/>
      <c r="T56" s="701"/>
    </row>
    <row r="57" spans="1:20" s="712" customFormat="1" x14ac:dyDescent="0.2">
      <c r="A57" s="756" t="s">
        <v>194</v>
      </c>
      <c r="B57" s="1511">
        <v>146690.33398615543</v>
      </c>
      <c r="C57" s="1513"/>
      <c r="D57" s="1513">
        <v>133151.14398543962</v>
      </c>
      <c r="E57" s="1513"/>
      <c r="F57" s="1514">
        <v>0.10168286651894146</v>
      </c>
      <c r="G57" s="1514"/>
      <c r="H57" s="1519">
        <v>43907.492313911076</v>
      </c>
      <c r="I57" s="1514"/>
      <c r="J57" s="1520">
        <v>40457.971861705904</v>
      </c>
      <c r="K57" s="1516"/>
      <c r="L57" s="1514">
        <v>8.5261823405196349E-2</v>
      </c>
      <c r="M57" s="1517"/>
      <c r="N57" s="1520">
        <v>102782.84167223834</v>
      </c>
      <c r="O57" s="1514"/>
      <c r="P57" s="1513">
        <v>92693.172123733704</v>
      </c>
      <c r="Q57" s="1516"/>
      <c r="R57" s="1514">
        <v>0.1088501916304709</v>
      </c>
      <c r="S57" s="752"/>
      <c r="T57" s="701"/>
    </row>
    <row r="58" spans="1:20" s="712" customFormat="1" x14ac:dyDescent="0.2">
      <c r="A58" s="756" t="s">
        <v>195</v>
      </c>
      <c r="B58" s="1511">
        <v>8930.4550247199713</v>
      </c>
      <c r="C58" s="1513"/>
      <c r="D58" s="1513">
        <v>10509.508868359242</v>
      </c>
      <c r="E58" s="1513"/>
      <c r="F58" s="1514">
        <v>-0.15025001295667537</v>
      </c>
      <c r="G58" s="1514"/>
      <c r="H58" s="1519">
        <v>2076.3936731756557</v>
      </c>
      <c r="I58" s="1514"/>
      <c r="J58" s="1520">
        <v>1957.8938393408282</v>
      </c>
      <c r="K58" s="1516"/>
      <c r="L58" s="1514">
        <v>6.052413642341474E-2</v>
      </c>
      <c r="M58" s="1517"/>
      <c r="N58" s="1520">
        <v>6854.0613515442647</v>
      </c>
      <c r="O58" s="1514"/>
      <c r="P58" s="1513">
        <v>8551.6150290184141</v>
      </c>
      <c r="Q58" s="1516"/>
      <c r="R58" s="1514">
        <v>-0.19850679336169802</v>
      </c>
      <c r="S58" s="752"/>
      <c r="T58" s="701"/>
    </row>
    <row r="59" spans="1:20" s="712" customFormat="1" x14ac:dyDescent="0.2">
      <c r="A59" s="756" t="s">
        <v>621</v>
      </c>
      <c r="B59" s="1511">
        <v>1422.8142184555556</v>
      </c>
      <c r="C59" s="1513"/>
      <c r="D59" s="1513">
        <v>2000.8526845720103</v>
      </c>
      <c r="E59" s="1513"/>
      <c r="F59" s="1514">
        <v>-0.28889606444969196</v>
      </c>
      <c r="G59" s="1514"/>
      <c r="H59" s="1519">
        <v>374.94937933124828</v>
      </c>
      <c r="I59" s="1514"/>
      <c r="J59" s="1520">
        <v>332.66938503220115</v>
      </c>
      <c r="K59" s="1516"/>
      <c r="L59" s="1514">
        <v>0.1270931327057781</v>
      </c>
      <c r="M59" s="1517"/>
      <c r="N59" s="1520">
        <v>1047.8648391243107</v>
      </c>
      <c r="O59" s="1514"/>
      <c r="P59" s="1513">
        <v>1668.183299539809</v>
      </c>
      <c r="Q59" s="1516"/>
      <c r="R59" s="1514">
        <v>-0.37185269783399794</v>
      </c>
      <c r="S59" s="752"/>
      <c r="T59" s="701"/>
    </row>
    <row r="60" spans="1:20" s="712" customFormat="1" x14ac:dyDescent="0.2">
      <c r="A60" s="756" t="s">
        <v>243</v>
      </c>
      <c r="B60" s="1511">
        <v>12384.070117671132</v>
      </c>
      <c r="C60" s="1513"/>
      <c r="D60" s="1513">
        <v>8921.6764550589724</v>
      </c>
      <c r="E60" s="1513"/>
      <c r="F60" s="1514">
        <v>0.38808778597309862</v>
      </c>
      <c r="G60" s="1514"/>
      <c r="H60" s="1519">
        <v>2092.8304056495308</v>
      </c>
      <c r="I60" s="1514"/>
      <c r="J60" s="1520">
        <v>1842.9648881537144</v>
      </c>
      <c r="K60" s="1516"/>
      <c r="L60" s="1514">
        <v>0.13557801296265182</v>
      </c>
      <c r="M60" s="1517"/>
      <c r="N60" s="1520">
        <v>10291.239712021712</v>
      </c>
      <c r="O60" s="1514"/>
      <c r="P60" s="1513">
        <v>7078.7115669052582</v>
      </c>
      <c r="Q60" s="1516"/>
      <c r="R60" s="1514">
        <v>0.4538295019867491</v>
      </c>
      <c r="S60" s="752"/>
      <c r="T60" s="701"/>
    </row>
    <row r="61" spans="1:20" s="712" customFormat="1" x14ac:dyDescent="0.2">
      <c r="A61" s="756" t="s">
        <v>313</v>
      </c>
      <c r="B61" s="1511">
        <v>5213.0815303097806</v>
      </c>
      <c r="C61" s="1513"/>
      <c r="D61" s="1513">
        <v>4156.1171030612659</v>
      </c>
      <c r="E61" s="1513"/>
      <c r="F61" s="1514">
        <v>0.25431536240160024</v>
      </c>
      <c r="G61" s="1514"/>
      <c r="H61" s="1519">
        <v>1004.915968264924</v>
      </c>
      <c r="I61" s="1514"/>
      <c r="J61" s="1520">
        <v>885.35750286545863</v>
      </c>
      <c r="K61" s="1516"/>
      <c r="L61" s="1514">
        <v>0.13503976078873736</v>
      </c>
      <c r="M61" s="1517"/>
      <c r="N61" s="1520">
        <v>4208.1655620448919</v>
      </c>
      <c r="O61" s="1514"/>
      <c r="P61" s="1513">
        <v>3270.7596001958073</v>
      </c>
      <c r="Q61" s="1516"/>
      <c r="R61" s="1514">
        <v>0.2866019140608701</v>
      </c>
      <c r="S61" s="752"/>
      <c r="T61" s="701"/>
    </row>
    <row r="62" spans="1:20" s="712" customFormat="1" x14ac:dyDescent="0.2">
      <c r="A62" s="756" t="s">
        <v>314</v>
      </c>
      <c r="B62" s="1511">
        <v>2000.1896940686051</v>
      </c>
      <c r="C62" s="1513"/>
      <c r="D62" s="1513">
        <v>1069.5839101954218</v>
      </c>
      <c r="E62" s="1513"/>
      <c r="F62" s="1514">
        <v>0.87006337231003594</v>
      </c>
      <c r="G62" s="1514"/>
      <c r="H62" s="1519">
        <v>237.19529304725927</v>
      </c>
      <c r="I62" s="1514"/>
      <c r="J62" s="1520">
        <v>227.9044607588323</v>
      </c>
      <c r="K62" s="1516"/>
      <c r="L62" s="1514">
        <v>4.0766346816960709E-2</v>
      </c>
      <c r="M62" s="1517"/>
      <c r="N62" s="1520">
        <v>1762.9944010213474</v>
      </c>
      <c r="O62" s="1514"/>
      <c r="P62" s="1513">
        <v>841.67944943658949</v>
      </c>
      <c r="Q62" s="1516"/>
      <c r="R62" s="1514">
        <v>1.0946150012352986</v>
      </c>
      <c r="S62" s="752"/>
      <c r="T62" s="701"/>
    </row>
    <row r="63" spans="1:20" s="712" customFormat="1" x14ac:dyDescent="0.2">
      <c r="A63" s="756" t="s">
        <v>315</v>
      </c>
      <c r="B63" s="1511">
        <v>5410.6320902473599</v>
      </c>
      <c r="C63" s="1513"/>
      <c r="D63" s="1513">
        <v>3796.8928831932449</v>
      </c>
      <c r="E63" s="1513"/>
      <c r="F63" s="1514">
        <v>0.42501573173087143</v>
      </c>
      <c r="G63" s="1514"/>
      <c r="H63" s="1519">
        <v>869.99279135164807</v>
      </c>
      <c r="I63" s="1514"/>
      <c r="J63" s="1520">
        <v>811.83225679813597</v>
      </c>
      <c r="K63" s="1516"/>
      <c r="L63" s="1514">
        <v>7.1641073715027134E-2</v>
      </c>
      <c r="M63" s="1517"/>
      <c r="N63" s="1520">
        <v>4540.6392988957168</v>
      </c>
      <c r="O63" s="1514"/>
      <c r="P63" s="1513">
        <v>2985.060626395109</v>
      </c>
      <c r="Q63" s="1516"/>
      <c r="R63" s="1514">
        <v>0.52112129942874674</v>
      </c>
      <c r="S63" s="752"/>
      <c r="T63" s="701"/>
    </row>
    <row r="64" spans="1:20" s="712" customFormat="1" x14ac:dyDescent="0.2">
      <c r="A64" s="756" t="s">
        <v>237</v>
      </c>
      <c r="B64" s="1511">
        <v>2782.6557501710249</v>
      </c>
      <c r="C64" s="1513"/>
      <c r="D64" s="1513">
        <v>3533.0779582714094</v>
      </c>
      <c r="E64" s="1513"/>
      <c r="F64" s="1514">
        <v>-0.21239899514346844</v>
      </c>
      <c r="G64" s="1514"/>
      <c r="H64" s="1519">
        <v>1164.8153998744831</v>
      </c>
      <c r="I64" s="1514"/>
      <c r="J64" s="1520">
        <v>1138.0125266320763</v>
      </c>
      <c r="K64" s="1516"/>
      <c r="L64" s="1514">
        <v>2.3552353436503318E-2</v>
      </c>
      <c r="M64" s="1517"/>
      <c r="N64" s="1520">
        <v>1617.8403502965375</v>
      </c>
      <c r="O64" s="1514"/>
      <c r="P64" s="1513">
        <v>2395.0654316393329</v>
      </c>
      <c r="Q64" s="1516"/>
      <c r="R64" s="1514">
        <v>-0.32451100127599181</v>
      </c>
      <c r="S64" s="752"/>
      <c r="T64" s="701"/>
    </row>
    <row r="65" spans="1:20" s="712" customFormat="1" x14ac:dyDescent="0.2">
      <c r="A65" s="756" t="s">
        <v>260</v>
      </c>
      <c r="B65" s="1511">
        <v>3038.6833811222814</v>
      </c>
      <c r="C65" s="1513"/>
      <c r="D65" s="1513">
        <v>2949.5275263010835</v>
      </c>
      <c r="E65" s="1513"/>
      <c r="F65" s="1514">
        <v>3.0227164868335921E-2</v>
      </c>
      <c r="G65" s="1514"/>
      <c r="H65" s="1519">
        <v>1649.2384377515098</v>
      </c>
      <c r="I65" s="1514"/>
      <c r="J65" s="1520">
        <v>1478.1752716374826</v>
      </c>
      <c r="K65" s="1516"/>
      <c r="L65" s="1514">
        <v>0.11572590165476654</v>
      </c>
      <c r="M65" s="1517"/>
      <c r="N65" s="1520">
        <v>1389.444943370773</v>
      </c>
      <c r="O65" s="1514"/>
      <c r="P65" s="1513">
        <v>1471.3522546636011</v>
      </c>
      <c r="Q65" s="1516"/>
      <c r="R65" s="1514">
        <v>-5.5668050280423702E-2</v>
      </c>
      <c r="S65" s="752"/>
      <c r="T65" s="701"/>
    </row>
    <row r="66" spans="1:20" s="712" customFormat="1" x14ac:dyDescent="0.2">
      <c r="A66" s="756" t="s">
        <v>316</v>
      </c>
      <c r="B66" s="1511">
        <v>623.17722429083881</v>
      </c>
      <c r="C66" s="1513"/>
      <c r="D66" s="1513">
        <v>385.40150118827222</v>
      </c>
      <c r="E66" s="1513"/>
      <c r="F66" s="1514">
        <v>0.61695588203329532</v>
      </c>
      <c r="G66" s="1514"/>
      <c r="H66" s="1519">
        <v>212.95196804716153</v>
      </c>
      <c r="I66" s="1514"/>
      <c r="J66" s="1520">
        <v>254.71450707893561</v>
      </c>
      <c r="K66" s="1516"/>
      <c r="L66" s="1514">
        <v>-0.16395822723529421</v>
      </c>
      <c r="M66" s="1517"/>
      <c r="N66" s="1528">
        <v>410.22525624367677</v>
      </c>
      <c r="O66" s="1514"/>
      <c r="P66" s="1513">
        <v>130.68699410933661</v>
      </c>
      <c r="Q66" s="1516"/>
      <c r="R66" s="1514">
        <v>2.1389906779895034</v>
      </c>
      <c r="S66" s="752"/>
      <c r="T66" s="701"/>
    </row>
    <row r="67" spans="1:20" s="712" customFormat="1" x14ac:dyDescent="0.2">
      <c r="A67" s="756" t="s">
        <v>317</v>
      </c>
      <c r="B67" s="1511">
        <v>594.67408111144539</v>
      </c>
      <c r="C67" s="1513"/>
      <c r="D67" s="1513">
        <v>372.85012421381737</v>
      </c>
      <c r="E67" s="1513"/>
      <c r="F67" s="1514">
        <v>0.59494135174384233</v>
      </c>
      <c r="G67" s="1514"/>
      <c r="H67" s="1519">
        <v>100.41799405435539</v>
      </c>
      <c r="I67" s="1514"/>
      <c r="J67" s="1520">
        <v>185.05279604954853</v>
      </c>
      <c r="K67" s="1516"/>
      <c r="L67" s="1514">
        <v>-0.4573548943974447</v>
      </c>
      <c r="M67" s="1517"/>
      <c r="N67" s="1528">
        <v>494.25608705709055</v>
      </c>
      <c r="O67" s="1514"/>
      <c r="P67" s="1513">
        <v>187.79732816426881</v>
      </c>
      <c r="Q67" s="1516"/>
      <c r="R67" s="1514">
        <v>1.6318589933545711</v>
      </c>
      <c r="S67" s="752"/>
      <c r="T67" s="701"/>
    </row>
    <row r="68" spans="1:20" s="712" customFormat="1" x14ac:dyDescent="0.2">
      <c r="A68" s="756" t="s">
        <v>622</v>
      </c>
      <c r="B68" s="1511">
        <v>164.0461529721463</v>
      </c>
      <c r="C68" s="1513"/>
      <c r="D68" s="1513">
        <v>619.34255587466987</v>
      </c>
      <c r="E68" s="1513"/>
      <c r="F68" s="1514">
        <v>-0.73512856267325077</v>
      </c>
      <c r="G68" s="1529"/>
      <c r="H68" s="1519">
        <v>110.81147323743231</v>
      </c>
      <c r="I68" s="1514"/>
      <c r="J68" s="1520">
        <v>226.80016646966993</v>
      </c>
      <c r="K68" s="1516"/>
      <c r="L68" s="1514">
        <v>-0.51141361594965506</v>
      </c>
      <c r="M68" s="1517"/>
      <c r="N68" s="1528">
        <v>53.234679734714021</v>
      </c>
      <c r="O68" s="1514"/>
      <c r="P68" s="1513">
        <v>392.54238940499994</v>
      </c>
      <c r="Q68" s="1516"/>
      <c r="R68" s="1514">
        <v>-0.86438488894051668</v>
      </c>
      <c r="S68" s="752"/>
      <c r="T68" s="701"/>
    </row>
    <row r="69" spans="1:20" s="25" customFormat="1" x14ac:dyDescent="0.2">
      <c r="A69" s="194" t="s">
        <v>893</v>
      </c>
      <c r="B69" s="1531">
        <v>39.702272679282359</v>
      </c>
      <c r="C69" s="1532"/>
      <c r="D69" s="1532">
        <v>38.678062058909553</v>
      </c>
      <c r="E69" s="1533"/>
      <c r="F69" s="1534">
        <v>2.6480401701948174E-2</v>
      </c>
      <c r="G69" s="1534"/>
      <c r="H69" s="1535">
        <v>39.221713621024634</v>
      </c>
      <c r="I69" s="1534"/>
      <c r="J69" s="1536">
        <v>38.292601585445112</v>
      </c>
      <c r="K69" s="1533"/>
      <c r="L69" s="1537">
        <v>2.4263486864592503E-2</v>
      </c>
      <c r="M69" s="1534"/>
      <c r="N69" s="1536">
        <v>39.875907757212779</v>
      </c>
      <c r="O69" s="1534"/>
      <c r="P69" s="1532">
        <v>38.814281216874043</v>
      </c>
      <c r="Q69" s="1533"/>
      <c r="R69" s="1534">
        <v>2.7351441455450848E-2</v>
      </c>
      <c r="S69" s="91"/>
      <c r="T69" s="4"/>
    </row>
    <row r="70" spans="1:20" s="711" customFormat="1" ht="9" customHeight="1" x14ac:dyDescent="0.2">
      <c r="A70" s="763"/>
      <c r="B70" s="731"/>
      <c r="C70" s="712"/>
      <c r="D70" s="727"/>
      <c r="E70" s="767"/>
      <c r="F70" s="750"/>
      <c r="G70" s="750"/>
      <c r="H70" s="727"/>
      <c r="I70" s="750"/>
      <c r="J70" s="728"/>
      <c r="K70" s="767"/>
      <c r="L70" s="750"/>
      <c r="M70" s="750"/>
      <c r="N70" s="729"/>
      <c r="O70" s="750"/>
      <c r="P70" s="730"/>
      <c r="Q70" s="767"/>
      <c r="R70" s="750"/>
      <c r="S70" s="750"/>
      <c r="T70" s="701"/>
    </row>
    <row r="71" spans="1:20" x14ac:dyDescent="0.2">
      <c r="A71" s="781" t="s">
        <v>677</v>
      </c>
      <c r="B71" s="773"/>
      <c r="D71" s="773"/>
      <c r="E71" s="782"/>
      <c r="F71" s="783"/>
      <c r="G71" s="783"/>
      <c r="I71" s="783"/>
      <c r="J71" s="774"/>
      <c r="K71" s="782"/>
      <c r="L71" s="783"/>
      <c r="M71" s="783"/>
      <c r="O71" s="783"/>
      <c r="P71" s="775"/>
      <c r="Q71" s="782"/>
      <c r="R71" s="783"/>
      <c r="S71" s="783"/>
    </row>
    <row r="72" spans="1:20" x14ac:dyDescent="0.2">
      <c r="A72" s="781"/>
      <c r="B72" s="773"/>
      <c r="D72" s="773"/>
      <c r="E72" s="782"/>
      <c r="F72" s="783"/>
      <c r="G72" s="783"/>
      <c r="I72" s="783"/>
      <c r="J72" s="774"/>
      <c r="K72" s="782"/>
      <c r="L72" s="783"/>
      <c r="M72" s="783"/>
      <c r="O72" s="783"/>
      <c r="P72" s="775"/>
      <c r="Q72" s="782"/>
      <c r="R72" s="783"/>
      <c r="S72" s="783"/>
    </row>
    <row r="73" spans="1:20" x14ac:dyDescent="0.2">
      <c r="A73" s="781"/>
      <c r="B73" s="776"/>
      <c r="C73" s="784"/>
      <c r="D73" s="776"/>
      <c r="E73" s="785"/>
      <c r="F73" s="785"/>
      <c r="G73" s="785"/>
      <c r="H73" s="777"/>
      <c r="I73" s="785"/>
      <c r="J73" s="778"/>
      <c r="K73" s="785"/>
      <c r="L73" s="785"/>
      <c r="M73" s="785"/>
      <c r="N73" s="779"/>
      <c r="O73" s="783"/>
      <c r="P73" s="775"/>
      <c r="Q73" s="782"/>
      <c r="R73" s="783"/>
      <c r="S73" s="783"/>
    </row>
    <row r="74" spans="1:20" x14ac:dyDescent="0.2">
      <c r="A74" s="781"/>
      <c r="B74" s="776"/>
      <c r="C74" s="784"/>
      <c r="D74" s="776"/>
      <c r="E74" s="785"/>
      <c r="F74" s="785"/>
      <c r="G74" s="785"/>
      <c r="H74" s="777"/>
      <c r="I74" s="785"/>
      <c r="J74" s="778"/>
      <c r="K74" s="785"/>
      <c r="L74" s="785"/>
      <c r="M74" s="785"/>
      <c r="N74" s="779"/>
      <c r="O74" s="783"/>
      <c r="P74" s="775"/>
      <c r="Q74" s="782"/>
      <c r="R74" s="783"/>
      <c r="S74" s="783"/>
    </row>
    <row r="75" spans="1:20" x14ac:dyDescent="0.2">
      <c r="B75" s="776"/>
      <c r="C75" s="784"/>
      <c r="D75" s="776"/>
      <c r="E75" s="785"/>
      <c r="F75" s="785"/>
      <c r="G75" s="785"/>
      <c r="H75" s="734"/>
      <c r="I75" s="785"/>
      <c r="J75" s="778"/>
      <c r="K75" s="785"/>
      <c r="L75" s="785"/>
      <c r="M75" s="785"/>
      <c r="N75" s="776"/>
      <c r="O75" s="783"/>
      <c r="P75" s="775"/>
      <c r="Q75" s="782"/>
      <c r="R75" s="783"/>
      <c r="S75" s="783"/>
    </row>
    <row r="76" spans="1:20" x14ac:dyDescent="0.2">
      <c r="B76" s="773"/>
      <c r="D76" s="773"/>
      <c r="E76" s="782"/>
      <c r="F76" s="783"/>
      <c r="G76" s="783"/>
      <c r="H76" s="727"/>
      <c r="I76" s="783"/>
      <c r="J76" s="774"/>
      <c r="K76" s="782"/>
      <c r="L76" s="783"/>
      <c r="M76" s="783"/>
      <c r="N76" s="773"/>
      <c r="O76" s="783"/>
      <c r="P76" s="775"/>
      <c r="Q76" s="782"/>
      <c r="R76" s="783"/>
      <c r="S76" s="783"/>
    </row>
    <row r="77" spans="1:20" x14ac:dyDescent="0.2">
      <c r="A77" s="781"/>
      <c r="B77" s="773"/>
      <c r="D77" s="773"/>
      <c r="E77" s="782"/>
      <c r="F77" s="783"/>
      <c r="G77" s="783"/>
      <c r="H77" s="773"/>
      <c r="I77" s="783"/>
      <c r="J77" s="774"/>
      <c r="K77" s="782"/>
      <c r="L77" s="783"/>
      <c r="M77" s="783"/>
      <c r="N77" s="780"/>
      <c r="O77" s="783"/>
      <c r="P77" s="775"/>
      <c r="Q77" s="782"/>
      <c r="R77" s="783"/>
      <c r="S77" s="783"/>
    </row>
    <row r="78" spans="1:20" x14ac:dyDescent="0.2">
      <c r="D78" s="746"/>
      <c r="F78" s="701"/>
      <c r="J78" s="746"/>
      <c r="L78" s="701"/>
      <c r="N78" s="703"/>
      <c r="P78" s="746"/>
    </row>
    <row r="79" spans="1:20" x14ac:dyDescent="0.2">
      <c r="F79" s="703"/>
      <c r="G79" s="703"/>
      <c r="L79" s="703"/>
      <c r="M79" s="703"/>
      <c r="R79" s="703"/>
      <c r="S79" s="703"/>
    </row>
    <row r="80" spans="1:20" x14ac:dyDescent="0.2">
      <c r="B80" s="739"/>
      <c r="D80" s="739"/>
      <c r="F80" s="703"/>
      <c r="G80" s="703"/>
      <c r="L80" s="703"/>
      <c r="M80" s="703"/>
      <c r="R80" s="703"/>
      <c r="S80" s="703"/>
    </row>
    <row r="81" spans="2:19" x14ac:dyDescent="0.2">
      <c r="B81" s="739"/>
      <c r="D81" s="739"/>
      <c r="F81" s="703"/>
      <c r="G81" s="703"/>
      <c r="L81" s="703"/>
      <c r="M81" s="703"/>
      <c r="R81" s="703"/>
      <c r="S81" s="703"/>
    </row>
    <row r="82" spans="2:19" x14ac:dyDescent="0.2">
      <c r="B82" s="742"/>
      <c r="H82" s="743"/>
      <c r="N82" s="743"/>
    </row>
    <row r="83" spans="2:19" x14ac:dyDescent="0.2">
      <c r="B83" s="744"/>
    </row>
    <row r="84" spans="2:19" x14ac:dyDescent="0.2">
      <c r="B84" s="771"/>
    </row>
    <row r="85" spans="2:19" x14ac:dyDescent="0.2">
      <c r="B85" s="745"/>
    </row>
    <row r="86" spans="2:19" x14ac:dyDescent="0.2">
      <c r="B86" s="745"/>
    </row>
  </sheetData>
  <mergeCells count="6">
    <mergeCell ref="A1:S1"/>
    <mergeCell ref="A2:S2"/>
    <mergeCell ref="A4:A5"/>
    <mergeCell ref="B4:G4"/>
    <mergeCell ref="H4:L4"/>
    <mergeCell ref="M4:S4"/>
  </mergeCells>
  <printOptions horizontalCentered="1"/>
  <pageMargins left="0.25" right="0.25" top="0.25" bottom="0.5" header="0.3" footer="0.3"/>
  <pageSetup scale="86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U87"/>
  <sheetViews>
    <sheetView showGridLines="0" zoomScaleNormal="100" workbookViewId="0">
      <selection activeCell="W44" sqref="W44"/>
    </sheetView>
  </sheetViews>
  <sheetFormatPr defaultColWidth="9.140625" defaultRowHeight="12" x14ac:dyDescent="0.2"/>
  <cols>
    <col min="1" max="1" width="24.7109375" style="770" customWidth="1"/>
    <col min="2" max="2" width="10.28515625" style="746" customWidth="1"/>
    <col min="3" max="3" width="0.5703125" style="711" customWidth="1"/>
    <col min="4" max="4" width="12.7109375" style="701" customWidth="1"/>
    <col min="5" max="5" width="0.7109375" style="701" customWidth="1"/>
    <col min="6" max="6" width="8.5703125" style="711" customWidth="1"/>
    <col min="7" max="7" width="0.5703125" style="711" customWidth="1"/>
    <col min="8" max="8" width="10.28515625" style="703" customWidth="1"/>
    <col min="9" max="9" width="0.5703125" style="711" customWidth="1"/>
    <col min="10" max="10" width="10.28515625" style="740" customWidth="1"/>
    <col min="11" max="11" width="0.5703125" style="701" customWidth="1"/>
    <col min="12" max="12" width="8.42578125" style="711" customWidth="1"/>
    <col min="13" max="13" width="1.5703125" style="711" customWidth="1"/>
    <col min="14" max="14" width="10.28515625" style="741" customWidth="1"/>
    <col min="15" max="15" width="0.5703125" style="711" customWidth="1"/>
    <col min="16" max="16" width="10.28515625" style="740" customWidth="1"/>
    <col min="17" max="17" width="0.5703125" style="701" customWidth="1"/>
    <col min="18" max="18" width="8.28515625" style="711" customWidth="1"/>
    <col min="19" max="19" width="0.5703125" style="711" customWidth="1"/>
    <col min="20" max="20" width="9.140625" style="787"/>
    <col min="21" max="16384" width="9.140625" style="701"/>
  </cols>
  <sheetData>
    <row r="1" spans="1:21" s="747" customFormat="1" ht="15.75" x14ac:dyDescent="0.25">
      <c r="A1" s="1893" t="str">
        <f>CONCATENATE('List of Tables'!A38,":  ",'List of Tables'!C38)</f>
        <v>TABLE 33:  Taiwan Visitor Characteristics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788"/>
      <c r="U1" s="1361"/>
    </row>
    <row r="2" spans="1:21" ht="15.75" x14ac:dyDescent="0.25">
      <c r="A2" s="1893" t="s">
        <v>889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</row>
    <row r="3" spans="1:21" x14ac:dyDescent="0.2">
      <c r="A3" s="702"/>
      <c r="B3" s="703"/>
      <c r="D3" s="704"/>
      <c r="E3" s="711"/>
      <c r="H3" s="705"/>
      <c r="J3" s="704"/>
      <c r="K3" s="711"/>
      <c r="N3" s="705"/>
      <c r="P3" s="704"/>
      <c r="Q3" s="711"/>
      <c r="R3" s="705"/>
    </row>
    <row r="4" spans="1:21" x14ac:dyDescent="0.2">
      <c r="A4" s="1962" t="s">
        <v>327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  <c r="T4" s="4"/>
    </row>
    <row r="5" spans="1:21" ht="24" x14ac:dyDescent="0.2">
      <c r="A5" s="1963"/>
      <c r="B5" s="66">
        <v>2015</v>
      </c>
      <c r="C5" s="67"/>
      <c r="D5" s="68" t="s">
        <v>984</v>
      </c>
      <c r="E5" s="65"/>
      <c r="F5" s="44" t="s">
        <v>595</v>
      </c>
      <c r="G5" s="65"/>
      <c r="H5" s="66">
        <v>2015</v>
      </c>
      <c r="I5" s="67"/>
      <c r="J5" s="68" t="s">
        <v>984</v>
      </c>
      <c r="K5" s="65"/>
      <c r="L5" s="44" t="s">
        <v>595</v>
      </c>
      <c r="M5" s="66"/>
      <c r="N5" s="68">
        <v>2015</v>
      </c>
      <c r="O5" s="67"/>
      <c r="P5" s="68" t="s">
        <v>984</v>
      </c>
      <c r="Q5" s="65"/>
      <c r="R5" s="44" t="s">
        <v>595</v>
      </c>
      <c r="S5" s="748"/>
    </row>
    <row r="6" spans="1:21" x14ac:dyDescent="0.2">
      <c r="A6" s="749" t="s">
        <v>475</v>
      </c>
      <c r="B6" s="1511">
        <v>139452.64204858645</v>
      </c>
      <c r="C6" s="1512"/>
      <c r="D6" s="1513">
        <v>169144.59641361813</v>
      </c>
      <c r="E6" s="1513"/>
      <c r="F6" s="1514">
        <v>-0.17554184404699744</v>
      </c>
      <c r="G6" s="1514"/>
      <c r="H6" s="1515">
        <v>14178.575356040546</v>
      </c>
      <c r="I6" s="1514"/>
      <c r="J6" s="1513">
        <v>17494.275076799884</v>
      </c>
      <c r="K6" s="1516"/>
      <c r="L6" s="1514">
        <v>-0.18953055820852324</v>
      </c>
      <c r="M6" s="1517"/>
      <c r="N6" s="1518">
        <v>125274.06669254653</v>
      </c>
      <c r="O6" s="1514"/>
      <c r="P6" s="1513">
        <v>151650.32133681825</v>
      </c>
      <c r="Q6" s="1516"/>
      <c r="R6" s="1514">
        <v>-0.17392811575841999</v>
      </c>
      <c r="S6" s="753"/>
    </row>
    <row r="7" spans="1:21" x14ac:dyDescent="0.2">
      <c r="A7" s="749" t="s">
        <v>265</v>
      </c>
      <c r="B7" s="1511">
        <v>17525.374087026164</v>
      </c>
      <c r="C7" s="1513"/>
      <c r="D7" s="1513">
        <v>20439.932658329752</v>
      </c>
      <c r="E7" s="1513"/>
      <c r="F7" s="1514">
        <v>-0.14259139792791031</v>
      </c>
      <c r="G7" s="1514"/>
      <c r="H7" s="1519">
        <v>1883.37408702626</v>
      </c>
      <c r="I7" s="1514"/>
      <c r="J7" s="1513">
        <v>2397.9326583297675</v>
      </c>
      <c r="K7" s="1516"/>
      <c r="L7" s="1514">
        <v>-0.21458424594038145</v>
      </c>
      <c r="M7" s="1517"/>
      <c r="N7" s="1513">
        <v>15641.999999999993</v>
      </c>
      <c r="O7" s="1514"/>
      <c r="P7" s="1513">
        <v>18041.999999999985</v>
      </c>
      <c r="Q7" s="1516"/>
      <c r="R7" s="1514">
        <v>-0.13302294645826376</v>
      </c>
      <c r="S7" s="753"/>
    </row>
    <row r="8" spans="1:21" s="711" customFormat="1" x14ac:dyDescent="0.2">
      <c r="A8" s="707" t="s">
        <v>266</v>
      </c>
      <c r="B8" s="1489"/>
      <c r="C8" s="1490"/>
      <c r="D8" s="1490"/>
      <c r="E8" s="1490"/>
      <c r="F8" s="1490"/>
      <c r="G8" s="1490"/>
      <c r="H8" s="1489"/>
      <c r="I8" s="1490"/>
      <c r="J8" s="1490"/>
      <c r="K8" s="1490"/>
      <c r="L8" s="1491"/>
      <c r="M8" s="1489"/>
      <c r="N8" s="1490"/>
      <c r="O8" s="1490"/>
      <c r="P8" s="1490"/>
      <c r="Q8" s="1490"/>
      <c r="R8" s="1491"/>
      <c r="S8" s="710"/>
      <c r="T8" s="787"/>
    </row>
    <row r="9" spans="1:21" s="712" customFormat="1" x14ac:dyDescent="0.2">
      <c r="A9" s="754" t="s">
        <v>267</v>
      </c>
      <c r="B9" s="1511">
        <v>2502.9626085957711</v>
      </c>
      <c r="C9" s="1513"/>
      <c r="D9" s="1513">
        <v>3149.1755350356216</v>
      </c>
      <c r="E9" s="1513"/>
      <c r="F9" s="1514">
        <v>-0.20520066895303785</v>
      </c>
      <c r="G9" s="1514"/>
      <c r="H9" s="1519">
        <v>554.3607366150718</v>
      </c>
      <c r="I9" s="1514"/>
      <c r="J9" s="1520">
        <v>639.84257949705409</v>
      </c>
      <c r="K9" s="1516"/>
      <c r="L9" s="1514">
        <v>-0.13359824060032857</v>
      </c>
      <c r="M9" s="1517"/>
      <c r="N9" s="1513">
        <v>1948.6018719806755</v>
      </c>
      <c r="O9" s="1514"/>
      <c r="P9" s="1513">
        <v>2509.3329555385676</v>
      </c>
      <c r="Q9" s="1516"/>
      <c r="R9" s="1514">
        <v>-0.22345822315857036</v>
      </c>
      <c r="S9" s="752"/>
      <c r="T9" s="787"/>
    </row>
    <row r="10" spans="1:21" s="712" customFormat="1" x14ac:dyDescent="0.2">
      <c r="A10" s="754" t="s">
        <v>268</v>
      </c>
      <c r="B10" s="1511">
        <v>6928.0906400069998</v>
      </c>
      <c r="C10" s="1513"/>
      <c r="D10" s="1513">
        <v>8956.7320591688767</v>
      </c>
      <c r="E10" s="1513"/>
      <c r="F10" s="1514">
        <v>-0.22649348063116237</v>
      </c>
      <c r="G10" s="1514"/>
      <c r="H10" s="1519">
        <v>527.20309687378426</v>
      </c>
      <c r="I10" s="1514"/>
      <c r="J10" s="1520">
        <v>824.6585629457104</v>
      </c>
      <c r="K10" s="1516"/>
      <c r="L10" s="1514">
        <v>-0.36070136106924588</v>
      </c>
      <c r="M10" s="1517"/>
      <c r="N10" s="1513">
        <v>6400.8875431332008</v>
      </c>
      <c r="O10" s="1514"/>
      <c r="P10" s="1513">
        <v>8132.0734962231654</v>
      </c>
      <c r="Q10" s="1516"/>
      <c r="R10" s="1514">
        <v>-0.21288370719890704</v>
      </c>
      <c r="S10" s="752"/>
      <c r="T10" s="787"/>
    </row>
    <row r="11" spans="1:21" s="712" customFormat="1" x14ac:dyDescent="0.2">
      <c r="A11" s="754" t="s">
        <v>269</v>
      </c>
      <c r="B11" s="1511">
        <v>8094.3208384235295</v>
      </c>
      <c r="C11" s="1513"/>
      <c r="D11" s="1513">
        <v>8334.025064125246</v>
      </c>
      <c r="E11" s="1513"/>
      <c r="F11" s="1514">
        <v>-2.8762119606953244E-2</v>
      </c>
      <c r="G11" s="1514"/>
      <c r="H11" s="1519">
        <v>801.81025353740699</v>
      </c>
      <c r="I11" s="1514"/>
      <c r="J11" s="1513">
        <v>933.43151588697924</v>
      </c>
      <c r="K11" s="1516"/>
      <c r="L11" s="1514">
        <v>-0.14100794767412703</v>
      </c>
      <c r="M11" s="1517"/>
      <c r="N11" s="1513">
        <v>7292.5105848861285</v>
      </c>
      <c r="O11" s="1514"/>
      <c r="P11" s="1513">
        <v>7400.5935482382665</v>
      </c>
      <c r="Q11" s="1516"/>
      <c r="R11" s="1514">
        <v>-1.4604634432040586E-2</v>
      </c>
      <c r="S11" s="752"/>
      <c r="T11" s="787"/>
    </row>
    <row r="12" spans="1:21" s="712" customFormat="1" x14ac:dyDescent="0.2">
      <c r="A12" s="754" t="s">
        <v>270</v>
      </c>
      <c r="B12" s="1521">
        <v>2.1970194854542293</v>
      </c>
      <c r="C12" s="1522"/>
      <c r="D12" s="1523">
        <v>2.1627272266677728</v>
      </c>
      <c r="E12" s="1523"/>
      <c r="F12" s="1514">
        <v>1.5856025837938128E-2</v>
      </c>
      <c r="G12" s="1514"/>
      <c r="H12" s="1524">
        <v>1.8925841650440385</v>
      </c>
      <c r="I12" s="1514"/>
      <c r="J12" s="1525">
        <v>1.8848186904308764</v>
      </c>
      <c r="K12" s="1516"/>
      <c r="L12" s="1514">
        <v>4.1200114645440567E-3</v>
      </c>
      <c r="M12" s="1517"/>
      <c r="N12" s="1522">
        <v>2.2404117164614887</v>
      </c>
      <c r="O12" s="1514"/>
      <c r="P12" s="1523">
        <v>2.2059568675383772</v>
      </c>
      <c r="Q12" s="1516"/>
      <c r="R12" s="1514">
        <v>1.5619003902628281E-2</v>
      </c>
      <c r="S12" s="752"/>
      <c r="T12" s="787"/>
    </row>
    <row r="13" spans="1:21" s="711" customFormat="1" x14ac:dyDescent="0.2">
      <c r="A13" s="707" t="s">
        <v>271</v>
      </c>
      <c r="B13" s="1489"/>
      <c r="C13" s="1490"/>
      <c r="D13" s="1490"/>
      <c r="E13" s="1490"/>
      <c r="F13" s="1490"/>
      <c r="G13" s="1490"/>
      <c r="H13" s="1489"/>
      <c r="I13" s="1490"/>
      <c r="J13" s="1490"/>
      <c r="K13" s="1490"/>
      <c r="L13" s="1491"/>
      <c r="M13" s="1489"/>
      <c r="N13" s="1490"/>
      <c r="O13" s="1490"/>
      <c r="P13" s="1490"/>
      <c r="Q13" s="1490"/>
      <c r="R13" s="1491"/>
      <c r="S13" s="710"/>
      <c r="T13" s="787"/>
    </row>
    <row r="14" spans="1:21" s="712" customFormat="1" x14ac:dyDescent="0.2">
      <c r="A14" s="755" t="s">
        <v>272</v>
      </c>
      <c r="B14" s="1511">
        <v>10692.781579733099</v>
      </c>
      <c r="C14" s="1513"/>
      <c r="D14" s="1513">
        <v>15213.151469895576</v>
      </c>
      <c r="E14" s="1513"/>
      <c r="F14" s="1514">
        <v>-0.29713566574996481</v>
      </c>
      <c r="G14" s="1514"/>
      <c r="H14" s="1519">
        <v>907.61142359099551</v>
      </c>
      <c r="I14" s="1514"/>
      <c r="J14" s="1520">
        <v>1209.3369499824739</v>
      </c>
      <c r="K14" s="1516"/>
      <c r="L14" s="1514">
        <v>-0.24949665715237684</v>
      </c>
      <c r="M14" s="1517"/>
      <c r="N14" s="1513">
        <v>9785.1701561421596</v>
      </c>
      <c r="O14" s="1514"/>
      <c r="P14" s="1513">
        <v>14003.814519913101</v>
      </c>
      <c r="Q14" s="1516"/>
      <c r="R14" s="1514">
        <v>-0.30124966006741427</v>
      </c>
      <c r="S14" s="752"/>
      <c r="T14" s="787"/>
    </row>
    <row r="15" spans="1:21" s="712" customFormat="1" x14ac:dyDescent="0.2">
      <c r="A15" s="755" t="s">
        <v>273</v>
      </c>
      <c r="B15" s="1511">
        <v>6832.5925072931113</v>
      </c>
      <c r="C15" s="1513"/>
      <c r="D15" s="1513">
        <v>5226.7811884341772</v>
      </c>
      <c r="E15" s="1513"/>
      <c r="F15" s="1514">
        <v>0.30722757677560214</v>
      </c>
      <c r="G15" s="1514"/>
      <c r="H15" s="1511">
        <v>975.76266343526538</v>
      </c>
      <c r="I15" s="1514"/>
      <c r="J15" s="1520">
        <v>1188.5957083472936</v>
      </c>
      <c r="K15" s="1516"/>
      <c r="L15" s="1514">
        <v>-0.17906260591161491</v>
      </c>
      <c r="M15" s="1517"/>
      <c r="N15" s="1513">
        <v>5856.829843857834</v>
      </c>
      <c r="O15" s="1514"/>
      <c r="P15" s="1513">
        <v>4038.1854800868841</v>
      </c>
      <c r="Q15" s="1516"/>
      <c r="R15" s="1514">
        <v>0.45036177083471179</v>
      </c>
      <c r="S15" s="752"/>
      <c r="T15" s="787"/>
    </row>
    <row r="16" spans="1:21" s="712" customFormat="1" x14ac:dyDescent="0.2">
      <c r="A16" s="756" t="s">
        <v>619</v>
      </c>
      <c r="B16" s="1521">
        <v>2.2015339551224113</v>
      </c>
      <c r="C16" s="1522"/>
      <c r="D16" s="1523">
        <v>1.7826019685411831</v>
      </c>
      <c r="E16" s="1523"/>
      <c r="F16" s="1514">
        <v>0.2350115134923064</v>
      </c>
      <c r="G16" s="1514"/>
      <c r="H16" s="1524">
        <v>3.8221301648362314</v>
      </c>
      <c r="I16" s="1514"/>
      <c r="J16" s="1525">
        <v>3.4963483868539553</v>
      </c>
      <c r="K16" s="1516"/>
      <c r="L16" s="1514">
        <v>9.3177721993378732E-2</v>
      </c>
      <c r="M16" s="1517"/>
      <c r="N16" s="1522">
        <v>2.0064061641169046</v>
      </c>
      <c r="O16" s="1514"/>
      <c r="P16" s="1523">
        <v>1.5548307400427976</v>
      </c>
      <c r="Q16" s="1516"/>
      <c r="R16" s="1514">
        <v>0.29043381536287166</v>
      </c>
      <c r="S16" s="752"/>
      <c r="T16" s="787"/>
    </row>
    <row r="17" spans="1:20" s="711" customFormat="1" x14ac:dyDescent="0.2">
      <c r="A17" s="713" t="s">
        <v>274</v>
      </c>
      <c r="B17" s="1489"/>
      <c r="C17" s="1490"/>
      <c r="D17" s="1490"/>
      <c r="E17" s="1490"/>
      <c r="F17" s="1490"/>
      <c r="G17" s="1490"/>
      <c r="H17" s="1489"/>
      <c r="I17" s="1490"/>
      <c r="J17" s="1490"/>
      <c r="K17" s="1490"/>
      <c r="L17" s="1491"/>
      <c r="M17" s="1489"/>
      <c r="N17" s="1490"/>
      <c r="O17" s="1490"/>
      <c r="P17" s="1490"/>
      <c r="Q17" s="1490"/>
      <c r="R17" s="1491"/>
      <c r="S17" s="710"/>
      <c r="T17" s="787"/>
    </row>
    <row r="18" spans="1:20" s="712" customFormat="1" x14ac:dyDescent="0.2">
      <c r="A18" s="755" t="s">
        <v>275</v>
      </c>
      <c r="B18" s="1511">
        <v>986.32668037065446</v>
      </c>
      <c r="C18" s="1513"/>
      <c r="D18" s="1513">
        <v>1805.9182523291638</v>
      </c>
      <c r="E18" s="1513"/>
      <c r="F18" s="1514">
        <v>-0.45383647399401933</v>
      </c>
      <c r="G18" s="1514"/>
      <c r="H18" s="1519">
        <v>315.57567968052308</v>
      </c>
      <c r="I18" s="1514"/>
      <c r="J18" s="1520">
        <v>269.80865226622126</v>
      </c>
      <c r="K18" s="1516"/>
      <c r="L18" s="1514">
        <v>0.16962772331386658</v>
      </c>
      <c r="M18" s="1517"/>
      <c r="N18" s="1513">
        <v>670.75100069013115</v>
      </c>
      <c r="O18" s="1514"/>
      <c r="P18" s="1513">
        <v>1536.1096000629425</v>
      </c>
      <c r="Q18" s="1516"/>
      <c r="R18" s="1514">
        <v>-0.56334430781329214</v>
      </c>
      <c r="S18" s="752"/>
      <c r="T18" s="787"/>
    </row>
    <row r="19" spans="1:20" s="712" customFormat="1" x14ac:dyDescent="0.2">
      <c r="A19" s="755" t="s">
        <v>276</v>
      </c>
      <c r="B19" s="1511">
        <v>7565.2403814604922</v>
      </c>
      <c r="C19" s="1513"/>
      <c r="D19" s="1513">
        <v>8428.3940725478969</v>
      </c>
      <c r="E19" s="1513"/>
      <c r="F19" s="1514">
        <v>-0.10241021998470393</v>
      </c>
      <c r="G19" s="1514"/>
      <c r="H19" s="1519">
        <v>773.54316355158005</v>
      </c>
      <c r="I19" s="1514"/>
      <c r="J19" s="1520">
        <v>1004.0111398683197</v>
      </c>
      <c r="K19" s="1516"/>
      <c r="L19" s="1514">
        <v>-0.2295472302697423</v>
      </c>
      <c r="M19" s="1517"/>
      <c r="N19" s="1513">
        <v>6791.6972179089043</v>
      </c>
      <c r="O19" s="1514"/>
      <c r="P19" s="1513">
        <v>7424.3829326795776</v>
      </c>
      <c r="Q19" s="1516"/>
      <c r="R19" s="1514">
        <v>-8.521727940322267E-2</v>
      </c>
      <c r="S19" s="752"/>
      <c r="T19" s="787"/>
    </row>
    <row r="20" spans="1:20" s="712" customFormat="1" x14ac:dyDescent="0.2">
      <c r="A20" s="755" t="s">
        <v>277</v>
      </c>
      <c r="B20" s="1511">
        <v>576.63895765853624</v>
      </c>
      <c r="C20" s="1513"/>
      <c r="D20" s="1513">
        <v>1637.0231570760602</v>
      </c>
      <c r="E20" s="1513"/>
      <c r="F20" s="1514">
        <v>-0.64775149626564266</v>
      </c>
      <c r="G20" s="1514"/>
      <c r="H20" s="1519">
        <v>205.22922680967531</v>
      </c>
      <c r="I20" s="1514"/>
      <c r="J20" s="1520">
        <v>191.02233712189783</v>
      </c>
      <c r="K20" s="1516"/>
      <c r="L20" s="1514">
        <v>7.4372923616318115E-2</v>
      </c>
      <c r="M20" s="1517"/>
      <c r="N20" s="1513">
        <v>371.40973084886127</v>
      </c>
      <c r="O20" s="1514"/>
      <c r="P20" s="1513">
        <v>1446.0008199541624</v>
      </c>
      <c r="Q20" s="1516"/>
      <c r="R20" s="1514">
        <v>-0.74314694312508423</v>
      </c>
      <c r="S20" s="752"/>
      <c r="T20" s="787"/>
    </row>
    <row r="21" spans="1:20" s="712" customFormat="1" x14ac:dyDescent="0.2">
      <c r="A21" s="755" t="s">
        <v>278</v>
      </c>
      <c r="B21" s="1511">
        <v>9550.4459828535892</v>
      </c>
      <c r="C21" s="1513"/>
      <c r="D21" s="1513">
        <v>11842.643490528755</v>
      </c>
      <c r="E21" s="1513"/>
      <c r="F21" s="1514">
        <v>-0.19355454797810712</v>
      </c>
      <c r="G21" s="1514"/>
      <c r="H21" s="1519">
        <v>999.48447060383205</v>
      </c>
      <c r="I21" s="1514"/>
      <c r="J21" s="1520">
        <v>1315.1352033171004</v>
      </c>
      <c r="K21" s="1516"/>
      <c r="L21" s="1514">
        <v>-0.24001390269009462</v>
      </c>
      <c r="M21" s="1517"/>
      <c r="N21" s="1513">
        <v>8550.9615122498271</v>
      </c>
      <c r="O21" s="1514"/>
      <c r="P21" s="1513">
        <v>10527.508287211655</v>
      </c>
      <c r="Q21" s="1516"/>
      <c r="R21" s="1514">
        <v>-0.18775067385725527</v>
      </c>
      <c r="S21" s="752"/>
      <c r="T21" s="787"/>
    </row>
    <row r="22" spans="1:20" s="711" customFormat="1" x14ac:dyDescent="0.2">
      <c r="A22" s="713" t="s">
        <v>279</v>
      </c>
      <c r="B22" s="1489"/>
      <c r="C22" s="1490"/>
      <c r="D22" s="1490"/>
      <c r="E22" s="1490"/>
      <c r="F22" s="1490"/>
      <c r="G22" s="1490"/>
      <c r="H22" s="1489"/>
      <c r="I22" s="1490"/>
      <c r="J22" s="1490"/>
      <c r="K22" s="1490"/>
      <c r="L22" s="1491"/>
      <c r="M22" s="1489"/>
      <c r="N22" s="1490"/>
      <c r="O22" s="1490"/>
      <c r="P22" s="1490"/>
      <c r="Q22" s="1490"/>
      <c r="R22" s="1491"/>
      <c r="S22" s="710"/>
      <c r="T22" s="787"/>
    </row>
    <row r="23" spans="1:20" s="712" customFormat="1" x14ac:dyDescent="0.2">
      <c r="A23" s="755" t="s">
        <v>541</v>
      </c>
      <c r="B23" s="1511">
        <v>16437.415281469395</v>
      </c>
      <c r="C23" s="1513"/>
      <c r="D23" s="1513">
        <v>19008.416190060307</v>
      </c>
      <c r="E23" s="1513"/>
      <c r="F23" s="1514">
        <v>-0.13525592468536721</v>
      </c>
      <c r="G23" s="1514"/>
      <c r="H23" s="1519">
        <v>1614.5501805378206</v>
      </c>
      <c r="I23" s="1514"/>
      <c r="J23" s="1520">
        <v>2013.2276835235173</v>
      </c>
      <c r="K23" s="1516"/>
      <c r="L23" s="1514">
        <v>-0.19802901889762317</v>
      </c>
      <c r="M23" s="1517"/>
      <c r="N23" s="1513">
        <v>14822.865100931671</v>
      </c>
      <c r="O23" s="1514"/>
      <c r="P23" s="1513">
        <v>16995.18850653679</v>
      </c>
      <c r="Q23" s="1516"/>
      <c r="R23" s="1514">
        <v>-0.127819906485273</v>
      </c>
      <c r="S23" s="752"/>
      <c r="T23" s="787"/>
    </row>
    <row r="24" spans="1:20" s="712" customFormat="1" x14ac:dyDescent="0.2">
      <c r="A24" s="755" t="s">
        <v>280</v>
      </c>
      <c r="B24" s="1511">
        <v>3788.2963096400113</v>
      </c>
      <c r="C24" s="1513"/>
      <c r="D24" s="1513">
        <v>3539.116936774285</v>
      </c>
      <c r="E24" s="1513"/>
      <c r="F24" s="1514">
        <v>7.0407216635469477E-2</v>
      </c>
      <c r="G24" s="1514"/>
      <c r="H24" s="1519">
        <v>339.21999839087061</v>
      </c>
      <c r="I24" s="1514"/>
      <c r="J24" s="1520">
        <v>456.69388606800788</v>
      </c>
      <c r="K24" s="1516"/>
      <c r="L24" s="1514">
        <v>-0.25722675792433058</v>
      </c>
      <c r="M24" s="1517"/>
      <c r="N24" s="1513">
        <v>3449.0763112491372</v>
      </c>
      <c r="O24" s="1514"/>
      <c r="P24" s="1513">
        <v>3082.4230507062771</v>
      </c>
      <c r="Q24" s="1516"/>
      <c r="R24" s="1514">
        <v>0.11894968812241678</v>
      </c>
      <c r="S24" s="752"/>
      <c r="T24" s="787"/>
    </row>
    <row r="25" spans="1:20" s="712" customFormat="1" x14ac:dyDescent="0.2">
      <c r="A25" s="755" t="s">
        <v>281</v>
      </c>
      <c r="B25" s="1511">
        <v>3783.9621439331172</v>
      </c>
      <c r="C25" s="1513"/>
      <c r="D25" s="1513">
        <v>3528.2116006870951</v>
      </c>
      <c r="E25" s="1513"/>
      <c r="F25" s="1514">
        <v>7.2487302971345702E-2</v>
      </c>
      <c r="G25" s="1514"/>
      <c r="H25" s="1519">
        <v>334.88583268397667</v>
      </c>
      <c r="I25" s="1514"/>
      <c r="J25" s="1520">
        <v>445.78854998081812</v>
      </c>
      <c r="K25" s="1516"/>
      <c r="L25" s="1514">
        <v>-0.24877874790999788</v>
      </c>
      <c r="M25" s="1517"/>
      <c r="N25" s="1513">
        <v>3449.0763112491372</v>
      </c>
      <c r="O25" s="1514"/>
      <c r="P25" s="1513">
        <v>3082.4230507062771</v>
      </c>
      <c r="Q25" s="1516"/>
      <c r="R25" s="1514">
        <v>0.11894968812241678</v>
      </c>
      <c r="S25" s="752"/>
      <c r="T25" s="787"/>
    </row>
    <row r="26" spans="1:20" s="712" customFormat="1" x14ac:dyDescent="0.2">
      <c r="A26" s="755" t="s">
        <v>542</v>
      </c>
      <c r="B26" s="1511">
        <v>138.23042577269939</v>
      </c>
      <c r="C26" s="1513"/>
      <c r="D26" s="1513">
        <v>30.187947138086525</v>
      </c>
      <c r="E26" s="1513"/>
      <c r="F26" s="1514">
        <v>3.5789938991347121</v>
      </c>
      <c r="G26" s="1514"/>
      <c r="H26" s="1519">
        <v>14.008203550477141</v>
      </c>
      <c r="I26" s="1514"/>
      <c r="J26" s="1520">
        <v>30.187947138086525</v>
      </c>
      <c r="K26" s="1516"/>
      <c r="L26" s="1514">
        <v>-0.53596700410264941</v>
      </c>
      <c r="M26" s="1517"/>
      <c r="N26" s="1513">
        <v>124.22222222222223</v>
      </c>
      <c r="O26" s="1514"/>
      <c r="P26" s="1513">
        <v>0</v>
      </c>
      <c r="Q26" s="1516"/>
      <c r="R26" s="1514" t="s">
        <v>1101</v>
      </c>
      <c r="S26" s="752"/>
      <c r="T26" s="787"/>
    </row>
    <row r="27" spans="1:20" s="712" customFormat="1" x14ac:dyDescent="0.2">
      <c r="A27" s="755" t="s">
        <v>543</v>
      </c>
      <c r="B27" s="1511">
        <v>27.863552067226287</v>
      </c>
      <c r="C27" s="1513"/>
      <c r="D27" s="1513">
        <v>14.061899760614272</v>
      </c>
      <c r="E27" s="1513"/>
      <c r="F27" s="1514">
        <v>0.98149272442325464</v>
      </c>
      <c r="G27" s="1514"/>
      <c r="H27" s="1519">
        <v>27.863552067226287</v>
      </c>
      <c r="I27" s="1514"/>
      <c r="J27" s="1520">
        <v>14.061899760614272</v>
      </c>
      <c r="K27" s="1516"/>
      <c r="L27" s="1514">
        <v>0.98149272442325464</v>
      </c>
      <c r="M27" s="1517"/>
      <c r="N27" s="1513">
        <v>0</v>
      </c>
      <c r="O27" s="1514"/>
      <c r="P27" s="1513">
        <v>0</v>
      </c>
      <c r="Q27" s="1516"/>
      <c r="R27" s="1514" t="s">
        <v>1101</v>
      </c>
      <c r="S27" s="752"/>
      <c r="T27" s="787"/>
    </row>
    <row r="28" spans="1:20" s="712" customFormat="1" x14ac:dyDescent="0.2">
      <c r="A28" s="755" t="s">
        <v>246</v>
      </c>
      <c r="B28" s="1511">
        <v>1282.0807841245178</v>
      </c>
      <c r="C28" s="1513"/>
      <c r="D28" s="1513">
        <v>819.10711848153483</v>
      </c>
      <c r="E28" s="1513"/>
      <c r="F28" s="1514">
        <v>0.56521748523104776</v>
      </c>
      <c r="G28" s="1514"/>
      <c r="H28" s="1519">
        <v>115.76653291678869</v>
      </c>
      <c r="I28" s="1514"/>
      <c r="J28" s="1520">
        <v>173.15989130852395</v>
      </c>
      <c r="K28" s="1516"/>
      <c r="L28" s="1514">
        <v>-0.33144718420662361</v>
      </c>
      <c r="M28" s="1517"/>
      <c r="N28" s="1513">
        <v>1166.3142512077295</v>
      </c>
      <c r="O28" s="1514"/>
      <c r="P28" s="1513">
        <v>645.9472271730109</v>
      </c>
      <c r="Q28" s="1516"/>
      <c r="R28" s="1514">
        <v>0.80558751883200386</v>
      </c>
      <c r="S28" s="752"/>
      <c r="T28" s="787"/>
    </row>
    <row r="29" spans="1:20" s="712" customFormat="1" x14ac:dyDescent="0.2">
      <c r="A29" s="755" t="s">
        <v>0</v>
      </c>
      <c r="B29" s="1511">
        <v>5481.4868475723188</v>
      </c>
      <c r="C29" s="1513"/>
      <c r="D29" s="1513">
        <v>4233.5168891419917</v>
      </c>
      <c r="E29" s="1513"/>
      <c r="F29" s="1514">
        <v>0.294783271476036</v>
      </c>
      <c r="G29" s="1514"/>
      <c r="H29" s="1519">
        <v>348.47635757920955</v>
      </c>
      <c r="I29" s="1514"/>
      <c r="J29" s="1520">
        <v>379.93638804863031</v>
      </c>
      <c r="K29" s="1516"/>
      <c r="L29" s="1514">
        <v>-8.2803415147995788E-2</v>
      </c>
      <c r="M29" s="1517"/>
      <c r="N29" s="1513">
        <v>5133.0104899931002</v>
      </c>
      <c r="O29" s="1514"/>
      <c r="P29" s="1513">
        <v>3853.5805010933614</v>
      </c>
      <c r="Q29" s="1516"/>
      <c r="R29" s="1514">
        <v>0.33201070758395501</v>
      </c>
      <c r="S29" s="752"/>
      <c r="T29" s="787"/>
    </row>
    <row r="30" spans="1:20" s="712" customFormat="1" x14ac:dyDescent="0.2">
      <c r="A30" s="755" t="s">
        <v>253</v>
      </c>
      <c r="B30" s="1511">
        <v>3280.4392407180485</v>
      </c>
      <c r="C30" s="1513"/>
      <c r="D30" s="1513">
        <v>2003.3735241126678</v>
      </c>
      <c r="E30" s="1513"/>
      <c r="F30" s="1514">
        <v>0.63745761897847653</v>
      </c>
      <c r="G30" s="1514"/>
      <c r="H30" s="1519">
        <v>151.15942274013128</v>
      </c>
      <c r="I30" s="1514"/>
      <c r="J30" s="1520">
        <v>194.5548491892869</v>
      </c>
      <c r="K30" s="1516"/>
      <c r="L30" s="1514">
        <v>-0.22304983211667581</v>
      </c>
      <c r="M30" s="1517"/>
      <c r="N30" s="1513">
        <v>3129.2798179779152</v>
      </c>
      <c r="O30" s="1514"/>
      <c r="P30" s="1513">
        <v>1808.818674923381</v>
      </c>
      <c r="Q30" s="1516"/>
      <c r="R30" s="1514">
        <v>0.73001299763253891</v>
      </c>
      <c r="S30" s="752"/>
      <c r="T30" s="787"/>
    </row>
    <row r="31" spans="1:20" s="712" customFormat="1" x14ac:dyDescent="0.2">
      <c r="A31" s="755" t="s">
        <v>262</v>
      </c>
      <c r="B31" s="1511">
        <v>3951.2601071322424</v>
      </c>
      <c r="C31" s="1513"/>
      <c r="D31" s="1513">
        <v>3249.3098566245039</v>
      </c>
      <c r="E31" s="1513"/>
      <c r="F31" s="1514">
        <v>0.21603056694536016</v>
      </c>
      <c r="G31" s="1514"/>
      <c r="H31" s="1519">
        <v>278.02860695970952</v>
      </c>
      <c r="I31" s="1514"/>
      <c r="J31" s="1520">
        <v>296.66520305814589</v>
      </c>
      <c r="K31" s="1516"/>
      <c r="L31" s="1514">
        <v>-6.2820296773341597E-2</v>
      </c>
      <c r="M31" s="1517"/>
      <c r="N31" s="1513">
        <v>3673.2315001725333</v>
      </c>
      <c r="O31" s="1514"/>
      <c r="P31" s="1513">
        <v>2952.6446535663581</v>
      </c>
      <c r="Q31" s="1516"/>
      <c r="R31" s="1514">
        <v>0.24404794045765474</v>
      </c>
      <c r="S31" s="752"/>
      <c r="T31" s="787"/>
    </row>
    <row r="32" spans="1:20" s="711" customFormat="1" x14ac:dyDescent="0.2">
      <c r="A32" s="714" t="s">
        <v>141</v>
      </c>
      <c r="B32" s="1489"/>
      <c r="C32" s="1490"/>
      <c r="D32" s="1490"/>
      <c r="E32" s="1490"/>
      <c r="F32" s="1490"/>
      <c r="G32" s="1490"/>
      <c r="H32" s="1489"/>
      <c r="I32" s="1490"/>
      <c r="J32" s="1490"/>
      <c r="K32" s="1490"/>
      <c r="L32" s="1491"/>
      <c r="M32" s="1489"/>
      <c r="N32" s="1490"/>
      <c r="O32" s="1490"/>
      <c r="P32" s="1490"/>
      <c r="Q32" s="1490"/>
      <c r="R32" s="1491"/>
      <c r="S32" s="710"/>
      <c r="T32" s="787"/>
    </row>
    <row r="33" spans="1:20" s="711" customFormat="1" x14ac:dyDescent="0.2">
      <c r="A33" s="757" t="s">
        <v>544</v>
      </c>
      <c r="B33" s="1526">
        <v>6.3088278731697844</v>
      </c>
      <c r="C33" s="1523"/>
      <c r="D33" s="1523">
        <v>7.0686054114189707</v>
      </c>
      <c r="E33" s="1523"/>
      <c r="F33" s="1514">
        <v>-0.10748620046350366</v>
      </c>
      <c r="G33" s="1514"/>
      <c r="H33" s="1524">
        <v>6.0332104068756474</v>
      </c>
      <c r="I33" s="1514"/>
      <c r="J33" s="1523">
        <v>5.701861017101618</v>
      </c>
      <c r="K33" s="1527"/>
      <c r="L33" s="1514">
        <v>5.8112498494826803E-2</v>
      </c>
      <c r="M33" s="1517"/>
      <c r="N33" s="1523">
        <v>6.3388489404151791</v>
      </c>
      <c r="O33" s="1514"/>
      <c r="P33" s="1523">
        <v>7.230508155238609</v>
      </c>
      <c r="Q33" s="1527"/>
      <c r="R33" s="1514">
        <v>-0.12331902484300633</v>
      </c>
      <c r="S33" s="753"/>
      <c r="T33" s="787"/>
    </row>
    <row r="34" spans="1:20" s="711" customFormat="1" x14ac:dyDescent="0.2">
      <c r="A34" s="757" t="s">
        <v>285</v>
      </c>
      <c r="B34" s="1526">
        <v>3.903446982606221</v>
      </c>
      <c r="C34" s="1523"/>
      <c r="D34" s="1523">
        <v>4.3102224107213409</v>
      </c>
      <c r="E34" s="1523"/>
      <c r="F34" s="1514">
        <v>-9.4374579628025201E-2</v>
      </c>
      <c r="G34" s="1514"/>
      <c r="H34" s="1524">
        <v>6.0317842144180664</v>
      </c>
      <c r="I34" s="1514"/>
      <c r="J34" s="1523">
        <v>6.6650660555572872</v>
      </c>
      <c r="K34" s="1527"/>
      <c r="L34" s="1514">
        <v>-9.5015088501815309E-2</v>
      </c>
      <c r="M34" s="1517"/>
      <c r="N34" s="1523">
        <v>3.6967974562437602</v>
      </c>
      <c r="O34" s="1514"/>
      <c r="P34" s="1523">
        <v>3.9696584074699288</v>
      </c>
      <c r="Q34" s="1527"/>
      <c r="R34" s="1514">
        <v>-6.8736632530575131E-2</v>
      </c>
      <c r="S34" s="753"/>
      <c r="T34" s="787"/>
    </row>
    <row r="35" spans="1:20" s="711" customFormat="1" x14ac:dyDescent="0.2">
      <c r="A35" s="757" t="s">
        <v>545</v>
      </c>
      <c r="B35" s="1526">
        <v>1</v>
      </c>
      <c r="C35" s="1523"/>
      <c r="D35" s="1523">
        <v>1.4279151506731715</v>
      </c>
      <c r="E35" s="1523"/>
      <c r="F35" s="1514">
        <v>-0.29967827603162323</v>
      </c>
      <c r="G35" s="1514"/>
      <c r="H35" s="1524">
        <v>1</v>
      </c>
      <c r="I35" s="1514"/>
      <c r="J35" s="1523">
        <v>1.4279151506731715</v>
      </c>
      <c r="K35" s="1527"/>
      <c r="L35" s="1514">
        <v>-0.29967827603162323</v>
      </c>
      <c r="M35" s="1517"/>
      <c r="N35" s="1523">
        <v>1</v>
      </c>
      <c r="O35" s="1514"/>
      <c r="P35" s="1523" t="s">
        <v>983</v>
      </c>
      <c r="Q35" s="1527"/>
      <c r="R35" s="1514" t="s">
        <v>1101</v>
      </c>
      <c r="S35" s="753"/>
      <c r="T35" s="787"/>
    </row>
    <row r="36" spans="1:20" s="711" customFormat="1" x14ac:dyDescent="0.2">
      <c r="A36" s="757" t="s">
        <v>546</v>
      </c>
      <c r="B36" s="1526">
        <v>1.1157310910473373</v>
      </c>
      <c r="C36" s="1523"/>
      <c r="D36" s="1523">
        <v>1.6127621674663326</v>
      </c>
      <c r="E36" s="1523"/>
      <c r="F36" s="1514">
        <v>-0.30818622016650893</v>
      </c>
      <c r="G36" s="1514"/>
      <c r="H36" s="1524">
        <v>1.1157310910473373</v>
      </c>
      <c r="I36" s="1514"/>
      <c r="J36" s="1523">
        <v>1.6127621674663326</v>
      </c>
      <c r="K36" s="1527"/>
      <c r="L36" s="1514">
        <v>-0.30818622016650893</v>
      </c>
      <c r="M36" s="1517"/>
      <c r="N36" s="1523" t="s">
        <v>983</v>
      </c>
      <c r="O36" s="1514"/>
      <c r="P36" s="1523" t="s">
        <v>983</v>
      </c>
      <c r="Q36" s="1527"/>
      <c r="R36" s="1514" t="s">
        <v>1101</v>
      </c>
      <c r="S36" s="753"/>
      <c r="T36" s="787"/>
    </row>
    <row r="37" spans="1:20" s="711" customFormat="1" x14ac:dyDescent="0.2">
      <c r="A37" s="758" t="s">
        <v>547</v>
      </c>
      <c r="B37" s="1526">
        <v>2.4690184650965725</v>
      </c>
      <c r="C37" s="1523"/>
      <c r="D37" s="1523">
        <v>4.701407167380748</v>
      </c>
      <c r="E37" s="1523"/>
      <c r="F37" s="1514">
        <v>-0.47483415556365988</v>
      </c>
      <c r="G37" s="1514"/>
      <c r="H37" s="1524">
        <v>4.9001421594879764</v>
      </c>
      <c r="I37" s="1514"/>
      <c r="J37" s="1523">
        <v>5.6439408005411673</v>
      </c>
      <c r="K37" s="1527"/>
      <c r="L37" s="1514">
        <v>-0.13178710892606671</v>
      </c>
      <c r="M37" s="1517"/>
      <c r="N37" s="1523">
        <v>2.2277089201775153</v>
      </c>
      <c r="O37" s="1514"/>
      <c r="P37" s="1523">
        <v>4.448740982579598</v>
      </c>
      <c r="Q37" s="1527"/>
      <c r="R37" s="1514">
        <v>-0.49924957894811389</v>
      </c>
      <c r="S37" s="753"/>
      <c r="T37" s="787"/>
    </row>
    <row r="38" spans="1:20" s="711" customFormat="1" x14ac:dyDescent="0.2">
      <c r="A38" s="758" t="s">
        <v>1</v>
      </c>
      <c r="B38" s="1526">
        <v>3.2192949556923605</v>
      </c>
      <c r="C38" s="1523"/>
      <c r="D38" s="1523">
        <v>3.6984583182976896</v>
      </c>
      <c r="E38" s="1523"/>
      <c r="F38" s="1514">
        <v>-0.1295575943724239</v>
      </c>
      <c r="G38" s="1514"/>
      <c r="H38" s="1524">
        <v>5.1806281327673362</v>
      </c>
      <c r="I38" s="1514"/>
      <c r="J38" s="1523">
        <v>5.2662289200939227</v>
      </c>
      <c r="K38" s="1527"/>
      <c r="L38" s="1514">
        <v>-1.6254665079211902E-2</v>
      </c>
      <c r="M38" s="1517"/>
      <c r="N38" s="1523">
        <v>3.0861414694723761</v>
      </c>
      <c r="O38" s="1514"/>
      <c r="P38" s="1523">
        <v>3.5438869788469409</v>
      </c>
      <c r="Q38" s="1527"/>
      <c r="R38" s="1514">
        <v>-0.12916481595118462</v>
      </c>
      <c r="S38" s="753"/>
      <c r="T38" s="787"/>
    </row>
    <row r="39" spans="1:20" s="711" customFormat="1" x14ac:dyDescent="0.2">
      <c r="A39" s="757" t="s">
        <v>142</v>
      </c>
      <c r="B39" s="1526">
        <v>1.9146515300064304</v>
      </c>
      <c r="C39" s="1523"/>
      <c r="D39" s="1523">
        <v>2.326970662491858</v>
      </c>
      <c r="E39" s="1523"/>
      <c r="F39" s="1514">
        <v>-0.17719137552163716</v>
      </c>
      <c r="G39" s="1514"/>
      <c r="H39" s="1524">
        <v>3.6112525366447952</v>
      </c>
      <c r="I39" s="1514"/>
      <c r="J39" s="1523">
        <v>3.3088348775008622</v>
      </c>
      <c r="K39" s="1527"/>
      <c r="L39" s="1514">
        <v>9.1397023526404164E-2</v>
      </c>
      <c r="M39" s="1517"/>
      <c r="N39" s="1523">
        <v>1.8326974563213552</v>
      </c>
      <c r="O39" s="1514"/>
      <c r="P39" s="1523">
        <v>2.2213622635275305</v>
      </c>
      <c r="Q39" s="1527"/>
      <c r="R39" s="1514">
        <v>-0.17496687217013149</v>
      </c>
      <c r="S39" s="753"/>
      <c r="T39" s="787"/>
    </row>
    <row r="40" spans="1:20" s="711" customFormat="1" x14ac:dyDescent="0.2">
      <c r="A40" s="757" t="s">
        <v>143</v>
      </c>
      <c r="B40" s="1526">
        <v>2.8764557732440958</v>
      </c>
      <c r="C40" s="1523"/>
      <c r="D40" s="1523">
        <v>3.3840091659034846</v>
      </c>
      <c r="E40" s="1523"/>
      <c r="F40" s="1514">
        <v>-0.14998582089356688</v>
      </c>
      <c r="G40" s="1514"/>
      <c r="H40" s="1524">
        <v>4.5299351985516836</v>
      </c>
      <c r="I40" s="1514"/>
      <c r="J40" s="1523">
        <v>4.5744566938216469</v>
      </c>
      <c r="K40" s="1527"/>
      <c r="L40" s="1514">
        <v>-9.7326301788133486E-3</v>
      </c>
      <c r="M40" s="1517"/>
      <c r="N40" s="1523">
        <v>2.7513031436771267</v>
      </c>
      <c r="O40" s="1514"/>
      <c r="P40" s="1523">
        <v>3.2643996635634926</v>
      </c>
      <c r="Q40" s="1527"/>
      <c r="R40" s="1514">
        <v>-0.15717944270532677</v>
      </c>
      <c r="S40" s="753"/>
      <c r="T40" s="787"/>
    </row>
    <row r="41" spans="1:20" s="711" customFormat="1" x14ac:dyDescent="0.2">
      <c r="A41" s="757" t="s">
        <v>301</v>
      </c>
      <c r="B41" s="1526">
        <v>7.9571848997974692</v>
      </c>
      <c r="C41" s="1523"/>
      <c r="D41" s="1523">
        <v>8.2752032132888527</v>
      </c>
      <c r="E41" s="1523"/>
      <c r="F41" s="1514">
        <v>-3.8430272380585072E-2</v>
      </c>
      <c r="G41" s="1514"/>
      <c r="H41" s="1524">
        <v>7.5282841861903851</v>
      </c>
      <c r="I41" s="1514"/>
      <c r="J41" s="1523">
        <v>7.2955656265114524</v>
      </c>
      <c r="K41" s="1527"/>
      <c r="L41" s="1514">
        <v>3.1898631523956646E-2</v>
      </c>
      <c r="M41" s="1517"/>
      <c r="N41" s="1523">
        <v>8.0088266649115578</v>
      </c>
      <c r="O41" s="1514"/>
      <c r="P41" s="1523">
        <v>8.4054052398192205</v>
      </c>
      <c r="Q41" s="1527"/>
      <c r="R41" s="1514">
        <v>-4.7181374793083992E-2</v>
      </c>
      <c r="S41" s="753"/>
      <c r="T41" s="787"/>
    </row>
    <row r="42" spans="1:20" s="711" customFormat="1" x14ac:dyDescent="0.2">
      <c r="A42" s="715" t="s">
        <v>302</v>
      </c>
      <c r="B42" s="1489"/>
      <c r="C42" s="1490"/>
      <c r="D42" s="1501"/>
      <c r="E42" s="1501"/>
      <c r="F42" s="1500"/>
      <c r="G42" s="1500"/>
      <c r="H42" s="1489"/>
      <c r="I42" s="1500"/>
      <c r="J42" s="1502"/>
      <c r="K42" s="1502"/>
      <c r="L42" s="1503"/>
      <c r="M42" s="1504"/>
      <c r="N42" s="1490"/>
      <c r="O42" s="1500"/>
      <c r="P42" s="1502"/>
      <c r="Q42" s="1502"/>
      <c r="R42" s="1503"/>
      <c r="S42" s="718"/>
      <c r="T42" s="787"/>
    </row>
    <row r="43" spans="1:20" s="712" customFormat="1" x14ac:dyDescent="0.2">
      <c r="A43" s="759" t="s">
        <v>303</v>
      </c>
      <c r="B43" s="1511">
        <v>12587.703480145552</v>
      </c>
      <c r="C43" s="1513"/>
      <c r="D43" s="1513">
        <v>15080.237237535861</v>
      </c>
      <c r="E43" s="1513"/>
      <c r="F43" s="1514">
        <v>-0.16528478419332834</v>
      </c>
      <c r="G43" s="1514"/>
      <c r="H43" s="1519">
        <v>1445.8381031615274</v>
      </c>
      <c r="I43" s="1514"/>
      <c r="J43" s="1520">
        <v>1701.2729904179193</v>
      </c>
      <c r="K43" s="1516"/>
      <c r="L43" s="1514">
        <v>-0.15014338597925078</v>
      </c>
      <c r="M43" s="1517"/>
      <c r="N43" s="1513">
        <v>11141.865376984117</v>
      </c>
      <c r="O43" s="1514"/>
      <c r="P43" s="1513">
        <v>13378.964247117941</v>
      </c>
      <c r="Q43" s="1516"/>
      <c r="R43" s="1514">
        <v>-0.16721016880030412</v>
      </c>
      <c r="S43" s="752"/>
      <c r="T43" s="787"/>
    </row>
    <row r="44" spans="1:20" s="712" customFormat="1" x14ac:dyDescent="0.2">
      <c r="A44" s="759" t="s">
        <v>319</v>
      </c>
      <c r="B44" s="1511">
        <v>10332.526160396448</v>
      </c>
      <c r="C44" s="1513"/>
      <c r="D44" s="1513">
        <v>13399.941873766484</v>
      </c>
      <c r="E44" s="1513"/>
      <c r="F44" s="1514">
        <v>-0.22891261337298921</v>
      </c>
      <c r="G44" s="1514"/>
      <c r="H44" s="1519">
        <v>1308.5637854828058</v>
      </c>
      <c r="I44" s="1514"/>
      <c r="J44" s="1520">
        <v>1581.4601707993954</v>
      </c>
      <c r="K44" s="1516"/>
      <c r="L44" s="1514">
        <v>-0.17255975860501513</v>
      </c>
      <c r="M44" s="1517"/>
      <c r="N44" s="1513">
        <v>9023.9623749137318</v>
      </c>
      <c r="O44" s="1514"/>
      <c r="P44" s="1513">
        <v>11818.481702967088</v>
      </c>
      <c r="Q44" s="1516"/>
      <c r="R44" s="1514">
        <v>-0.23645332778674766</v>
      </c>
      <c r="S44" s="752"/>
      <c r="T44" s="787"/>
    </row>
    <row r="45" spans="1:20" s="712" customFormat="1" x14ac:dyDescent="0.2">
      <c r="A45" s="759" t="s">
        <v>305</v>
      </c>
      <c r="B45" s="1511">
        <v>1775.1754316923461</v>
      </c>
      <c r="C45" s="1513"/>
      <c r="D45" s="1513">
        <v>2009.3906070026094</v>
      </c>
      <c r="E45" s="1513"/>
      <c r="F45" s="1514">
        <v>-0.11656030166262199</v>
      </c>
      <c r="G45" s="1514"/>
      <c r="H45" s="1519">
        <v>74.725535212014591</v>
      </c>
      <c r="I45" s="1514"/>
      <c r="J45" s="1520">
        <v>157.16982895162417</v>
      </c>
      <c r="K45" s="1516"/>
      <c r="L45" s="1514">
        <v>-0.52455547155291093</v>
      </c>
      <c r="M45" s="1517"/>
      <c r="N45" s="1513">
        <v>1700.4498964803311</v>
      </c>
      <c r="O45" s="1514"/>
      <c r="P45" s="1513">
        <v>1852.2207780509852</v>
      </c>
      <c r="Q45" s="1516"/>
      <c r="R45" s="1514">
        <v>-8.1939951958835258E-2</v>
      </c>
      <c r="S45" s="752"/>
      <c r="T45" s="787"/>
    </row>
    <row r="46" spans="1:20" s="712" customFormat="1" x14ac:dyDescent="0.2">
      <c r="A46" s="759" t="s">
        <v>306</v>
      </c>
      <c r="B46" s="1511">
        <v>1097.236810359261</v>
      </c>
      <c r="C46" s="1513"/>
      <c r="D46" s="1513">
        <v>1217.741884381383</v>
      </c>
      <c r="E46" s="1513"/>
      <c r="F46" s="1514">
        <v>-9.8957813283509583E-2</v>
      </c>
      <c r="G46" s="1514"/>
      <c r="H46" s="1519">
        <v>46.90451222261472</v>
      </c>
      <c r="I46" s="1514"/>
      <c r="J46" s="1520">
        <v>102.41353386980924</v>
      </c>
      <c r="K46" s="1516"/>
      <c r="L46" s="1514">
        <v>-0.5420086540296426</v>
      </c>
      <c r="M46" s="1517"/>
      <c r="N46" s="1513">
        <v>1050.3322981366462</v>
      </c>
      <c r="O46" s="1514"/>
      <c r="P46" s="1513">
        <v>1115.3283505115737</v>
      </c>
      <c r="Q46" s="1516"/>
      <c r="R46" s="1514">
        <v>-5.8275262477740716E-2</v>
      </c>
      <c r="S46" s="752"/>
      <c r="T46" s="787"/>
    </row>
    <row r="47" spans="1:20" s="712" customFormat="1" x14ac:dyDescent="0.2">
      <c r="A47" s="759" t="s">
        <v>601</v>
      </c>
      <c r="B47" s="1511">
        <v>960.54938196759053</v>
      </c>
      <c r="C47" s="1513"/>
      <c r="D47" s="1513">
        <v>651.32962387018995</v>
      </c>
      <c r="E47" s="1513"/>
      <c r="F47" s="1514">
        <v>0.47475156474539243</v>
      </c>
      <c r="G47" s="1514"/>
      <c r="H47" s="1519">
        <v>60.737097633567458</v>
      </c>
      <c r="I47" s="1514"/>
      <c r="J47" s="1520">
        <v>97.023467670296029</v>
      </c>
      <c r="K47" s="1516"/>
      <c r="L47" s="1514">
        <v>-0.3739958064582527</v>
      </c>
      <c r="M47" s="1517"/>
      <c r="N47" s="1513">
        <v>899.81228433402339</v>
      </c>
      <c r="O47" s="1514"/>
      <c r="P47" s="1513">
        <v>554.30615619989396</v>
      </c>
      <c r="Q47" s="1516"/>
      <c r="R47" s="1514">
        <v>0.62331281056444365</v>
      </c>
      <c r="S47" s="752"/>
      <c r="T47" s="787"/>
    </row>
    <row r="48" spans="1:20" s="712" customFormat="1" x14ac:dyDescent="0.2">
      <c r="A48" s="756" t="s">
        <v>196</v>
      </c>
      <c r="B48" s="1511">
        <v>314.19925149329435</v>
      </c>
      <c r="C48" s="1513"/>
      <c r="D48" s="1513">
        <v>386.39513313940688</v>
      </c>
      <c r="E48" s="1513"/>
      <c r="F48" s="1514">
        <v>-0.18684469718738692</v>
      </c>
      <c r="G48" s="1514"/>
      <c r="H48" s="1519">
        <v>41.739624164101762</v>
      </c>
      <c r="I48" s="1514"/>
      <c r="J48" s="1520">
        <v>74.532868592359705</v>
      </c>
      <c r="K48" s="1516"/>
      <c r="L48" s="1514">
        <v>-0.43998366153881735</v>
      </c>
      <c r="M48" s="1517"/>
      <c r="N48" s="1513">
        <v>272.45962732919253</v>
      </c>
      <c r="O48" s="1514"/>
      <c r="P48" s="1513">
        <v>311.86226454704718</v>
      </c>
      <c r="Q48" s="1516"/>
      <c r="R48" s="1514">
        <v>-0.12634628070530929</v>
      </c>
      <c r="S48" s="752"/>
      <c r="T48" s="787"/>
    </row>
    <row r="49" spans="1:20" s="712" customFormat="1" x14ac:dyDescent="0.2">
      <c r="A49" s="759" t="s">
        <v>185</v>
      </c>
      <c r="B49" s="1511">
        <v>1420.4340240175584</v>
      </c>
      <c r="C49" s="1513"/>
      <c r="D49" s="1513">
        <v>1247.7789670698126</v>
      </c>
      <c r="E49" s="1513"/>
      <c r="F49" s="1514">
        <v>0.13836990485037234</v>
      </c>
      <c r="G49" s="1514"/>
      <c r="H49" s="1519">
        <v>85.096066805688494</v>
      </c>
      <c r="I49" s="1514"/>
      <c r="J49" s="1520">
        <v>173.05932731917841</v>
      </c>
      <c r="K49" s="1516"/>
      <c r="L49" s="1514">
        <v>-0.50828384621683342</v>
      </c>
      <c r="M49" s="1517"/>
      <c r="N49" s="1513">
        <v>1335.3379572118702</v>
      </c>
      <c r="O49" s="1514"/>
      <c r="P49" s="1513">
        <v>1074.7196397506341</v>
      </c>
      <c r="Q49" s="1516"/>
      <c r="R49" s="1514">
        <v>0.24249888791620763</v>
      </c>
      <c r="S49" s="752"/>
      <c r="T49" s="787"/>
    </row>
    <row r="50" spans="1:20" s="712" customFormat="1" x14ac:dyDescent="0.2">
      <c r="A50" s="1267" t="s">
        <v>792</v>
      </c>
      <c r="B50" s="1511">
        <v>309.45057600732997</v>
      </c>
      <c r="C50" s="1513"/>
      <c r="D50" s="1513">
        <v>924.54594981950027</v>
      </c>
      <c r="E50" s="1513"/>
      <c r="F50" s="1514">
        <v>-0.66529454153388023</v>
      </c>
      <c r="G50" s="1514"/>
      <c r="H50" s="1519">
        <v>49.613619485590505</v>
      </c>
      <c r="I50" s="1514"/>
      <c r="J50" s="1520">
        <v>106.9760494976657</v>
      </c>
      <c r="K50" s="1516"/>
      <c r="L50" s="1514">
        <v>-0.53621750178133931</v>
      </c>
      <c r="M50" s="1517"/>
      <c r="N50" s="1513">
        <v>259.83695652173913</v>
      </c>
      <c r="O50" s="1514"/>
      <c r="P50" s="1513">
        <v>817.56990032183455</v>
      </c>
      <c r="Q50" s="1516"/>
      <c r="R50" s="1514">
        <v>-0.68218380297580072</v>
      </c>
      <c r="S50" s="752"/>
      <c r="T50" s="787"/>
    </row>
    <row r="51" spans="1:20" s="712" customFormat="1" x14ac:dyDescent="0.2">
      <c r="A51" s="1267" t="s">
        <v>957</v>
      </c>
      <c r="B51" s="1511">
        <v>163.8780608729999</v>
      </c>
      <c r="C51" s="1513"/>
      <c r="D51" s="1513">
        <v>67.766982934743766</v>
      </c>
      <c r="E51" s="1513"/>
      <c r="F51" s="1514">
        <v>1.4182581808431152</v>
      </c>
      <c r="G51" s="1514"/>
      <c r="H51" s="1519">
        <v>8.5447275396665194</v>
      </c>
      <c r="I51" s="1514"/>
      <c r="J51" s="1520">
        <v>8.597299523449621</v>
      </c>
      <c r="K51" s="1516"/>
      <c r="L51" s="1514">
        <v>-6.1149415161945346E-3</v>
      </c>
      <c r="M51" s="1517"/>
      <c r="N51" s="1513">
        <v>155.33333333333334</v>
      </c>
      <c r="O51" s="1514"/>
      <c r="P51" s="1513">
        <v>59.169683411294145</v>
      </c>
      <c r="Q51" s="1516"/>
      <c r="R51" s="1514">
        <v>1.6252182600605862</v>
      </c>
      <c r="S51" s="752"/>
      <c r="T51" s="787"/>
    </row>
    <row r="52" spans="1:20" s="712" customFormat="1" x14ac:dyDescent="0.2">
      <c r="A52" s="759" t="s">
        <v>308</v>
      </c>
      <c r="B52" s="1511">
        <v>761.83110055353211</v>
      </c>
      <c r="C52" s="1513"/>
      <c r="D52" s="1513">
        <v>697.75431569668797</v>
      </c>
      <c r="E52" s="1513"/>
      <c r="F52" s="1514">
        <v>9.1832875003955053E-2</v>
      </c>
      <c r="G52" s="1514"/>
      <c r="H52" s="1519">
        <v>69.979651278170124</v>
      </c>
      <c r="I52" s="1514"/>
      <c r="J52" s="1520">
        <v>61.24278628444609</v>
      </c>
      <c r="K52" s="1516"/>
      <c r="L52" s="1514">
        <v>0.14265949548972343</v>
      </c>
      <c r="M52" s="1517"/>
      <c r="N52" s="1513">
        <v>691.85144927536226</v>
      </c>
      <c r="O52" s="1514"/>
      <c r="P52" s="1513">
        <v>636.51152941224188</v>
      </c>
      <c r="Q52" s="1516"/>
      <c r="R52" s="1514">
        <v>8.6942525478244742E-2</v>
      </c>
      <c r="S52" s="752"/>
      <c r="T52" s="787"/>
    </row>
    <row r="53" spans="1:20" s="712" customFormat="1" x14ac:dyDescent="0.2">
      <c r="A53" s="759" t="s">
        <v>309</v>
      </c>
      <c r="B53" s="1511">
        <v>882.70846304535382</v>
      </c>
      <c r="C53" s="1513"/>
      <c r="D53" s="1513">
        <v>141.3669396009324</v>
      </c>
      <c r="E53" s="1513"/>
      <c r="F53" s="1514">
        <v>5.2440940260655671</v>
      </c>
      <c r="G53" s="1514"/>
      <c r="H53" s="1519">
        <v>20.757738407672758</v>
      </c>
      <c r="I53" s="1514"/>
      <c r="J53" s="1520">
        <v>44.329586201162897</v>
      </c>
      <c r="K53" s="1516"/>
      <c r="L53" s="1514">
        <v>-0.53174075856525316</v>
      </c>
      <c r="M53" s="1517"/>
      <c r="N53" s="1513">
        <v>861.95072463768111</v>
      </c>
      <c r="O53" s="1514"/>
      <c r="P53" s="1513">
        <v>97.037353399769501</v>
      </c>
      <c r="Q53" s="1516"/>
      <c r="R53" s="1514">
        <v>7.882669347819709</v>
      </c>
      <c r="S53" s="752"/>
      <c r="T53" s="787"/>
    </row>
    <row r="54" spans="1:20" s="712" customFormat="1" x14ac:dyDescent="0.2">
      <c r="A54" s="759" t="s">
        <v>310</v>
      </c>
      <c r="B54" s="1511">
        <v>1684.7005333661914</v>
      </c>
      <c r="C54" s="1513"/>
      <c r="D54" s="1513">
        <v>1928.1268050128708</v>
      </c>
      <c r="E54" s="1513"/>
      <c r="F54" s="1514">
        <v>-0.12625013614965769</v>
      </c>
      <c r="G54" s="1514"/>
      <c r="H54" s="1519">
        <v>195.80831890794633</v>
      </c>
      <c r="I54" s="1514"/>
      <c r="J54" s="1520">
        <v>248.67333198331428</v>
      </c>
      <c r="K54" s="1516"/>
      <c r="L54" s="1514">
        <v>-0.21258818810098681</v>
      </c>
      <c r="M54" s="1517"/>
      <c r="N54" s="1513">
        <v>1488.8922144582468</v>
      </c>
      <c r="O54" s="1514"/>
      <c r="P54" s="1513">
        <v>1679.4534730295566</v>
      </c>
      <c r="Q54" s="1516"/>
      <c r="R54" s="1514">
        <v>-0.11346623269506678</v>
      </c>
      <c r="S54" s="752"/>
      <c r="T54" s="787"/>
    </row>
    <row r="55" spans="1:20" s="711" customFormat="1" x14ac:dyDescent="0.2">
      <c r="A55" s="715" t="s">
        <v>311</v>
      </c>
      <c r="B55" s="1489"/>
      <c r="C55" s="1490"/>
      <c r="D55" s="1501"/>
      <c r="E55" s="1501"/>
      <c r="F55" s="1490"/>
      <c r="G55" s="1490"/>
      <c r="H55" s="1489"/>
      <c r="I55" s="1490"/>
      <c r="J55" s="1502"/>
      <c r="K55" s="1490"/>
      <c r="L55" s="1491"/>
      <c r="M55" s="1489"/>
      <c r="N55" s="1490"/>
      <c r="O55" s="1505"/>
      <c r="P55" s="1502"/>
      <c r="Q55" s="1490"/>
      <c r="R55" s="1491"/>
      <c r="S55" s="710"/>
      <c r="T55" s="787"/>
    </row>
    <row r="56" spans="1:20" s="712" customFormat="1" x14ac:dyDescent="0.2">
      <c r="A56" s="756" t="s">
        <v>312</v>
      </c>
      <c r="B56" s="1511">
        <v>12430.27207398563</v>
      </c>
      <c r="C56" s="1513"/>
      <c r="D56" s="1513">
        <v>15477.565463057779</v>
      </c>
      <c r="E56" s="1513"/>
      <c r="F56" s="1514">
        <v>-0.19688454210356926</v>
      </c>
      <c r="G56" s="1514"/>
      <c r="H56" s="1519">
        <v>1340.7360577676436</v>
      </c>
      <c r="I56" s="1514"/>
      <c r="J56" s="1520">
        <v>1920.1587424958802</v>
      </c>
      <c r="K56" s="1516"/>
      <c r="L56" s="1514">
        <v>-0.30175769945722586</v>
      </c>
      <c r="M56" s="1517"/>
      <c r="N56" s="1520">
        <v>11089.536016218073</v>
      </c>
      <c r="O56" s="1514"/>
      <c r="P56" s="1513">
        <v>13557.406720561899</v>
      </c>
      <c r="Q56" s="1516"/>
      <c r="R56" s="1514">
        <v>-0.18203117714252237</v>
      </c>
      <c r="S56" s="752"/>
      <c r="T56" s="787"/>
    </row>
    <row r="57" spans="1:20" s="712" customFormat="1" x14ac:dyDescent="0.2">
      <c r="A57" s="756" t="s">
        <v>194</v>
      </c>
      <c r="B57" s="1511">
        <v>10589.138675709724</v>
      </c>
      <c r="C57" s="1513"/>
      <c r="D57" s="1513">
        <v>10594.817193263225</v>
      </c>
      <c r="E57" s="1513"/>
      <c r="F57" s="1514">
        <v>-5.3597126311072992E-4</v>
      </c>
      <c r="G57" s="1514"/>
      <c r="H57" s="1519">
        <v>1172.692333404776</v>
      </c>
      <c r="I57" s="1514"/>
      <c r="J57" s="1520">
        <v>1642.0387100616995</v>
      </c>
      <c r="K57" s="1516"/>
      <c r="L57" s="1514">
        <v>-0.28583149336308145</v>
      </c>
      <c r="M57" s="1517"/>
      <c r="N57" s="1520">
        <v>9416.4463423050311</v>
      </c>
      <c r="O57" s="1514"/>
      <c r="P57" s="1513">
        <v>8952.7784832015259</v>
      </c>
      <c r="Q57" s="1516"/>
      <c r="R57" s="1514">
        <v>5.17903866351105E-2</v>
      </c>
      <c r="S57" s="752"/>
      <c r="T57" s="787"/>
    </row>
    <row r="58" spans="1:20" s="712" customFormat="1" x14ac:dyDescent="0.2">
      <c r="A58" s="756" t="s">
        <v>195</v>
      </c>
      <c r="B58" s="1511">
        <v>1844.5572281619945</v>
      </c>
      <c r="C58" s="1513"/>
      <c r="D58" s="1513">
        <v>4400.879488258448</v>
      </c>
      <c r="E58" s="1513"/>
      <c r="F58" s="1514">
        <v>-0.58086622615245986</v>
      </c>
      <c r="G58" s="1514"/>
      <c r="H58" s="1519">
        <v>171.46755424895144</v>
      </c>
      <c r="I58" s="1514"/>
      <c r="J58" s="1520">
        <v>300.76047908599514</v>
      </c>
      <c r="K58" s="1516"/>
      <c r="L58" s="1514">
        <v>-0.42988668335002728</v>
      </c>
      <c r="M58" s="1517"/>
      <c r="N58" s="1520">
        <v>1673.0896739130437</v>
      </c>
      <c r="O58" s="1514"/>
      <c r="P58" s="1513">
        <v>4100.1190091724529</v>
      </c>
      <c r="Q58" s="1516"/>
      <c r="R58" s="1514">
        <v>-0.59194119239706366</v>
      </c>
      <c r="S58" s="752"/>
      <c r="T58" s="787"/>
    </row>
    <row r="59" spans="1:20" s="712" customFormat="1" x14ac:dyDescent="0.2">
      <c r="A59" s="756" t="s">
        <v>621</v>
      </c>
      <c r="B59" s="1511">
        <v>58.941920404114335</v>
      </c>
      <c r="C59" s="1513"/>
      <c r="D59" s="1513">
        <v>894.39790210106412</v>
      </c>
      <c r="E59" s="1513"/>
      <c r="F59" s="1514">
        <v>-0.93409877162541233</v>
      </c>
      <c r="G59" s="1514"/>
      <c r="H59" s="1519">
        <v>58.941920404114335</v>
      </c>
      <c r="I59" s="1514"/>
      <c r="J59" s="1520">
        <v>143.73722655364364</v>
      </c>
      <c r="K59" s="1516"/>
      <c r="L59" s="1514">
        <v>-0.58993281130190134</v>
      </c>
      <c r="M59" s="1517"/>
      <c r="N59" s="1530">
        <v>0</v>
      </c>
      <c r="O59" s="1514"/>
      <c r="P59" s="1513">
        <v>750.66067554742051</v>
      </c>
      <c r="Q59" s="1516"/>
      <c r="R59" s="1514">
        <v>-1</v>
      </c>
      <c r="S59" s="752"/>
      <c r="T59" s="787"/>
    </row>
    <row r="60" spans="1:20" s="712" customFormat="1" x14ac:dyDescent="0.2">
      <c r="A60" s="756" t="s">
        <v>243</v>
      </c>
      <c r="B60" s="1511">
        <v>3916.6579049803931</v>
      </c>
      <c r="C60" s="1513"/>
      <c r="D60" s="1513">
        <v>2356.5612203357782</v>
      </c>
      <c r="E60" s="1513"/>
      <c r="F60" s="1514">
        <v>0.66202255692823553</v>
      </c>
      <c r="G60" s="1514"/>
      <c r="H60" s="1519">
        <v>199.4429463882596</v>
      </c>
      <c r="I60" s="1514"/>
      <c r="J60" s="1520">
        <v>144.60662556794355</v>
      </c>
      <c r="K60" s="1516"/>
      <c r="L60" s="1514">
        <v>0.37921029278531332</v>
      </c>
      <c r="M60" s="1517"/>
      <c r="N60" s="1520">
        <v>3717.2149585921329</v>
      </c>
      <c r="O60" s="1514"/>
      <c r="P60" s="1513">
        <v>2211.9545947678348</v>
      </c>
      <c r="Q60" s="1516"/>
      <c r="R60" s="1514">
        <v>0.68051142070675696</v>
      </c>
      <c r="S60" s="752"/>
      <c r="T60" s="787"/>
    </row>
    <row r="61" spans="1:20" s="712" customFormat="1" x14ac:dyDescent="0.2">
      <c r="A61" s="756" t="s">
        <v>313</v>
      </c>
      <c r="B61" s="1511">
        <v>2890.9591844086799</v>
      </c>
      <c r="C61" s="1513"/>
      <c r="D61" s="1513">
        <v>1795.5437335861359</v>
      </c>
      <c r="E61" s="1513"/>
      <c r="F61" s="1514">
        <v>0.61007450296670518</v>
      </c>
      <c r="G61" s="1514"/>
      <c r="H61" s="1519">
        <v>116.37687333207479</v>
      </c>
      <c r="I61" s="1514"/>
      <c r="J61" s="1520">
        <v>94.894751676619677</v>
      </c>
      <c r="K61" s="1516"/>
      <c r="L61" s="1514">
        <v>0.22637839581119762</v>
      </c>
      <c r="M61" s="1517"/>
      <c r="N61" s="1520">
        <v>2774.582311076605</v>
      </c>
      <c r="O61" s="1514"/>
      <c r="P61" s="1513">
        <v>1700.6489819095161</v>
      </c>
      <c r="Q61" s="1516"/>
      <c r="R61" s="1514">
        <v>0.6314844160029186</v>
      </c>
      <c r="S61" s="752"/>
      <c r="T61" s="787"/>
    </row>
    <row r="62" spans="1:20" s="712" customFormat="1" x14ac:dyDescent="0.2">
      <c r="A62" s="756" t="s">
        <v>314</v>
      </c>
      <c r="B62" s="1511">
        <v>677.53057186527269</v>
      </c>
      <c r="C62" s="1513"/>
      <c r="D62" s="1513">
        <v>485.58350092795132</v>
      </c>
      <c r="E62" s="1513"/>
      <c r="F62" s="1514">
        <v>0.39529158336415882</v>
      </c>
      <c r="G62" s="1514"/>
      <c r="H62" s="1519">
        <v>56.752893293844444</v>
      </c>
      <c r="I62" s="1514"/>
      <c r="J62" s="1520">
        <v>49.660390956118349</v>
      </c>
      <c r="K62" s="1516"/>
      <c r="L62" s="1514">
        <v>0.14282010675254808</v>
      </c>
      <c r="M62" s="1517"/>
      <c r="N62" s="1520">
        <v>620.77767857142851</v>
      </c>
      <c r="O62" s="1514"/>
      <c r="P62" s="1513">
        <v>435.92310997183296</v>
      </c>
      <c r="Q62" s="1516"/>
      <c r="R62" s="1514">
        <v>0.42405315150999878</v>
      </c>
      <c r="S62" s="752"/>
      <c r="T62" s="787"/>
    </row>
    <row r="63" spans="1:20" s="712" customFormat="1" x14ac:dyDescent="0.2">
      <c r="A63" s="756" t="s">
        <v>315</v>
      </c>
      <c r="B63" s="1511">
        <v>363.01005946621189</v>
      </c>
      <c r="C63" s="1513"/>
      <c r="D63" s="1513">
        <v>139.52441741888268</v>
      </c>
      <c r="E63" s="1513"/>
      <c r="F63" s="1514">
        <v>1.6017672474945848</v>
      </c>
      <c r="G63" s="1514"/>
      <c r="H63" s="1519">
        <v>41.155090522112388</v>
      </c>
      <c r="I63" s="1514"/>
      <c r="J63" s="1520">
        <v>33.45770400608091</v>
      </c>
      <c r="K63" s="1516"/>
      <c r="L63" s="1514">
        <v>0.2300632020246364</v>
      </c>
      <c r="M63" s="1517"/>
      <c r="N63" s="1520">
        <v>321.85496894409937</v>
      </c>
      <c r="O63" s="1514"/>
      <c r="P63" s="1513">
        <v>106.06671341280176</v>
      </c>
      <c r="Q63" s="1516"/>
      <c r="R63" s="1514">
        <v>2.0344578293047495</v>
      </c>
      <c r="S63" s="752"/>
      <c r="T63" s="787"/>
    </row>
    <row r="64" spans="1:20" s="712" customFormat="1" x14ac:dyDescent="0.2">
      <c r="A64" s="756" t="s">
        <v>237</v>
      </c>
      <c r="B64" s="1511">
        <v>291.55389909607607</v>
      </c>
      <c r="C64" s="1513"/>
      <c r="D64" s="1513">
        <v>312.34038721321218</v>
      </c>
      <c r="E64" s="1513"/>
      <c r="F64" s="1514">
        <v>-6.6550753498767629E-2</v>
      </c>
      <c r="G64" s="1514"/>
      <c r="H64" s="1519">
        <v>92.031676873854011</v>
      </c>
      <c r="I64" s="1514"/>
      <c r="J64" s="1520">
        <v>106.99283432294126</v>
      </c>
      <c r="K64" s="1516"/>
      <c r="L64" s="1514">
        <v>-0.13983326587955713</v>
      </c>
      <c r="M64" s="1517"/>
      <c r="N64" s="1520">
        <v>199.52222222222224</v>
      </c>
      <c r="O64" s="1514"/>
      <c r="P64" s="1513">
        <v>205.34755289027092</v>
      </c>
      <c r="Q64" s="1516"/>
      <c r="R64" s="1514">
        <v>-2.8368152364403827E-2</v>
      </c>
      <c r="S64" s="752"/>
      <c r="T64" s="787"/>
    </row>
    <row r="65" spans="1:20" s="712" customFormat="1" x14ac:dyDescent="0.2">
      <c r="A65" s="756" t="s">
        <v>260</v>
      </c>
      <c r="B65" s="1511">
        <v>1020.1063373322157</v>
      </c>
      <c r="C65" s="1513"/>
      <c r="D65" s="1513">
        <v>1575.2887969346443</v>
      </c>
      <c r="E65" s="1513"/>
      <c r="F65" s="1514">
        <v>-0.35243217667944987</v>
      </c>
      <c r="G65" s="1514"/>
      <c r="H65" s="1519">
        <v>195.85424968556458</v>
      </c>
      <c r="I65" s="1514"/>
      <c r="J65" s="1520">
        <v>279.79132309482941</v>
      </c>
      <c r="K65" s="1516"/>
      <c r="L65" s="1514">
        <v>-0.29999884371259117</v>
      </c>
      <c r="M65" s="1517"/>
      <c r="N65" s="1520">
        <v>824.25208764665308</v>
      </c>
      <c r="O65" s="1514"/>
      <c r="P65" s="1513">
        <v>1295.497473839815</v>
      </c>
      <c r="Q65" s="1516"/>
      <c r="R65" s="1514">
        <v>-0.36375631424151295</v>
      </c>
      <c r="S65" s="752"/>
      <c r="T65" s="787"/>
    </row>
    <row r="66" spans="1:20" s="712" customFormat="1" x14ac:dyDescent="0.2">
      <c r="A66" s="756" t="s">
        <v>316</v>
      </c>
      <c r="B66" s="1511">
        <v>161.15245086148238</v>
      </c>
      <c r="C66" s="1513"/>
      <c r="D66" s="1513">
        <v>298.66449771152878</v>
      </c>
      <c r="E66" s="1513"/>
      <c r="F66" s="1514">
        <v>-0.46042314337228402</v>
      </c>
      <c r="G66" s="1514"/>
      <c r="H66" s="1519">
        <v>122.31911752814905</v>
      </c>
      <c r="I66" s="1514"/>
      <c r="J66" s="1520">
        <v>46.461393797898566</v>
      </c>
      <c r="K66" s="1516"/>
      <c r="L66" s="1514">
        <v>1.6327044354334781</v>
      </c>
      <c r="M66" s="1517"/>
      <c r="N66" s="1528">
        <v>38.833333333333336</v>
      </c>
      <c r="O66" s="1514"/>
      <c r="P66" s="1513">
        <v>252.20310391363023</v>
      </c>
      <c r="Q66" s="1516"/>
      <c r="R66" s="1514">
        <v>-0.84602357096036274</v>
      </c>
      <c r="S66" s="752"/>
      <c r="T66" s="787"/>
    </row>
    <row r="67" spans="1:20" s="712" customFormat="1" x14ac:dyDescent="0.2">
      <c r="A67" s="756" t="s">
        <v>317</v>
      </c>
      <c r="B67" s="1511">
        <v>590.76920542757023</v>
      </c>
      <c r="C67" s="1513"/>
      <c r="D67" s="1513">
        <v>362.79995742412655</v>
      </c>
      <c r="E67" s="1513"/>
      <c r="F67" s="1514">
        <v>0.62836073527136393</v>
      </c>
      <c r="G67" s="1514"/>
      <c r="H67" s="1519">
        <v>26.854609154278158</v>
      </c>
      <c r="I67" s="1514"/>
      <c r="J67" s="1520">
        <v>46.285674168232497</v>
      </c>
      <c r="K67" s="1516"/>
      <c r="L67" s="1514">
        <v>-0.41980732404002813</v>
      </c>
      <c r="M67" s="1517"/>
      <c r="N67" s="1528">
        <v>563.91459627329198</v>
      </c>
      <c r="O67" s="1514"/>
      <c r="P67" s="1513">
        <v>316.51428325589404</v>
      </c>
      <c r="Q67" s="1516"/>
      <c r="R67" s="1514">
        <v>0.78164028009244957</v>
      </c>
      <c r="S67" s="752"/>
      <c r="T67" s="787"/>
    </row>
    <row r="68" spans="1:20" s="712" customFormat="1" x14ac:dyDescent="0.2">
      <c r="A68" s="756" t="s">
        <v>622</v>
      </c>
      <c r="B68" s="1511">
        <v>44.04713659716996</v>
      </c>
      <c r="C68" s="1513"/>
      <c r="D68" s="1513">
        <v>127.90323985261278</v>
      </c>
      <c r="E68" s="1513"/>
      <c r="F68" s="1514">
        <v>-0.65562141625241899</v>
      </c>
      <c r="G68" s="1529"/>
      <c r="H68" s="1519">
        <v>44.04713659716996</v>
      </c>
      <c r="I68" s="1514"/>
      <c r="J68" s="1520">
        <v>44.199536148909083</v>
      </c>
      <c r="K68" s="1516"/>
      <c r="L68" s="1514">
        <v>-3.4479898437324271E-3</v>
      </c>
      <c r="M68" s="1517"/>
      <c r="N68" s="1530">
        <v>0</v>
      </c>
      <c r="O68" s="1514"/>
      <c r="P68" s="1513">
        <v>83.703703703703709</v>
      </c>
      <c r="Q68" s="1516"/>
      <c r="R68" s="1514">
        <v>-1</v>
      </c>
      <c r="S68" s="752"/>
      <c r="T68" s="787"/>
    </row>
    <row r="69" spans="1:20" s="25" customFormat="1" x14ac:dyDescent="0.2">
      <c r="A69" s="194" t="s">
        <v>893</v>
      </c>
      <c r="B69" s="1531">
        <v>40.425727744358561</v>
      </c>
      <c r="C69" s="1532"/>
      <c r="D69" s="1532">
        <v>37.430181842054388</v>
      </c>
      <c r="E69" s="1533"/>
      <c r="F69" s="1534">
        <v>8.0030225739874727E-2</v>
      </c>
      <c r="G69" s="1534"/>
      <c r="H69" s="1535">
        <v>40.642858823907822</v>
      </c>
      <c r="I69" s="1534"/>
      <c r="J69" s="1536">
        <v>40.574422940751667</v>
      </c>
      <c r="K69" s="1533"/>
      <c r="L69" s="1537">
        <v>1.6866754520720615E-3</v>
      </c>
      <c r="M69" s="1534"/>
      <c r="N69" s="1536">
        <v>40.404132224095463</v>
      </c>
      <c r="O69" s="1534"/>
      <c r="P69" s="1532">
        <v>37.107327789857784</v>
      </c>
      <c r="Q69" s="1533"/>
      <c r="R69" s="1534">
        <v>8.8845105012890876E-2</v>
      </c>
      <c r="S69" s="91"/>
      <c r="T69" s="4"/>
    </row>
    <row r="70" spans="1:20" s="711" customFormat="1" x14ac:dyDescent="0.2">
      <c r="A70" s="763"/>
      <c r="B70" s="731"/>
      <c r="C70" s="712"/>
      <c r="D70" s="727"/>
      <c r="E70" s="767"/>
      <c r="F70" s="750"/>
      <c r="G70" s="750"/>
      <c r="H70" s="727"/>
      <c r="I70" s="750"/>
      <c r="J70" s="728"/>
      <c r="K70" s="767"/>
      <c r="L70" s="750"/>
      <c r="M70" s="750"/>
      <c r="N70" s="729"/>
      <c r="O70" s="750"/>
      <c r="P70" s="730"/>
      <c r="Q70" s="767"/>
      <c r="R70" s="750"/>
      <c r="S70" s="750"/>
      <c r="T70" s="787"/>
    </row>
    <row r="71" spans="1:20" s="1390" customFormat="1" x14ac:dyDescent="0.2">
      <c r="A71" s="763" t="s">
        <v>1100</v>
      </c>
      <c r="B71" s="731"/>
      <c r="C71" s="712"/>
      <c r="D71" s="727"/>
      <c r="E71" s="767"/>
      <c r="F71" s="750"/>
      <c r="G71" s="750"/>
      <c r="H71" s="727"/>
      <c r="I71" s="750"/>
      <c r="J71" s="728"/>
      <c r="K71" s="767"/>
      <c r="L71" s="750"/>
      <c r="M71" s="750"/>
      <c r="N71" s="729"/>
      <c r="O71" s="750"/>
      <c r="P71" s="730"/>
      <c r="Q71" s="767"/>
      <c r="R71" s="750"/>
      <c r="S71" s="750"/>
      <c r="T71" s="787"/>
    </row>
    <row r="72" spans="1:20" x14ac:dyDescent="0.2">
      <c r="A72" s="781" t="s">
        <v>677</v>
      </c>
      <c r="B72" s="773"/>
      <c r="D72" s="773"/>
      <c r="E72" s="782"/>
      <c r="F72" s="783"/>
      <c r="G72" s="783"/>
      <c r="I72" s="783"/>
      <c r="J72" s="774"/>
      <c r="K72" s="782"/>
      <c r="L72" s="783"/>
      <c r="M72" s="783"/>
      <c r="O72" s="783"/>
      <c r="P72" s="775"/>
      <c r="Q72" s="782"/>
      <c r="R72" s="783"/>
      <c r="S72" s="783"/>
    </row>
    <row r="73" spans="1:20" x14ac:dyDescent="0.2">
      <c r="A73" s="781"/>
      <c r="B73" s="773"/>
      <c r="D73" s="773"/>
      <c r="E73" s="782"/>
      <c r="F73" s="783"/>
      <c r="G73" s="783"/>
      <c r="I73" s="783"/>
      <c r="J73" s="774"/>
      <c r="K73" s="782"/>
      <c r="L73" s="783"/>
      <c r="M73" s="783"/>
      <c r="O73" s="783"/>
      <c r="P73" s="775"/>
      <c r="Q73" s="782"/>
      <c r="R73" s="783"/>
      <c r="S73" s="783"/>
    </row>
    <row r="74" spans="1:20" x14ac:dyDescent="0.2">
      <c r="A74" s="781"/>
      <c r="B74" s="776"/>
      <c r="C74" s="784"/>
      <c r="D74" s="776"/>
      <c r="E74" s="785"/>
      <c r="F74" s="785"/>
      <c r="G74" s="785"/>
      <c r="H74" s="777"/>
      <c r="I74" s="785"/>
      <c r="J74" s="778"/>
      <c r="K74" s="785"/>
      <c r="L74" s="785"/>
      <c r="M74" s="785"/>
      <c r="N74" s="779"/>
      <c r="O74" s="783"/>
      <c r="P74" s="775"/>
      <c r="Q74" s="782"/>
      <c r="R74" s="783"/>
      <c r="S74" s="783"/>
    </row>
    <row r="75" spans="1:20" x14ac:dyDescent="0.2">
      <c r="A75" s="781"/>
      <c r="B75" s="776"/>
      <c r="C75" s="784"/>
      <c r="D75" s="776"/>
      <c r="E75" s="785"/>
      <c r="F75" s="785"/>
      <c r="G75" s="785"/>
      <c r="H75" s="777"/>
      <c r="I75" s="785"/>
      <c r="J75" s="778"/>
      <c r="K75" s="785"/>
      <c r="L75" s="785"/>
      <c r="M75" s="785"/>
      <c r="N75" s="779"/>
      <c r="O75" s="783"/>
      <c r="P75" s="775"/>
      <c r="Q75" s="782"/>
      <c r="R75" s="783"/>
      <c r="S75" s="783"/>
    </row>
    <row r="76" spans="1:20" x14ac:dyDescent="0.2">
      <c r="B76" s="776"/>
      <c r="C76" s="784"/>
      <c r="D76" s="776"/>
      <c r="E76" s="785"/>
      <c r="F76" s="785"/>
      <c r="G76" s="785"/>
      <c r="H76" s="734"/>
      <c r="I76" s="785"/>
      <c r="J76" s="778"/>
      <c r="K76" s="785"/>
      <c r="L76" s="785"/>
      <c r="M76" s="785"/>
      <c r="N76" s="776"/>
      <c r="O76" s="783"/>
      <c r="P76" s="775"/>
      <c r="Q76" s="782"/>
      <c r="R76" s="783"/>
      <c r="S76" s="783"/>
    </row>
    <row r="77" spans="1:20" x14ac:dyDescent="0.2">
      <c r="B77" s="773"/>
      <c r="D77" s="773"/>
      <c r="E77" s="782"/>
      <c r="F77" s="783"/>
      <c r="G77" s="783"/>
      <c r="H77" s="727"/>
      <c r="I77" s="783"/>
      <c r="J77" s="774"/>
      <c r="K77" s="782"/>
      <c r="L77" s="783"/>
      <c r="M77" s="783"/>
      <c r="N77" s="773"/>
      <c r="O77" s="783"/>
      <c r="P77" s="775"/>
      <c r="Q77" s="782"/>
      <c r="R77" s="783"/>
      <c r="S77" s="783"/>
    </row>
    <row r="78" spans="1:20" x14ac:dyDescent="0.2">
      <c r="A78" s="781"/>
      <c r="B78" s="773"/>
      <c r="D78" s="773"/>
      <c r="E78" s="782"/>
      <c r="F78" s="783"/>
      <c r="G78" s="783"/>
      <c r="H78" s="773"/>
      <c r="I78" s="783"/>
      <c r="J78" s="774"/>
      <c r="K78" s="782"/>
      <c r="L78" s="783"/>
      <c r="M78" s="783"/>
      <c r="N78" s="780"/>
      <c r="O78" s="783"/>
      <c r="P78" s="775"/>
      <c r="Q78" s="782"/>
      <c r="R78" s="783"/>
      <c r="S78" s="783"/>
    </row>
    <row r="79" spans="1:20" x14ac:dyDescent="0.2">
      <c r="D79" s="746"/>
      <c r="F79" s="701"/>
      <c r="J79" s="746"/>
      <c r="L79" s="701"/>
      <c r="N79" s="703"/>
      <c r="P79" s="746"/>
    </row>
    <row r="80" spans="1:20" x14ac:dyDescent="0.2">
      <c r="F80" s="703"/>
      <c r="G80" s="703"/>
      <c r="L80" s="703"/>
      <c r="M80" s="703"/>
      <c r="R80" s="703"/>
      <c r="S80" s="703"/>
    </row>
    <row r="81" spans="2:19" x14ac:dyDescent="0.2">
      <c r="B81" s="739"/>
      <c r="D81" s="739"/>
      <c r="F81" s="703"/>
      <c r="G81" s="703"/>
      <c r="L81" s="703"/>
      <c r="M81" s="703"/>
      <c r="R81" s="703"/>
      <c r="S81" s="703"/>
    </row>
    <row r="82" spans="2:19" x14ac:dyDescent="0.2">
      <c r="B82" s="739"/>
      <c r="D82" s="739"/>
      <c r="F82" s="703"/>
      <c r="G82" s="703"/>
      <c r="L82" s="703"/>
      <c r="M82" s="703"/>
      <c r="R82" s="703"/>
      <c r="S82" s="703"/>
    </row>
    <row r="83" spans="2:19" x14ac:dyDescent="0.2">
      <c r="B83" s="742"/>
      <c r="H83" s="743"/>
      <c r="N83" s="743"/>
    </row>
    <row r="84" spans="2:19" x14ac:dyDescent="0.2">
      <c r="B84" s="744"/>
    </row>
    <row r="85" spans="2:19" x14ac:dyDescent="0.2">
      <c r="B85" s="771"/>
    </row>
    <row r="86" spans="2:19" x14ac:dyDescent="0.2">
      <c r="B86" s="745"/>
    </row>
    <row r="87" spans="2:19" x14ac:dyDescent="0.2">
      <c r="B87" s="745"/>
    </row>
  </sheetData>
  <mergeCells count="6">
    <mergeCell ref="A1:S1"/>
    <mergeCell ref="A2:S2"/>
    <mergeCell ref="A4:A5"/>
    <mergeCell ref="B4:G4"/>
    <mergeCell ref="H4:L4"/>
    <mergeCell ref="M4:S4"/>
  </mergeCells>
  <printOptions horizontalCentered="1"/>
  <pageMargins left="0.25" right="0.25" top="0.25" bottom="0.5" header="0.3" footer="0.3"/>
  <pageSetup scale="86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>
    <pageSetUpPr fitToPage="1"/>
  </sheetPr>
  <dimension ref="A1:Z91"/>
  <sheetViews>
    <sheetView showGridLines="0" zoomScaleNormal="100" workbookViewId="0">
      <selection activeCell="N23" sqref="N23"/>
    </sheetView>
  </sheetViews>
  <sheetFormatPr defaultColWidth="9.140625" defaultRowHeight="12" x14ac:dyDescent="0.2"/>
  <cols>
    <col min="1" max="1" width="24.7109375" style="770" customWidth="1"/>
    <col min="2" max="2" width="10.28515625" style="746" customWidth="1"/>
    <col min="3" max="3" width="0.5703125" style="711" customWidth="1"/>
    <col min="4" max="4" width="12.7109375" style="701" customWidth="1"/>
    <col min="5" max="5" width="0.7109375" style="701" customWidth="1"/>
    <col min="6" max="6" width="8.5703125" style="711" customWidth="1"/>
    <col min="7" max="7" width="0.5703125" style="711" customWidth="1"/>
    <col min="8" max="8" width="10.28515625" style="703" customWidth="1"/>
    <col min="9" max="9" width="0.5703125" style="711" customWidth="1"/>
    <col min="10" max="10" width="10.28515625" style="740" customWidth="1"/>
    <col min="11" max="11" width="0.5703125" style="701" customWidth="1"/>
    <col min="12" max="12" width="8.42578125" style="711" customWidth="1"/>
    <col min="13" max="13" width="1.5703125" style="711" customWidth="1"/>
    <col min="14" max="14" width="10.28515625" style="741" customWidth="1"/>
    <col min="15" max="15" width="0.5703125" style="711" customWidth="1"/>
    <col min="16" max="16" width="10.28515625" style="740" customWidth="1"/>
    <col min="17" max="17" width="0.5703125" style="701" customWidth="1"/>
    <col min="18" max="18" width="8.28515625" style="711" customWidth="1"/>
    <col min="19" max="19" width="0.5703125" style="711" customWidth="1"/>
    <col min="20" max="20" width="9.140625" style="701"/>
    <col min="21" max="16384" width="9.140625" style="4"/>
  </cols>
  <sheetData>
    <row r="1" spans="1:21" ht="15.75" x14ac:dyDescent="0.25">
      <c r="A1" s="1893" t="str">
        <f>CONCATENATE('List of Tables'!A39,":  ",'List of Tables'!C39)</f>
        <v>TABLE 34:  Latin American MMA Visitor Characteristics: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747"/>
      <c r="U1" s="1353"/>
    </row>
    <row r="2" spans="1:21" ht="15.75" x14ac:dyDescent="0.25">
      <c r="A2" s="1893" t="s">
        <v>889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</row>
    <row r="3" spans="1:21" x14ac:dyDescent="0.2">
      <c r="A3" s="702"/>
      <c r="B3" s="703"/>
      <c r="D3" s="704"/>
      <c r="E3" s="711"/>
      <c r="H3" s="705"/>
      <c r="J3" s="704"/>
      <c r="K3" s="711"/>
      <c r="N3" s="705"/>
      <c r="P3" s="704"/>
      <c r="Q3" s="711"/>
      <c r="R3" s="705"/>
    </row>
    <row r="4" spans="1:21" x14ac:dyDescent="0.2">
      <c r="A4" s="1964" t="s">
        <v>589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  <c r="T4" s="4"/>
    </row>
    <row r="5" spans="1:21" ht="24" x14ac:dyDescent="0.2">
      <c r="A5" s="1965"/>
      <c r="B5" s="66">
        <v>2015</v>
      </c>
      <c r="C5" s="67"/>
      <c r="D5" s="68" t="s">
        <v>984</v>
      </c>
      <c r="E5" s="65"/>
      <c r="F5" s="44" t="s">
        <v>595</v>
      </c>
      <c r="G5" s="65"/>
      <c r="H5" s="66">
        <v>2015</v>
      </c>
      <c r="I5" s="67"/>
      <c r="J5" s="68" t="s">
        <v>984</v>
      </c>
      <c r="K5" s="65"/>
      <c r="L5" s="44" t="s">
        <v>595</v>
      </c>
      <c r="M5" s="66"/>
      <c r="N5" s="68">
        <v>2015</v>
      </c>
      <c r="O5" s="67"/>
      <c r="P5" s="68" t="s">
        <v>984</v>
      </c>
      <c r="Q5" s="65"/>
      <c r="R5" s="44" t="s">
        <v>595</v>
      </c>
      <c r="S5" s="748"/>
    </row>
    <row r="6" spans="1:21" x14ac:dyDescent="0.2">
      <c r="A6" s="749" t="s">
        <v>475</v>
      </c>
      <c r="B6" s="1846">
        <v>322633.65305378108</v>
      </c>
      <c r="C6" s="1847"/>
      <c r="D6" s="1848">
        <v>346836.89091972448</v>
      </c>
      <c r="E6" s="1848"/>
      <c r="F6" s="1849">
        <v>-6.978276676902069E-2</v>
      </c>
      <c r="G6" s="1849"/>
      <c r="H6" s="1850">
        <v>307324.38382301596</v>
      </c>
      <c r="I6" s="1849"/>
      <c r="J6" s="1848">
        <v>334855.54243487597</v>
      </c>
      <c r="K6" s="1851"/>
      <c r="L6" s="1849">
        <v>-8.2218016795150936E-2</v>
      </c>
      <c r="M6" s="1852"/>
      <c r="N6" s="1853">
        <v>15309.269230769236</v>
      </c>
      <c r="O6" s="1849"/>
      <c r="P6" s="1848">
        <v>11981.348484848491</v>
      </c>
      <c r="Q6" s="1851"/>
      <c r="R6" s="1849">
        <v>0.27775844681666711</v>
      </c>
      <c r="S6" s="753"/>
    </row>
    <row r="7" spans="1:21" x14ac:dyDescent="0.2">
      <c r="A7" s="749" t="s">
        <v>265</v>
      </c>
      <c r="B7" s="1846">
        <v>27977.729213790062</v>
      </c>
      <c r="C7" s="1848"/>
      <c r="D7" s="1848">
        <v>29799.93812125954</v>
      </c>
      <c r="E7" s="1848"/>
      <c r="F7" s="1849">
        <v>-6.1148076887095872E-2</v>
      </c>
      <c r="G7" s="1849"/>
      <c r="H7" s="1854">
        <v>25979.72921379055</v>
      </c>
      <c r="I7" s="1849"/>
      <c r="J7" s="1848">
        <v>28524.93812125954</v>
      </c>
      <c r="K7" s="1851"/>
      <c r="L7" s="1849">
        <v>-8.9227499693401782E-2</v>
      </c>
      <c r="M7" s="1852"/>
      <c r="N7" s="1848">
        <v>1998.0000000000009</v>
      </c>
      <c r="O7" s="1849"/>
      <c r="P7" s="1848">
        <v>1275.0000000000009</v>
      </c>
      <c r="Q7" s="1851"/>
      <c r="R7" s="1849">
        <v>0.56705882352941139</v>
      </c>
      <c r="S7" s="753"/>
    </row>
    <row r="8" spans="1:21" s="23" customFormat="1" x14ac:dyDescent="0.2">
      <c r="A8" s="707" t="s">
        <v>266</v>
      </c>
      <c r="B8" s="1577"/>
      <c r="C8" s="1578"/>
      <c r="D8" s="1578"/>
      <c r="E8" s="1578"/>
      <c r="F8" s="1578"/>
      <c r="G8" s="1578"/>
      <c r="H8" s="1577"/>
      <c r="I8" s="1578"/>
      <c r="J8" s="1578"/>
      <c r="K8" s="1578"/>
      <c r="L8" s="1579"/>
      <c r="M8" s="1577"/>
      <c r="N8" s="1578"/>
      <c r="O8" s="1578"/>
      <c r="P8" s="1578"/>
      <c r="Q8" s="1578"/>
      <c r="R8" s="1579"/>
      <c r="S8" s="710"/>
      <c r="T8" s="701"/>
    </row>
    <row r="9" spans="1:21" s="25" customFormat="1" x14ac:dyDescent="0.2">
      <c r="A9" s="754" t="s">
        <v>267</v>
      </c>
      <c r="B9" s="1846">
        <v>6422.4375789230735</v>
      </c>
      <c r="C9" s="1848"/>
      <c r="D9" s="1848">
        <v>6438.7669588315948</v>
      </c>
      <c r="E9" s="1848"/>
      <c r="F9" s="1849">
        <v>-2.5361035758754234E-3</v>
      </c>
      <c r="G9" s="1849"/>
      <c r="H9" s="1854">
        <v>5521.4055276408799</v>
      </c>
      <c r="I9" s="1849"/>
      <c r="J9" s="1855">
        <v>6112.0800901447265</v>
      </c>
      <c r="K9" s="1851"/>
      <c r="L9" s="1849">
        <v>-9.6640514160844404E-2</v>
      </c>
      <c r="M9" s="1852"/>
      <c r="N9" s="1848">
        <v>901.03205128205173</v>
      </c>
      <c r="O9" s="1849"/>
      <c r="P9" s="1848">
        <v>326.68686868686871</v>
      </c>
      <c r="Q9" s="1851"/>
      <c r="R9" s="1849">
        <v>1.7580908130889592</v>
      </c>
      <c r="S9" s="752"/>
      <c r="T9" s="701"/>
    </row>
    <row r="10" spans="1:21" s="25" customFormat="1" x14ac:dyDescent="0.2">
      <c r="A10" s="754" t="s">
        <v>268</v>
      </c>
      <c r="B10" s="1846">
        <v>10337.998494474676</v>
      </c>
      <c r="C10" s="1848"/>
      <c r="D10" s="1848">
        <v>11801.516380428428</v>
      </c>
      <c r="E10" s="1848"/>
      <c r="F10" s="1849">
        <v>-0.12401100322843615</v>
      </c>
      <c r="G10" s="1849"/>
      <c r="H10" s="1854">
        <v>9682.5882380643852</v>
      </c>
      <c r="I10" s="1849"/>
      <c r="J10" s="1855">
        <v>11000.162845074892</v>
      </c>
      <c r="K10" s="1851"/>
      <c r="L10" s="1849">
        <v>-0.11977773652691198</v>
      </c>
      <c r="M10" s="1852"/>
      <c r="N10" s="1848">
        <v>655.41025641025647</v>
      </c>
      <c r="O10" s="1849"/>
      <c r="P10" s="1848">
        <v>801.35353535353534</v>
      </c>
      <c r="Q10" s="1851"/>
      <c r="R10" s="1849">
        <v>-0.18212096472363185</v>
      </c>
      <c r="S10" s="752"/>
      <c r="T10" s="701"/>
    </row>
    <row r="11" spans="1:21" s="25" customFormat="1" x14ac:dyDescent="0.2">
      <c r="A11" s="754" t="s">
        <v>269</v>
      </c>
      <c r="B11" s="1846">
        <v>11217.293140393796</v>
      </c>
      <c r="C11" s="1848"/>
      <c r="D11" s="1848">
        <v>11559.654781998857</v>
      </c>
      <c r="E11" s="1848"/>
      <c r="F11" s="1849">
        <v>-2.9616943417566387E-2</v>
      </c>
      <c r="G11" s="1849"/>
      <c r="H11" s="1854">
        <v>10775.73544808614</v>
      </c>
      <c r="I11" s="1849"/>
      <c r="J11" s="1848">
        <v>11412.695186039262</v>
      </c>
      <c r="K11" s="1851"/>
      <c r="L11" s="1849">
        <v>-5.5811508812773011E-2</v>
      </c>
      <c r="M11" s="1852"/>
      <c r="N11" s="1848">
        <v>441.55769230769226</v>
      </c>
      <c r="O11" s="1849"/>
      <c r="P11" s="1848">
        <v>146.95959595959599</v>
      </c>
      <c r="Q11" s="1851"/>
      <c r="R11" s="1849">
        <v>2.0046196672253438</v>
      </c>
      <c r="S11" s="752"/>
      <c r="T11" s="701"/>
    </row>
    <row r="12" spans="1:21" s="25" customFormat="1" x14ac:dyDescent="0.2">
      <c r="A12" s="754" t="s">
        <v>270</v>
      </c>
      <c r="B12" s="1856">
        <v>1.951069022435562</v>
      </c>
      <c r="C12" s="1857"/>
      <c r="D12" s="1858">
        <v>1.9575987531210941</v>
      </c>
      <c r="E12" s="1858"/>
      <c r="F12" s="1849">
        <v>-3.3355817555162531E-3</v>
      </c>
      <c r="G12" s="1849"/>
      <c r="H12" s="1859">
        <v>1.9986670066521353</v>
      </c>
      <c r="I12" s="1849"/>
      <c r="J12" s="1860">
        <v>1.9740900042020038</v>
      </c>
      <c r="K12" s="1851"/>
      <c r="L12" s="1849">
        <v>1.244978820510587E-2</v>
      </c>
      <c r="M12" s="1852"/>
      <c r="N12" s="1857">
        <v>1.4897505802460165</v>
      </c>
      <c r="O12" s="1849"/>
      <c r="P12" s="1858">
        <v>1.6493424190355479</v>
      </c>
      <c r="Q12" s="1851"/>
      <c r="R12" s="1849">
        <v>-9.6760889035311826E-2</v>
      </c>
      <c r="S12" s="752"/>
      <c r="T12" s="701"/>
    </row>
    <row r="13" spans="1:21" s="23" customFormat="1" x14ac:dyDescent="0.2">
      <c r="A13" s="707" t="s">
        <v>271</v>
      </c>
      <c r="B13" s="1577"/>
      <c r="C13" s="1578"/>
      <c r="D13" s="1578"/>
      <c r="E13" s="1578"/>
      <c r="F13" s="1578"/>
      <c r="G13" s="1578"/>
      <c r="H13" s="1577"/>
      <c r="I13" s="1578"/>
      <c r="J13" s="1578"/>
      <c r="K13" s="1578"/>
      <c r="L13" s="1579"/>
      <c r="M13" s="1577"/>
      <c r="N13" s="1578"/>
      <c r="O13" s="1578"/>
      <c r="P13" s="1578"/>
      <c r="Q13" s="1578"/>
      <c r="R13" s="1579"/>
      <c r="S13" s="710"/>
      <c r="T13" s="701"/>
    </row>
    <row r="14" spans="1:21" s="25" customFormat="1" x14ac:dyDescent="0.2">
      <c r="A14" s="755" t="s">
        <v>272</v>
      </c>
      <c r="B14" s="1846">
        <v>19554.865805528378</v>
      </c>
      <c r="C14" s="1848"/>
      <c r="D14" s="1848">
        <v>21113.101837842831</v>
      </c>
      <c r="E14" s="1848"/>
      <c r="F14" s="1849">
        <v>-7.3804220918476909E-2</v>
      </c>
      <c r="G14" s="1849"/>
      <c r="H14" s="1854">
        <v>18053.65426706701</v>
      </c>
      <c r="I14" s="1849"/>
      <c r="J14" s="1855">
        <v>20023.172544913537</v>
      </c>
      <c r="K14" s="1851"/>
      <c r="L14" s="1849">
        <v>-9.8361949058209663E-2</v>
      </c>
      <c r="M14" s="1852"/>
      <c r="N14" s="1848">
        <v>1501.2115384615388</v>
      </c>
      <c r="O14" s="1849"/>
      <c r="P14" s="1848">
        <v>1089.9292929292935</v>
      </c>
      <c r="Q14" s="1851"/>
      <c r="R14" s="1849">
        <v>0.37734763915453934</v>
      </c>
      <c r="S14" s="752"/>
      <c r="T14" s="701"/>
    </row>
    <row r="15" spans="1:21" s="25" customFormat="1" x14ac:dyDescent="0.2">
      <c r="A15" s="755" t="s">
        <v>273</v>
      </c>
      <c r="B15" s="1846">
        <v>8422.863408262685</v>
      </c>
      <c r="C15" s="1848"/>
      <c r="D15" s="1848">
        <v>8686.8362834167092</v>
      </c>
      <c r="E15" s="1848"/>
      <c r="F15" s="1849">
        <v>-3.0387688514166209E-2</v>
      </c>
      <c r="G15" s="1849"/>
      <c r="H15" s="1846">
        <v>7926.0749467242167</v>
      </c>
      <c r="I15" s="1849"/>
      <c r="J15" s="1855">
        <v>8501.7655763460025</v>
      </c>
      <c r="K15" s="1851"/>
      <c r="L15" s="1849">
        <v>-6.771424411224633E-2</v>
      </c>
      <c r="M15" s="1852"/>
      <c r="N15" s="1848">
        <v>496.78846153846155</v>
      </c>
      <c r="O15" s="1849"/>
      <c r="P15" s="1848">
        <v>185.07070707070739</v>
      </c>
      <c r="Q15" s="1851"/>
      <c r="R15" s="1849">
        <v>1.6843170883259257</v>
      </c>
      <c r="S15" s="752"/>
      <c r="T15" s="701"/>
    </row>
    <row r="16" spans="1:21" s="25" customFormat="1" x14ac:dyDescent="0.2">
      <c r="A16" s="756" t="s">
        <v>619</v>
      </c>
      <c r="B16" s="1856">
        <v>2.1467439186118722</v>
      </c>
      <c r="C16" s="1857"/>
      <c r="D16" s="1858">
        <v>2.1205728116680538</v>
      </c>
      <c r="E16" s="1858"/>
      <c r="F16" s="1849">
        <v>1.2341527157104348E-2</v>
      </c>
      <c r="G16" s="1849"/>
      <c r="H16" s="1859">
        <v>2.1627609225954614</v>
      </c>
      <c r="I16" s="1849"/>
      <c r="J16" s="1860">
        <v>2.1304501525302584</v>
      </c>
      <c r="K16" s="1851"/>
      <c r="L16" s="1849">
        <v>1.5166170410900565E-2</v>
      </c>
      <c r="M16" s="1852"/>
      <c r="N16" s="1857">
        <v>1.9384769384769382</v>
      </c>
      <c r="O16" s="1849"/>
      <c r="P16" s="1858">
        <v>1.8995919984155267</v>
      </c>
      <c r="Q16" s="1851"/>
      <c r="R16" s="1849">
        <v>2.047015364027956E-2</v>
      </c>
      <c r="S16" s="752"/>
      <c r="T16" s="701"/>
    </row>
    <row r="17" spans="1:20" s="23" customFormat="1" x14ac:dyDescent="0.2">
      <c r="A17" s="713" t="s">
        <v>274</v>
      </c>
      <c r="B17" s="1577"/>
      <c r="C17" s="1578"/>
      <c r="D17" s="1578"/>
      <c r="E17" s="1578"/>
      <c r="F17" s="1578"/>
      <c r="G17" s="1578"/>
      <c r="H17" s="1577"/>
      <c r="I17" s="1578"/>
      <c r="J17" s="1578"/>
      <c r="K17" s="1578"/>
      <c r="L17" s="1579"/>
      <c r="M17" s="1577"/>
      <c r="N17" s="1578"/>
      <c r="O17" s="1578"/>
      <c r="P17" s="1578"/>
      <c r="Q17" s="1578"/>
      <c r="R17" s="1579"/>
      <c r="S17" s="710"/>
      <c r="T17" s="701"/>
    </row>
    <row r="18" spans="1:20" s="25" customFormat="1" x14ac:dyDescent="0.2">
      <c r="A18" s="755" t="s">
        <v>275</v>
      </c>
      <c r="B18" s="1846">
        <v>2407.9128971188416</v>
      </c>
      <c r="C18" s="1848"/>
      <c r="D18" s="1848">
        <v>2862.1603453566927</v>
      </c>
      <c r="E18" s="1848"/>
      <c r="F18" s="1849">
        <v>-0.15870789663296841</v>
      </c>
      <c r="G18" s="1849"/>
      <c r="H18" s="1854">
        <v>2171.041102247048</v>
      </c>
      <c r="I18" s="1849"/>
      <c r="J18" s="1855">
        <v>2707.4936786900262</v>
      </c>
      <c r="K18" s="1851"/>
      <c r="L18" s="1849">
        <v>-0.19813622490248303</v>
      </c>
      <c r="M18" s="1852"/>
      <c r="N18" s="1848">
        <v>236.87179487179489</v>
      </c>
      <c r="O18" s="1849"/>
      <c r="P18" s="1848">
        <v>154.66666666666669</v>
      </c>
      <c r="Q18" s="1851"/>
      <c r="R18" s="1849">
        <v>0.531498673740053</v>
      </c>
      <c r="S18" s="752"/>
      <c r="T18" s="701"/>
    </row>
    <row r="19" spans="1:20" s="25" customFormat="1" x14ac:dyDescent="0.2">
      <c r="A19" s="755" t="s">
        <v>276</v>
      </c>
      <c r="B19" s="1846">
        <v>9466.120616689981</v>
      </c>
      <c r="C19" s="1848"/>
      <c r="D19" s="1848">
        <v>11218.854720055502</v>
      </c>
      <c r="E19" s="1848"/>
      <c r="F19" s="1849">
        <v>-0.1562311079964542</v>
      </c>
      <c r="G19" s="1849"/>
      <c r="H19" s="1854">
        <v>8484.8513859206723</v>
      </c>
      <c r="I19" s="1849"/>
      <c r="J19" s="1855">
        <v>10459.940578641361</v>
      </c>
      <c r="K19" s="1851"/>
      <c r="L19" s="1849">
        <v>-0.18882413125306993</v>
      </c>
      <c r="M19" s="1852"/>
      <c r="N19" s="1848">
        <v>981.26923076923117</v>
      </c>
      <c r="O19" s="1849"/>
      <c r="P19" s="1848">
        <v>758.91414141414157</v>
      </c>
      <c r="Q19" s="1851"/>
      <c r="R19" s="1849">
        <v>0.29299110033812087</v>
      </c>
      <c r="S19" s="752"/>
      <c r="T19" s="701"/>
    </row>
    <row r="20" spans="1:20" s="25" customFormat="1" x14ac:dyDescent="0.2">
      <c r="A20" s="755" t="s">
        <v>277</v>
      </c>
      <c r="B20" s="1846">
        <v>1567.77349183556</v>
      </c>
      <c r="C20" s="1848"/>
      <c r="D20" s="1848">
        <v>2124.8992182512375</v>
      </c>
      <c r="E20" s="1848"/>
      <c r="F20" s="1849">
        <v>-0.26218924720306697</v>
      </c>
      <c r="G20" s="1849"/>
      <c r="H20" s="1854">
        <v>1330.9016969637678</v>
      </c>
      <c r="I20" s="1849"/>
      <c r="J20" s="1855">
        <v>1970.232551584571</v>
      </c>
      <c r="K20" s="1851"/>
      <c r="L20" s="1849">
        <v>-0.32449512323132496</v>
      </c>
      <c r="M20" s="1852"/>
      <c r="N20" s="1848">
        <v>236.87179487179489</v>
      </c>
      <c r="O20" s="1849"/>
      <c r="P20" s="1848">
        <v>154.66666666666669</v>
      </c>
      <c r="Q20" s="1851"/>
      <c r="R20" s="1849">
        <v>0.531498673740053</v>
      </c>
      <c r="S20" s="752"/>
      <c r="T20" s="701"/>
    </row>
    <row r="21" spans="1:20" s="25" customFormat="1" x14ac:dyDescent="0.2">
      <c r="A21" s="755" t="s">
        <v>278</v>
      </c>
      <c r="B21" s="1846">
        <v>17671.469191817789</v>
      </c>
      <c r="C21" s="1848"/>
      <c r="D21" s="1848">
        <v>17843.822274097849</v>
      </c>
      <c r="E21" s="1848"/>
      <c r="F21" s="1849">
        <v>-9.6589777477356208E-3</v>
      </c>
      <c r="G21" s="1849"/>
      <c r="H21" s="1854">
        <v>16654.738422586943</v>
      </c>
      <c r="I21" s="1849"/>
      <c r="J21" s="1855">
        <v>17327.73641551199</v>
      </c>
      <c r="K21" s="1851"/>
      <c r="L21" s="1849">
        <v>-3.8839348475001728E-2</v>
      </c>
      <c r="M21" s="1852"/>
      <c r="N21" s="1848">
        <v>1016.7307692307693</v>
      </c>
      <c r="O21" s="1849"/>
      <c r="P21" s="1848">
        <v>516.08585858585832</v>
      </c>
      <c r="Q21" s="1851"/>
      <c r="R21" s="1849">
        <v>0.97008066064189868</v>
      </c>
      <c r="S21" s="752"/>
      <c r="T21" s="701"/>
    </row>
    <row r="22" spans="1:20" s="23" customFormat="1" x14ac:dyDescent="0.2">
      <c r="A22" s="713" t="s">
        <v>279</v>
      </c>
      <c r="B22" s="1577"/>
      <c r="C22" s="1578"/>
      <c r="D22" s="1578"/>
      <c r="E22" s="1578"/>
      <c r="F22" s="1578"/>
      <c r="G22" s="1578"/>
      <c r="H22" s="1577"/>
      <c r="I22" s="1578"/>
      <c r="J22" s="1578"/>
      <c r="K22" s="1578"/>
      <c r="L22" s="1579"/>
      <c r="M22" s="1577"/>
      <c r="N22" s="1578"/>
      <c r="O22" s="1578"/>
      <c r="P22" s="1578"/>
      <c r="Q22" s="1578"/>
      <c r="R22" s="1579"/>
      <c r="S22" s="710"/>
      <c r="T22" s="701"/>
    </row>
    <row r="23" spans="1:20" s="25" customFormat="1" x14ac:dyDescent="0.2">
      <c r="A23" s="755" t="s">
        <v>541</v>
      </c>
      <c r="B23" s="1846">
        <v>21549.80741814003</v>
      </c>
      <c r="C23" s="1848"/>
      <c r="D23" s="1848">
        <v>23499.519975384428</v>
      </c>
      <c r="E23" s="1848"/>
      <c r="F23" s="1849">
        <v>-8.2968186553883133E-2</v>
      </c>
      <c r="G23" s="1849"/>
      <c r="H23" s="1854">
        <v>19632.640751473937</v>
      </c>
      <c r="I23" s="1849"/>
      <c r="J23" s="1855">
        <v>22224.519975384428</v>
      </c>
      <c r="K23" s="1851"/>
      <c r="L23" s="1849">
        <v>-0.11662250643798926</v>
      </c>
      <c r="M23" s="1852"/>
      <c r="N23" s="1848">
        <v>1917.1666666666674</v>
      </c>
      <c r="O23" s="1849"/>
      <c r="P23" s="1848">
        <v>1275.0000000000009</v>
      </c>
      <c r="Q23" s="1851"/>
      <c r="R23" s="1849">
        <v>0.50366013071895377</v>
      </c>
      <c r="S23" s="752"/>
      <c r="T23" s="701"/>
    </row>
    <row r="24" spans="1:20" s="25" customFormat="1" x14ac:dyDescent="0.2">
      <c r="A24" s="755" t="s">
        <v>280</v>
      </c>
      <c r="B24" s="1846">
        <v>10547.213305955522</v>
      </c>
      <c r="C24" s="1848"/>
      <c r="D24" s="1848">
        <v>10971.130618142543</v>
      </c>
      <c r="E24" s="1848"/>
      <c r="F24" s="1849">
        <v>-3.8639346020181806E-2</v>
      </c>
      <c r="G24" s="1849"/>
      <c r="H24" s="1854">
        <v>9939.5209982632332</v>
      </c>
      <c r="I24" s="1849"/>
      <c r="J24" s="1855">
        <v>10754.509406021331</v>
      </c>
      <c r="K24" s="1851"/>
      <c r="L24" s="1849">
        <v>-7.5781086518162732E-2</v>
      </c>
      <c r="M24" s="1852"/>
      <c r="N24" s="1848">
        <v>607.69230769230762</v>
      </c>
      <c r="O24" s="1849"/>
      <c r="P24" s="1848">
        <v>216.62121212121212</v>
      </c>
      <c r="Q24" s="1851"/>
      <c r="R24" s="1849">
        <v>1.8053222569554663</v>
      </c>
      <c r="S24" s="752"/>
      <c r="T24" s="701"/>
    </row>
    <row r="25" spans="1:20" s="25" customFormat="1" x14ac:dyDescent="0.2">
      <c r="A25" s="755" t="s">
        <v>281</v>
      </c>
      <c r="B25" s="1846">
        <v>10443.939438415124</v>
      </c>
      <c r="C25" s="1848"/>
      <c r="D25" s="1848">
        <v>10837.669832808942</v>
      </c>
      <c r="E25" s="1848"/>
      <c r="F25" s="1849">
        <v>-3.6329801559545231E-2</v>
      </c>
      <c r="G25" s="1849"/>
      <c r="H25" s="1854">
        <v>9836.2471307228625</v>
      </c>
      <c r="I25" s="1849"/>
      <c r="J25" s="1855">
        <v>10621.04862068773</v>
      </c>
      <c r="K25" s="1851"/>
      <c r="L25" s="1849">
        <v>-7.3891149357534033E-2</v>
      </c>
      <c r="M25" s="1852"/>
      <c r="N25" s="1848">
        <v>607.69230769230762</v>
      </c>
      <c r="O25" s="1849"/>
      <c r="P25" s="1848">
        <v>216.62121212121212</v>
      </c>
      <c r="Q25" s="1851"/>
      <c r="R25" s="1849">
        <v>1.8053222569554663</v>
      </c>
      <c r="S25" s="752"/>
      <c r="T25" s="701"/>
    </row>
    <row r="26" spans="1:20" s="25" customFormat="1" x14ac:dyDescent="0.2">
      <c r="A26" s="755" t="s">
        <v>542</v>
      </c>
      <c r="B26" s="1846">
        <v>355.41835501571296</v>
      </c>
      <c r="C26" s="1848"/>
      <c r="D26" s="1848">
        <v>391.64776819571091</v>
      </c>
      <c r="E26" s="1848"/>
      <c r="F26" s="1849">
        <v>-9.2505092897385524E-2</v>
      </c>
      <c r="G26" s="1849"/>
      <c r="H26" s="1854">
        <v>355.41835501571296</v>
      </c>
      <c r="I26" s="1849"/>
      <c r="J26" s="1855">
        <v>391.64776819571091</v>
      </c>
      <c r="K26" s="1851"/>
      <c r="L26" s="1849">
        <v>-9.2505092897385524E-2</v>
      </c>
      <c r="M26" s="1852"/>
      <c r="N26" s="1848">
        <v>0</v>
      </c>
      <c r="O26" s="1849"/>
      <c r="P26" s="1848">
        <v>0</v>
      </c>
      <c r="Q26" s="1851"/>
      <c r="R26" s="1849" t="s">
        <v>1101</v>
      </c>
      <c r="S26" s="752"/>
      <c r="T26" s="701"/>
    </row>
    <row r="27" spans="1:20" s="25" customFormat="1" x14ac:dyDescent="0.2">
      <c r="A27" s="755" t="s">
        <v>543</v>
      </c>
      <c r="B27" s="1846">
        <v>497.36149236034561</v>
      </c>
      <c r="C27" s="1848"/>
      <c r="D27" s="1848">
        <v>386.77687561847421</v>
      </c>
      <c r="E27" s="1848"/>
      <c r="F27" s="1849">
        <v>0.28591320658723834</v>
      </c>
      <c r="G27" s="1849"/>
      <c r="H27" s="1854">
        <v>236.66918466803739</v>
      </c>
      <c r="I27" s="1849"/>
      <c r="J27" s="1855">
        <v>386.77687561847421</v>
      </c>
      <c r="K27" s="1851"/>
      <c r="L27" s="1849">
        <v>-0.38809892838191951</v>
      </c>
      <c r="M27" s="1852"/>
      <c r="N27" s="1848">
        <v>260.69230769230768</v>
      </c>
      <c r="O27" s="1849"/>
      <c r="P27" s="1848">
        <v>0</v>
      </c>
      <c r="Q27" s="1851"/>
      <c r="R27" s="1849" t="s">
        <v>1101</v>
      </c>
      <c r="S27" s="752"/>
      <c r="T27" s="701"/>
    </row>
    <row r="28" spans="1:20" s="25" customFormat="1" x14ac:dyDescent="0.2">
      <c r="A28" s="755" t="s">
        <v>246</v>
      </c>
      <c r="B28" s="1846">
        <v>3870.5655590050269</v>
      </c>
      <c r="C28" s="1848"/>
      <c r="D28" s="1848">
        <v>4055.1904041616067</v>
      </c>
      <c r="E28" s="1848"/>
      <c r="F28" s="1849">
        <v>-4.552803364476056E-2</v>
      </c>
      <c r="G28" s="1849"/>
      <c r="H28" s="1854">
        <v>3567.7770974665668</v>
      </c>
      <c r="I28" s="1849"/>
      <c r="J28" s="1855">
        <v>3917.0085859797887</v>
      </c>
      <c r="K28" s="1851"/>
      <c r="L28" s="1849">
        <v>-8.9157703090882084E-2</v>
      </c>
      <c r="M28" s="1852"/>
      <c r="N28" s="1848">
        <v>302.78846153846155</v>
      </c>
      <c r="O28" s="1849"/>
      <c r="P28" s="1848">
        <v>138.18181818181819</v>
      </c>
      <c r="Q28" s="1851"/>
      <c r="R28" s="1849">
        <v>1.1912322874493928</v>
      </c>
      <c r="S28" s="752"/>
      <c r="T28" s="701"/>
    </row>
    <row r="29" spans="1:20" s="25" customFormat="1" x14ac:dyDescent="0.2">
      <c r="A29" s="755" t="s">
        <v>0</v>
      </c>
      <c r="B29" s="1846">
        <v>6704.8071967275882</v>
      </c>
      <c r="C29" s="1848"/>
      <c r="D29" s="1848">
        <v>7044.1707954120247</v>
      </c>
      <c r="E29" s="1848"/>
      <c r="F29" s="1849">
        <v>-4.8176514814982786E-2</v>
      </c>
      <c r="G29" s="1849"/>
      <c r="H29" s="1854">
        <v>6305.2815557019303</v>
      </c>
      <c r="I29" s="1849"/>
      <c r="J29" s="1855">
        <v>6682.3829166241458</v>
      </c>
      <c r="K29" s="1851"/>
      <c r="L29" s="1849">
        <v>-5.6432168827691517E-2</v>
      </c>
      <c r="M29" s="1852"/>
      <c r="N29" s="1848">
        <v>399.52564102564094</v>
      </c>
      <c r="O29" s="1849"/>
      <c r="P29" s="1848">
        <v>361.78787878787881</v>
      </c>
      <c r="Q29" s="1851"/>
      <c r="R29" s="1849">
        <v>0.1043090839974998</v>
      </c>
      <c r="S29" s="752"/>
      <c r="T29" s="701"/>
    </row>
    <row r="30" spans="1:20" s="25" customFormat="1" x14ac:dyDescent="0.2">
      <c r="A30" s="755" t="s">
        <v>253</v>
      </c>
      <c r="B30" s="1846">
        <v>2928.5715103655639</v>
      </c>
      <c r="C30" s="1848"/>
      <c r="D30" s="1848">
        <v>3153.4398028156202</v>
      </c>
      <c r="E30" s="1848"/>
      <c r="F30" s="1849">
        <v>-7.1308890136186381E-2</v>
      </c>
      <c r="G30" s="1849"/>
      <c r="H30" s="1854">
        <v>2609.8792026732613</v>
      </c>
      <c r="I30" s="1849"/>
      <c r="J30" s="1855">
        <v>3008.2731361489537</v>
      </c>
      <c r="K30" s="1851"/>
      <c r="L30" s="1849">
        <v>-0.13243276638958959</v>
      </c>
      <c r="M30" s="1852"/>
      <c r="N30" s="1848">
        <v>318.69230769230768</v>
      </c>
      <c r="O30" s="1849"/>
      <c r="P30" s="1848">
        <v>145.16666666666669</v>
      </c>
      <c r="Q30" s="1851"/>
      <c r="R30" s="1849">
        <v>1.1953545880067116</v>
      </c>
      <c r="S30" s="752"/>
      <c r="T30" s="701"/>
    </row>
    <row r="31" spans="1:20" s="25" customFormat="1" x14ac:dyDescent="0.2">
      <c r="A31" s="755" t="s">
        <v>262</v>
      </c>
      <c r="B31" s="1846">
        <v>5698.1320527799671</v>
      </c>
      <c r="C31" s="1848"/>
      <c r="D31" s="1848">
        <v>5687.2589229417508</v>
      </c>
      <c r="E31" s="1848"/>
      <c r="F31" s="1849">
        <v>1.9118401299359417E-3</v>
      </c>
      <c r="G31" s="1849"/>
      <c r="H31" s="1854">
        <v>5298.6064117543019</v>
      </c>
      <c r="I31" s="1849"/>
      <c r="J31" s="1855">
        <v>5470.6377108205388</v>
      </c>
      <c r="K31" s="1851"/>
      <c r="L31" s="1849">
        <v>-3.1446297152153031E-2</v>
      </c>
      <c r="M31" s="1852"/>
      <c r="N31" s="1848">
        <v>399.52564102564094</v>
      </c>
      <c r="O31" s="1849"/>
      <c r="P31" s="1848">
        <v>216.62121212121212</v>
      </c>
      <c r="Q31" s="1851"/>
      <c r="R31" s="1849">
        <v>0.84435142391356943</v>
      </c>
      <c r="S31" s="752"/>
      <c r="T31" s="701"/>
    </row>
    <row r="32" spans="1:20" s="23" customFormat="1" x14ac:dyDescent="0.2">
      <c r="A32" s="714" t="s">
        <v>141</v>
      </c>
      <c r="B32" s="1577"/>
      <c r="C32" s="1578"/>
      <c r="D32" s="1578"/>
      <c r="E32" s="1578"/>
      <c r="F32" s="1578"/>
      <c r="G32" s="1578"/>
      <c r="H32" s="1577"/>
      <c r="I32" s="1578"/>
      <c r="J32" s="1578"/>
      <c r="K32" s="1578"/>
      <c r="L32" s="1579"/>
      <c r="M32" s="1577"/>
      <c r="N32" s="1578"/>
      <c r="O32" s="1578"/>
      <c r="P32" s="1578"/>
      <c r="Q32" s="1578"/>
      <c r="R32" s="1579"/>
      <c r="S32" s="710"/>
      <c r="T32" s="701"/>
    </row>
    <row r="33" spans="1:20" s="10" customFormat="1" x14ac:dyDescent="0.2">
      <c r="A33" s="757" t="s">
        <v>544</v>
      </c>
      <c r="B33" s="1861">
        <v>7.7675513995633567</v>
      </c>
      <c r="C33" s="1858"/>
      <c r="D33" s="1858">
        <v>7.657404977061522</v>
      </c>
      <c r="E33" s="1858"/>
      <c r="F33" s="1849">
        <v>1.4384301578901559E-2</v>
      </c>
      <c r="G33" s="1849"/>
      <c r="H33" s="1859">
        <v>8.0092390220261169</v>
      </c>
      <c r="I33" s="1849"/>
      <c r="J33" s="1858">
        <v>7.7468902440338532</v>
      </c>
      <c r="K33" s="1862"/>
      <c r="L33" s="1849">
        <v>3.3865043872837564E-2</v>
      </c>
      <c r="M33" s="1852"/>
      <c r="N33" s="1858">
        <v>5.2925624753408824</v>
      </c>
      <c r="O33" s="1849"/>
      <c r="P33" s="1858">
        <v>6.0975876411170535</v>
      </c>
      <c r="Q33" s="1862"/>
      <c r="R33" s="1849">
        <v>-0.13202354982940331</v>
      </c>
      <c r="S33" s="753"/>
      <c r="T33" s="701"/>
    </row>
    <row r="34" spans="1:20" s="10" customFormat="1" x14ac:dyDescent="0.2">
      <c r="A34" s="757" t="s">
        <v>285</v>
      </c>
      <c r="B34" s="1861">
        <v>8.00363766281564</v>
      </c>
      <c r="C34" s="1858"/>
      <c r="D34" s="1858">
        <v>8.0352965970101486</v>
      </c>
      <c r="E34" s="1858"/>
      <c r="F34" s="1849">
        <v>-3.9399832740820749E-3</v>
      </c>
      <c r="G34" s="1849"/>
      <c r="H34" s="1859">
        <v>8.299248145203391</v>
      </c>
      <c r="I34" s="1849"/>
      <c r="J34" s="1858">
        <v>8.0967777651882749</v>
      </c>
      <c r="K34" s="1862"/>
      <c r="L34" s="1849">
        <v>2.5006290883470745E-2</v>
      </c>
      <c r="M34" s="1852"/>
      <c r="N34" s="1858">
        <v>3.2188185654008437</v>
      </c>
      <c r="O34" s="1849"/>
      <c r="P34" s="1858">
        <v>5.0208435336084491</v>
      </c>
      <c r="Q34" s="1862"/>
      <c r="R34" s="1849">
        <v>-0.358908808080801</v>
      </c>
      <c r="S34" s="753"/>
      <c r="T34" s="701"/>
    </row>
    <row r="35" spans="1:20" s="10" customFormat="1" x14ac:dyDescent="0.2">
      <c r="A35" s="757" t="s">
        <v>545</v>
      </c>
      <c r="B35" s="1861">
        <v>4.8717218770537425</v>
      </c>
      <c r="C35" s="1858"/>
      <c r="D35" s="1858">
        <v>5.6870971112011395</v>
      </c>
      <c r="E35" s="1858"/>
      <c r="F35" s="1849">
        <v>-0.1433728347176379</v>
      </c>
      <c r="G35" s="1849"/>
      <c r="H35" s="1859">
        <v>4.8717218770537425</v>
      </c>
      <c r="I35" s="1849"/>
      <c r="J35" s="1858">
        <v>5.6870971112011395</v>
      </c>
      <c r="K35" s="1862"/>
      <c r="L35" s="1849">
        <v>-0.1433728347176379</v>
      </c>
      <c r="M35" s="1852"/>
      <c r="N35" s="1858" t="s">
        <v>983</v>
      </c>
      <c r="O35" s="1849"/>
      <c r="P35" s="1858" t="s">
        <v>983</v>
      </c>
      <c r="Q35" s="1862"/>
      <c r="R35" s="1849" t="s">
        <v>1101</v>
      </c>
      <c r="S35" s="753"/>
      <c r="T35" s="701"/>
    </row>
    <row r="36" spans="1:20" s="10" customFormat="1" x14ac:dyDescent="0.2">
      <c r="A36" s="757" t="s">
        <v>546</v>
      </c>
      <c r="B36" s="1861">
        <v>1.8528835450867527</v>
      </c>
      <c r="C36" s="1858"/>
      <c r="D36" s="1858">
        <v>6.3333552026488427</v>
      </c>
      <c r="E36" s="1858"/>
      <c r="F36" s="1849">
        <v>-0.70744045047215909</v>
      </c>
      <c r="G36" s="1849"/>
      <c r="H36" s="1859">
        <v>2.7923390972463036</v>
      </c>
      <c r="I36" s="1849"/>
      <c r="J36" s="1858">
        <v>6.3333552026488427</v>
      </c>
      <c r="K36" s="1862"/>
      <c r="L36" s="1849">
        <v>-0.55910587549574919</v>
      </c>
      <c r="M36" s="1852"/>
      <c r="N36" s="1858">
        <v>1</v>
      </c>
      <c r="O36" s="1849"/>
      <c r="P36" s="1858" t="s">
        <v>983</v>
      </c>
      <c r="Q36" s="1862"/>
      <c r="R36" s="1849" t="s">
        <v>1101</v>
      </c>
      <c r="S36" s="753"/>
      <c r="T36" s="701"/>
    </row>
    <row r="37" spans="1:20" s="10" customFormat="1" x14ac:dyDescent="0.2">
      <c r="A37" s="758" t="s">
        <v>547</v>
      </c>
      <c r="B37" s="1861">
        <v>5.1956428372769494</v>
      </c>
      <c r="C37" s="1858"/>
      <c r="D37" s="1858">
        <v>6.2674133753094177</v>
      </c>
      <c r="E37" s="1858"/>
      <c r="F37" s="1849">
        <v>-0.17100683708764555</v>
      </c>
      <c r="G37" s="1849"/>
      <c r="H37" s="1859">
        <v>5.2460426553919053</v>
      </c>
      <c r="I37" s="1849"/>
      <c r="J37" s="1858">
        <v>6.2999165725772848</v>
      </c>
      <c r="K37" s="1862"/>
      <c r="L37" s="1849">
        <v>-0.16728378940330021</v>
      </c>
      <c r="M37" s="1852"/>
      <c r="N37" s="1858">
        <v>4.6017783423308973</v>
      </c>
      <c r="O37" s="1849"/>
      <c r="P37" s="1858">
        <v>5.3460526315789476</v>
      </c>
      <c r="Q37" s="1862"/>
      <c r="R37" s="1849">
        <v>-0.13921940926126464</v>
      </c>
      <c r="S37" s="753"/>
      <c r="T37" s="701"/>
    </row>
    <row r="38" spans="1:20" s="10" customFormat="1" x14ac:dyDescent="0.2">
      <c r="A38" s="758" t="s">
        <v>1</v>
      </c>
      <c r="B38" s="1861">
        <v>7.2920487177392781</v>
      </c>
      <c r="C38" s="1858"/>
      <c r="D38" s="1858">
        <v>7.0576325889064178</v>
      </c>
      <c r="E38" s="1858"/>
      <c r="F38" s="1849">
        <v>3.3214555430574375E-2</v>
      </c>
      <c r="G38" s="1849"/>
      <c r="H38" s="1859">
        <v>7.5078875393504267</v>
      </c>
      <c r="I38" s="1849"/>
      <c r="J38" s="1858">
        <v>7.0834901562120933</v>
      </c>
      <c r="K38" s="1862"/>
      <c r="L38" s="1849">
        <v>5.9913598209230874E-2</v>
      </c>
      <c r="M38" s="1852"/>
      <c r="N38" s="1858">
        <v>3.8856977826268326</v>
      </c>
      <c r="O38" s="1849"/>
      <c r="P38" s="1858">
        <v>6.5800318284613457</v>
      </c>
      <c r="Q38" s="1862"/>
      <c r="R38" s="1849">
        <v>-0.40947127857047888</v>
      </c>
      <c r="S38" s="753"/>
      <c r="T38" s="701"/>
    </row>
    <row r="39" spans="1:20" s="10" customFormat="1" x14ac:dyDescent="0.2">
      <c r="A39" s="757" t="s">
        <v>142</v>
      </c>
      <c r="B39" s="1861">
        <v>3.6157317656527281</v>
      </c>
      <c r="C39" s="1858"/>
      <c r="D39" s="1858">
        <v>4.3459164009610838</v>
      </c>
      <c r="E39" s="1858"/>
      <c r="F39" s="1849">
        <v>-0.16801626353118021</v>
      </c>
      <c r="G39" s="1849"/>
      <c r="H39" s="1859">
        <v>3.7908054949424299</v>
      </c>
      <c r="I39" s="1849"/>
      <c r="J39" s="1858">
        <v>4.4108646914576157</v>
      </c>
      <c r="K39" s="1862"/>
      <c r="L39" s="1849">
        <v>-0.14057542905726289</v>
      </c>
      <c r="M39" s="1852"/>
      <c r="N39" s="1858">
        <v>2.1819937243543324</v>
      </c>
      <c r="O39" s="1849"/>
      <c r="P39" s="1858">
        <v>3</v>
      </c>
      <c r="Q39" s="1862"/>
      <c r="R39" s="1849">
        <v>-0.27266875854855588</v>
      </c>
      <c r="S39" s="753"/>
      <c r="T39" s="701"/>
    </row>
    <row r="40" spans="1:20" s="10" customFormat="1" x14ac:dyDescent="0.2">
      <c r="A40" s="757" t="s">
        <v>143</v>
      </c>
      <c r="B40" s="1861">
        <v>6.7220014083185289</v>
      </c>
      <c r="C40" s="1858"/>
      <c r="D40" s="1858">
        <v>6.3317995711010093</v>
      </c>
      <c r="E40" s="1858"/>
      <c r="F40" s="1849">
        <v>6.1625740492235612E-2</v>
      </c>
      <c r="G40" s="1849"/>
      <c r="H40" s="1859">
        <v>7.0671035913238427</v>
      </c>
      <c r="I40" s="1849"/>
      <c r="J40" s="1858">
        <v>6.2269720007354925</v>
      </c>
      <c r="K40" s="1862"/>
      <c r="L40" s="1849">
        <v>0.13491815773205965</v>
      </c>
      <c r="M40" s="1852"/>
      <c r="N40" s="1858">
        <v>2.1451721592914681</v>
      </c>
      <c r="O40" s="1849"/>
      <c r="P40" s="1858">
        <v>8.9791564663915509</v>
      </c>
      <c r="Q40" s="1862"/>
      <c r="R40" s="1849">
        <v>-0.7610942445071851</v>
      </c>
      <c r="S40" s="753"/>
      <c r="T40" s="701"/>
    </row>
    <row r="41" spans="1:20" s="10" customFormat="1" x14ac:dyDescent="0.2">
      <c r="A41" s="757" t="s">
        <v>301</v>
      </c>
      <c r="B41" s="1861">
        <v>11.531802691647927</v>
      </c>
      <c r="C41" s="1858"/>
      <c r="D41" s="1858">
        <v>11.638846010632752</v>
      </c>
      <c r="E41" s="1858"/>
      <c r="F41" s="1849">
        <v>-9.197073222468535E-3</v>
      </c>
      <c r="G41" s="1849"/>
      <c r="H41" s="1859">
        <v>11.829391341765108</v>
      </c>
      <c r="I41" s="1849"/>
      <c r="J41" s="1858">
        <v>11.739045357834073</v>
      </c>
      <c r="K41" s="1862"/>
      <c r="L41" s="1849">
        <v>7.6961951485043784E-3</v>
      </c>
      <c r="M41" s="1852"/>
      <c r="N41" s="1858">
        <v>7.6622969122969113</v>
      </c>
      <c r="O41" s="1849"/>
      <c r="P41" s="1858">
        <v>9.3971360665478301</v>
      </c>
      <c r="Q41" s="1862"/>
      <c r="R41" s="1849">
        <v>-0.18461360375813268</v>
      </c>
      <c r="S41" s="753"/>
      <c r="T41" s="701"/>
    </row>
    <row r="42" spans="1:20" s="23" customFormat="1" x14ac:dyDescent="0.2">
      <c r="A42" s="715" t="s">
        <v>302</v>
      </c>
      <c r="B42" s="1577"/>
      <c r="C42" s="1578"/>
      <c r="D42" s="1591"/>
      <c r="E42" s="1591"/>
      <c r="F42" s="1592"/>
      <c r="G42" s="1592"/>
      <c r="H42" s="1577"/>
      <c r="I42" s="1592"/>
      <c r="J42" s="1593"/>
      <c r="K42" s="1593"/>
      <c r="L42" s="1594"/>
      <c r="M42" s="1595"/>
      <c r="N42" s="1578"/>
      <c r="O42" s="1592"/>
      <c r="P42" s="1593"/>
      <c r="Q42" s="1593"/>
      <c r="R42" s="1594"/>
      <c r="S42" s="718"/>
      <c r="T42" s="701"/>
    </row>
    <row r="43" spans="1:20" s="25" customFormat="1" x14ac:dyDescent="0.2">
      <c r="A43" s="759" t="s">
        <v>303</v>
      </c>
      <c r="B43" s="1846">
        <v>19935.038929934482</v>
      </c>
      <c r="C43" s="1848"/>
      <c r="D43" s="1848">
        <v>22732.591979763787</v>
      </c>
      <c r="E43" s="1848"/>
      <c r="F43" s="1849">
        <v>-0.12306353152863714</v>
      </c>
      <c r="G43" s="1849"/>
      <c r="H43" s="1854">
        <v>18518.077391473122</v>
      </c>
      <c r="I43" s="1849"/>
      <c r="J43" s="1855">
        <v>21665.430363602169</v>
      </c>
      <c r="K43" s="1851"/>
      <c r="L43" s="1849">
        <v>-0.14527073403612542</v>
      </c>
      <c r="M43" s="1852"/>
      <c r="N43" s="1848">
        <v>1416.9615384615386</v>
      </c>
      <c r="O43" s="1849"/>
      <c r="P43" s="1848">
        <v>1067.1616161616173</v>
      </c>
      <c r="Q43" s="1851"/>
      <c r="R43" s="1849">
        <v>0.32778532979670577</v>
      </c>
      <c r="S43" s="752"/>
      <c r="T43" s="701"/>
    </row>
    <row r="44" spans="1:20" s="25" customFormat="1" x14ac:dyDescent="0.2">
      <c r="A44" s="759" t="s">
        <v>319</v>
      </c>
      <c r="B44" s="1846">
        <v>17567.324048907718</v>
      </c>
      <c r="C44" s="1848"/>
      <c r="D44" s="1848">
        <v>20071.858024153062</v>
      </c>
      <c r="E44" s="1848"/>
      <c r="F44" s="1849">
        <v>-0.12477838236159122</v>
      </c>
      <c r="G44" s="1849"/>
      <c r="H44" s="1854">
        <v>16385.02917711273</v>
      </c>
      <c r="I44" s="1849"/>
      <c r="J44" s="1855">
        <v>19221.317620112659</v>
      </c>
      <c r="K44" s="1851"/>
      <c r="L44" s="1849">
        <v>-0.14755952214389892</v>
      </c>
      <c r="M44" s="1852"/>
      <c r="N44" s="1848">
        <v>1182.2948717948721</v>
      </c>
      <c r="O44" s="1849"/>
      <c r="P44" s="1848">
        <v>850.54040404040416</v>
      </c>
      <c r="Q44" s="1851"/>
      <c r="R44" s="1849">
        <v>0.39005139106678838</v>
      </c>
      <c r="S44" s="752"/>
      <c r="T44" s="701"/>
    </row>
    <row r="45" spans="1:20" s="25" customFormat="1" x14ac:dyDescent="0.2">
      <c r="A45" s="759" t="s">
        <v>305</v>
      </c>
      <c r="B45" s="1846">
        <v>1720.7570565421427</v>
      </c>
      <c r="C45" s="1848"/>
      <c r="D45" s="1848">
        <v>1848.285988701128</v>
      </c>
      <c r="E45" s="1848"/>
      <c r="F45" s="1849">
        <v>-6.89984845086693E-2</v>
      </c>
      <c r="G45" s="1849"/>
      <c r="H45" s="1854">
        <v>1720.7570565421427</v>
      </c>
      <c r="I45" s="1849"/>
      <c r="J45" s="1855">
        <v>1776.8314432465825</v>
      </c>
      <c r="K45" s="1851"/>
      <c r="L45" s="1849">
        <v>-3.1558641601919242E-2</v>
      </c>
      <c r="M45" s="1852"/>
      <c r="N45" s="1848">
        <v>0</v>
      </c>
      <c r="O45" s="1849"/>
      <c r="P45" s="1848">
        <v>71.454545454545453</v>
      </c>
      <c r="Q45" s="1851"/>
      <c r="R45" s="1849">
        <v>-1</v>
      </c>
      <c r="S45" s="752"/>
      <c r="T45" s="701"/>
    </row>
    <row r="46" spans="1:20" s="25" customFormat="1" x14ac:dyDescent="0.2">
      <c r="A46" s="759" t="s">
        <v>306</v>
      </c>
      <c r="B46" s="1846">
        <v>1258.9276928889899</v>
      </c>
      <c r="C46" s="1848"/>
      <c r="D46" s="1848">
        <v>1163.2530425787634</v>
      </c>
      <c r="E46" s="1848"/>
      <c r="F46" s="1849">
        <v>8.2247496295500502E-2</v>
      </c>
      <c r="G46" s="1849"/>
      <c r="H46" s="1854">
        <v>1258.9276928889899</v>
      </c>
      <c r="I46" s="1849"/>
      <c r="J46" s="1855">
        <v>1163.2530425787634</v>
      </c>
      <c r="K46" s="1851"/>
      <c r="L46" s="1849">
        <v>8.2247496295500502E-2</v>
      </c>
      <c r="M46" s="1852"/>
      <c r="N46" s="1848">
        <v>0</v>
      </c>
      <c r="O46" s="1849"/>
      <c r="P46" s="1848">
        <v>0</v>
      </c>
      <c r="Q46" s="1851"/>
      <c r="R46" s="1849" t="s">
        <v>1101</v>
      </c>
      <c r="S46" s="752"/>
      <c r="T46" s="701"/>
    </row>
    <row r="47" spans="1:20" s="25" customFormat="1" x14ac:dyDescent="0.2">
      <c r="A47" s="759" t="s">
        <v>601</v>
      </c>
      <c r="B47" s="1846">
        <v>544.23861362315392</v>
      </c>
      <c r="C47" s="1848"/>
      <c r="D47" s="1848">
        <v>684.32176962697474</v>
      </c>
      <c r="E47" s="1848"/>
      <c r="F47" s="1849">
        <v>-0.20470363829018687</v>
      </c>
      <c r="G47" s="1849"/>
      <c r="H47" s="1854">
        <v>544.23861362315392</v>
      </c>
      <c r="I47" s="1849"/>
      <c r="J47" s="1855">
        <v>684.32176962697474</v>
      </c>
      <c r="K47" s="1851"/>
      <c r="L47" s="1849">
        <v>-0.20470363829018687</v>
      </c>
      <c r="M47" s="1852"/>
      <c r="N47" s="1848">
        <v>0</v>
      </c>
      <c r="O47" s="1849"/>
      <c r="P47" s="1848">
        <v>0</v>
      </c>
      <c r="Q47" s="1851"/>
      <c r="R47" s="1849" t="s">
        <v>1101</v>
      </c>
      <c r="S47" s="752"/>
      <c r="T47" s="701"/>
    </row>
    <row r="48" spans="1:20" s="25" customFormat="1" x14ac:dyDescent="0.2">
      <c r="A48" s="756" t="s">
        <v>196</v>
      </c>
      <c r="B48" s="1846">
        <v>379.42423097158911</v>
      </c>
      <c r="C48" s="1848"/>
      <c r="D48" s="1848">
        <v>420.09811256336002</v>
      </c>
      <c r="E48" s="1848"/>
      <c r="F48" s="1849">
        <v>-9.6819957946458021E-2</v>
      </c>
      <c r="G48" s="1849"/>
      <c r="H48" s="1854">
        <v>379.42423097158911</v>
      </c>
      <c r="I48" s="1849"/>
      <c r="J48" s="1855">
        <v>420.09811256336002</v>
      </c>
      <c r="K48" s="1851"/>
      <c r="L48" s="1849">
        <v>-9.6819957946458021E-2</v>
      </c>
      <c r="M48" s="1852"/>
      <c r="N48" s="1848">
        <v>0</v>
      </c>
      <c r="O48" s="1849"/>
      <c r="P48" s="1848">
        <v>0</v>
      </c>
      <c r="Q48" s="1851"/>
      <c r="R48" s="1849" t="s">
        <v>1101</v>
      </c>
      <c r="S48" s="752"/>
      <c r="T48" s="701"/>
    </row>
    <row r="49" spans="1:20" s="25" customFormat="1" x14ac:dyDescent="0.2">
      <c r="A49" s="759" t="s">
        <v>185</v>
      </c>
      <c r="B49" s="1846">
        <v>2541.4488824024779</v>
      </c>
      <c r="C49" s="1848"/>
      <c r="D49" s="1848">
        <v>2198.5031842852295</v>
      </c>
      <c r="E49" s="1848"/>
      <c r="F49" s="1849">
        <v>0.15599053964015333</v>
      </c>
      <c r="G49" s="1849"/>
      <c r="H49" s="1854">
        <v>2541.4488824024779</v>
      </c>
      <c r="I49" s="1849"/>
      <c r="J49" s="1855">
        <v>2158.7254065074517</v>
      </c>
      <c r="K49" s="1851"/>
      <c r="L49" s="1849">
        <v>0.17729141221079389</v>
      </c>
      <c r="M49" s="1852"/>
      <c r="N49" s="1848">
        <v>0</v>
      </c>
      <c r="O49" s="1849"/>
      <c r="P49" s="1848">
        <v>39.777777777777779</v>
      </c>
      <c r="Q49" s="1851"/>
      <c r="R49" s="1849">
        <v>-1</v>
      </c>
      <c r="S49" s="752"/>
      <c r="T49" s="701"/>
    </row>
    <row r="50" spans="1:20" s="25" customFormat="1" x14ac:dyDescent="0.2">
      <c r="A50" s="1267" t="s">
        <v>792</v>
      </c>
      <c r="B50" s="1846">
        <v>1549.5499343838837</v>
      </c>
      <c r="C50" s="1848"/>
      <c r="D50" s="1848">
        <v>1195.9485509030003</v>
      </c>
      <c r="E50" s="1848"/>
      <c r="F50" s="1849">
        <v>0.29566604952520481</v>
      </c>
      <c r="G50" s="1849"/>
      <c r="H50" s="1854">
        <v>968.51147284542242</v>
      </c>
      <c r="I50" s="1849"/>
      <c r="J50" s="1855">
        <v>1094.615217569667</v>
      </c>
      <c r="K50" s="1851"/>
      <c r="L50" s="1849">
        <v>-0.11520371971826594</v>
      </c>
      <c r="M50" s="1852"/>
      <c r="N50" s="1848">
        <v>581.03846153846143</v>
      </c>
      <c r="O50" s="1849"/>
      <c r="P50" s="1848">
        <v>101.33333333333334</v>
      </c>
      <c r="Q50" s="1851"/>
      <c r="R50" s="1849">
        <v>4.7339321862348163</v>
      </c>
      <c r="S50" s="752"/>
      <c r="T50" s="701"/>
    </row>
    <row r="51" spans="1:20" s="25" customFormat="1" x14ac:dyDescent="0.2">
      <c r="A51" s="1267" t="s">
        <v>957</v>
      </c>
      <c r="B51" s="1846">
        <v>152.23078453539941</v>
      </c>
      <c r="C51" s="1848"/>
      <c r="D51" s="1848">
        <v>228.22731346264931</v>
      </c>
      <c r="E51" s="1848"/>
      <c r="F51" s="1849">
        <v>-0.33298612586826581</v>
      </c>
      <c r="G51" s="1849"/>
      <c r="H51" s="1854">
        <v>152.23078453539941</v>
      </c>
      <c r="I51" s="1849"/>
      <c r="J51" s="1855">
        <v>228.22731346264931</v>
      </c>
      <c r="K51" s="1851"/>
      <c r="L51" s="1849">
        <v>-0.33298612586826581</v>
      </c>
      <c r="M51" s="1852"/>
      <c r="N51" s="1848">
        <v>0</v>
      </c>
      <c r="O51" s="1849"/>
      <c r="P51" s="1848">
        <v>0</v>
      </c>
      <c r="Q51" s="1851"/>
      <c r="R51" s="1849" t="s">
        <v>1101</v>
      </c>
      <c r="S51" s="752"/>
      <c r="T51" s="701"/>
    </row>
    <row r="52" spans="1:20" s="25" customFormat="1" x14ac:dyDescent="0.2">
      <c r="A52" s="759" t="s">
        <v>308</v>
      </c>
      <c r="B52" s="1846">
        <v>546.27472771184944</v>
      </c>
      <c r="C52" s="1848"/>
      <c r="D52" s="1848">
        <v>326.80338980884346</v>
      </c>
      <c r="E52" s="1848"/>
      <c r="F52" s="1849">
        <v>0.67156995535260811</v>
      </c>
      <c r="G52" s="1849"/>
      <c r="H52" s="1854">
        <v>311.60806104518304</v>
      </c>
      <c r="I52" s="1849"/>
      <c r="J52" s="1855">
        <v>326.80338980884346</v>
      </c>
      <c r="K52" s="1851"/>
      <c r="L52" s="1849">
        <v>-4.6496851738742996E-2</v>
      </c>
      <c r="M52" s="1852"/>
      <c r="N52" s="1848">
        <v>234.66666666666666</v>
      </c>
      <c r="O52" s="1849"/>
      <c r="P52" s="1848">
        <v>0</v>
      </c>
      <c r="Q52" s="1851"/>
      <c r="R52" s="1849" t="s">
        <v>1101</v>
      </c>
      <c r="S52" s="752"/>
      <c r="T52" s="701"/>
    </row>
    <row r="53" spans="1:20" s="25" customFormat="1" x14ac:dyDescent="0.2">
      <c r="A53" s="759" t="s">
        <v>309</v>
      </c>
      <c r="B53" s="1846">
        <v>1184.9147076756894</v>
      </c>
      <c r="C53" s="1848"/>
      <c r="D53" s="1848">
        <v>1507.8004539839158</v>
      </c>
      <c r="E53" s="1848"/>
      <c r="F53" s="1849">
        <v>-0.21414355291848894</v>
      </c>
      <c r="G53" s="1849"/>
      <c r="H53" s="1854">
        <v>1184.9147076756894</v>
      </c>
      <c r="I53" s="1849"/>
      <c r="J53" s="1855">
        <v>1507.8004539839158</v>
      </c>
      <c r="K53" s="1851"/>
      <c r="L53" s="1849">
        <v>-0.21414355291848894</v>
      </c>
      <c r="M53" s="1852"/>
      <c r="N53" s="1848">
        <v>0</v>
      </c>
      <c r="O53" s="1849"/>
      <c r="P53" s="1848">
        <v>0</v>
      </c>
      <c r="Q53" s="1851"/>
      <c r="R53" s="1849" t="s">
        <v>1101</v>
      </c>
      <c r="S53" s="752"/>
      <c r="T53" s="701"/>
    </row>
    <row r="54" spans="1:20" s="25" customFormat="1" x14ac:dyDescent="0.2">
      <c r="A54" s="759" t="s">
        <v>310</v>
      </c>
      <c r="B54" s="1846">
        <v>2294.1189958773034</v>
      </c>
      <c r="C54" s="1848"/>
      <c r="D54" s="1848">
        <v>2476.3976498143097</v>
      </c>
      <c r="E54" s="1848"/>
      <c r="F54" s="1849">
        <v>-7.3606374949788167E-2</v>
      </c>
      <c r="G54" s="1849"/>
      <c r="H54" s="1854">
        <v>2294.1189958773034</v>
      </c>
      <c r="I54" s="1849"/>
      <c r="J54" s="1855">
        <v>2264.5037104203702</v>
      </c>
      <c r="K54" s="1851"/>
      <c r="L54" s="1849">
        <v>1.30780467793694E-2</v>
      </c>
      <c r="M54" s="1852"/>
      <c r="N54" s="1848">
        <v>0</v>
      </c>
      <c r="O54" s="1849"/>
      <c r="P54" s="1848">
        <v>211.89393939393941</v>
      </c>
      <c r="Q54" s="1851"/>
      <c r="R54" s="1849">
        <v>-1</v>
      </c>
      <c r="S54" s="752"/>
      <c r="T54" s="701"/>
    </row>
    <row r="55" spans="1:20" s="23" customFormat="1" x14ac:dyDescent="0.2">
      <c r="A55" s="715" t="s">
        <v>311</v>
      </c>
      <c r="B55" s="1577"/>
      <c r="C55" s="1578"/>
      <c r="D55" s="1591"/>
      <c r="E55" s="1591"/>
      <c r="F55" s="1578"/>
      <c r="G55" s="1578"/>
      <c r="H55" s="1577"/>
      <c r="I55" s="1578"/>
      <c r="J55" s="1593"/>
      <c r="K55" s="1578"/>
      <c r="L55" s="1579"/>
      <c r="M55" s="1577"/>
      <c r="N55" s="1578"/>
      <c r="O55" s="1596"/>
      <c r="P55" s="1593"/>
      <c r="Q55" s="1578"/>
      <c r="R55" s="1579"/>
      <c r="S55" s="710"/>
      <c r="T55" s="701"/>
    </row>
    <row r="56" spans="1:20" s="25" customFormat="1" x14ac:dyDescent="0.2">
      <c r="A56" s="756" t="s">
        <v>312</v>
      </c>
      <c r="B56" s="1846">
        <v>23555.840878025265</v>
      </c>
      <c r="C56" s="1848"/>
      <c r="D56" s="1848">
        <v>24782.93675052753</v>
      </c>
      <c r="E56" s="1848"/>
      <c r="F56" s="1849">
        <v>-4.9513739427033188E-2</v>
      </c>
      <c r="G56" s="1849"/>
      <c r="H56" s="1854">
        <v>21615.840878026011</v>
      </c>
      <c r="I56" s="1849"/>
      <c r="J56" s="1855">
        <v>23622.391295982074</v>
      </c>
      <c r="K56" s="1851"/>
      <c r="L56" s="1849">
        <v>-8.4942730514220063E-2</v>
      </c>
      <c r="M56" s="1852"/>
      <c r="N56" s="1855">
        <v>1940.0000000000009</v>
      </c>
      <c r="O56" s="1849"/>
      <c r="P56" s="1848">
        <v>1160.5454545454552</v>
      </c>
      <c r="Q56" s="1851"/>
      <c r="R56" s="1849">
        <v>0.67162776124079571</v>
      </c>
      <c r="S56" s="752"/>
      <c r="T56" s="701"/>
    </row>
    <row r="57" spans="1:20" s="25" customFormat="1" x14ac:dyDescent="0.2">
      <c r="A57" s="756" t="s">
        <v>194</v>
      </c>
      <c r="B57" s="1846">
        <v>21878.860271986468</v>
      </c>
      <c r="C57" s="1848"/>
      <c r="D57" s="1848">
        <v>22638.936732558235</v>
      </c>
      <c r="E57" s="1848"/>
      <c r="F57" s="1849">
        <v>-3.3573858593750172E-2</v>
      </c>
      <c r="G57" s="1849"/>
      <c r="H57" s="1854">
        <v>19938.860271987218</v>
      </c>
      <c r="I57" s="1849"/>
      <c r="J57" s="1855">
        <v>21478.391278012779</v>
      </c>
      <c r="K57" s="1851"/>
      <c r="L57" s="1849">
        <v>-7.1678133902028526E-2</v>
      </c>
      <c r="M57" s="1852"/>
      <c r="N57" s="1855">
        <v>1940.0000000000009</v>
      </c>
      <c r="O57" s="1849"/>
      <c r="P57" s="1848">
        <v>1160.5454545454552</v>
      </c>
      <c r="Q57" s="1851"/>
      <c r="R57" s="1849">
        <v>0.67162776124079571</v>
      </c>
      <c r="S57" s="752"/>
      <c r="T57" s="701"/>
    </row>
    <row r="58" spans="1:20" s="25" customFormat="1" x14ac:dyDescent="0.2">
      <c r="A58" s="756" t="s">
        <v>195</v>
      </c>
      <c r="B58" s="1846">
        <v>1782.0655571162249</v>
      </c>
      <c r="C58" s="1848"/>
      <c r="D58" s="1848">
        <v>2278.3037294536875</v>
      </c>
      <c r="E58" s="1848"/>
      <c r="F58" s="1849">
        <v>-0.21781036738962595</v>
      </c>
      <c r="G58" s="1849"/>
      <c r="H58" s="1854">
        <v>1782.0655571162249</v>
      </c>
      <c r="I58" s="1849"/>
      <c r="J58" s="1855">
        <v>2278.3037294536875</v>
      </c>
      <c r="K58" s="1851"/>
      <c r="L58" s="1849">
        <v>-0.21781036738962595</v>
      </c>
      <c r="M58" s="1852"/>
      <c r="N58" s="1848">
        <v>0</v>
      </c>
      <c r="O58" s="1849"/>
      <c r="P58" s="1848">
        <v>0</v>
      </c>
      <c r="Q58" s="1851"/>
      <c r="R58" s="1849" t="s">
        <v>1101</v>
      </c>
      <c r="S58" s="752"/>
      <c r="T58" s="701"/>
    </row>
    <row r="59" spans="1:20" s="25" customFormat="1" x14ac:dyDescent="0.2">
      <c r="A59" s="756" t="s">
        <v>621</v>
      </c>
      <c r="B59" s="1846">
        <v>193.11162024686777</v>
      </c>
      <c r="C59" s="1848"/>
      <c r="D59" s="1848">
        <v>317.54549514977322</v>
      </c>
      <c r="E59" s="1848"/>
      <c r="F59" s="1849">
        <v>-0.391861565676487</v>
      </c>
      <c r="G59" s="1849"/>
      <c r="H59" s="1854">
        <v>193.11162024686777</v>
      </c>
      <c r="I59" s="1849"/>
      <c r="J59" s="1855">
        <v>317.54549514977322</v>
      </c>
      <c r="K59" s="1851"/>
      <c r="L59" s="1849">
        <v>-0.391861565676487</v>
      </c>
      <c r="M59" s="1852"/>
      <c r="N59" s="1848">
        <v>0</v>
      </c>
      <c r="O59" s="1849"/>
      <c r="P59" s="1848">
        <v>0</v>
      </c>
      <c r="Q59" s="1851"/>
      <c r="R59" s="1849" t="s">
        <v>1101</v>
      </c>
      <c r="S59" s="752"/>
      <c r="T59" s="701"/>
    </row>
    <row r="60" spans="1:20" s="25" customFormat="1" x14ac:dyDescent="0.2">
      <c r="A60" s="756" t="s">
        <v>243</v>
      </c>
      <c r="B60" s="1846">
        <v>1975.6508287295605</v>
      </c>
      <c r="C60" s="1848"/>
      <c r="D60" s="1848">
        <v>3434.7889797221956</v>
      </c>
      <c r="E60" s="1848"/>
      <c r="F60" s="1849">
        <v>-0.42481158510956024</v>
      </c>
      <c r="G60" s="1849"/>
      <c r="H60" s="1854">
        <v>1917.6508287295594</v>
      </c>
      <c r="I60" s="1849"/>
      <c r="J60" s="1855">
        <v>3171.9404948737106</v>
      </c>
      <c r="K60" s="1851"/>
      <c r="L60" s="1849">
        <v>-0.39543291186302348</v>
      </c>
      <c r="M60" s="1852"/>
      <c r="N60" s="1848">
        <v>58</v>
      </c>
      <c r="O60" s="1849"/>
      <c r="P60" s="1848">
        <v>262.84848484848487</v>
      </c>
      <c r="Q60" s="1851"/>
      <c r="R60" s="1849">
        <v>-0.77934055798939361</v>
      </c>
      <c r="S60" s="752"/>
      <c r="T60" s="701"/>
    </row>
    <row r="61" spans="1:20" s="25" customFormat="1" x14ac:dyDescent="0.2">
      <c r="A61" s="756" t="s">
        <v>313</v>
      </c>
      <c r="B61" s="1846">
        <v>1247.8705480473802</v>
      </c>
      <c r="C61" s="1848"/>
      <c r="D61" s="1848">
        <v>2440.2937883590994</v>
      </c>
      <c r="E61" s="1848"/>
      <c r="F61" s="1849">
        <v>-0.48863921467157756</v>
      </c>
      <c r="G61" s="1849"/>
      <c r="H61" s="1854">
        <v>1189.8705480473823</v>
      </c>
      <c r="I61" s="1849"/>
      <c r="J61" s="1855">
        <v>2177.4453035106144</v>
      </c>
      <c r="K61" s="1851"/>
      <c r="L61" s="1849">
        <v>-0.45354744565615585</v>
      </c>
      <c r="M61" s="1852"/>
      <c r="N61" s="1848">
        <v>58</v>
      </c>
      <c r="O61" s="1849"/>
      <c r="P61" s="1848">
        <v>262.84848484848487</v>
      </c>
      <c r="Q61" s="1851"/>
      <c r="R61" s="1849">
        <v>-0.77934055798939361</v>
      </c>
      <c r="S61" s="752"/>
      <c r="T61" s="701"/>
    </row>
    <row r="62" spans="1:20" s="25" customFormat="1" x14ac:dyDescent="0.2">
      <c r="A62" s="756" t="s">
        <v>314</v>
      </c>
      <c r="B62" s="1846">
        <v>365.41260574230955</v>
      </c>
      <c r="C62" s="1848"/>
      <c r="D62" s="1848">
        <v>665.04878222323077</v>
      </c>
      <c r="E62" s="1848"/>
      <c r="F62" s="1849">
        <v>-0.45054766581069405</v>
      </c>
      <c r="G62" s="1849"/>
      <c r="H62" s="1854">
        <v>365.41260574230955</v>
      </c>
      <c r="I62" s="1849"/>
      <c r="J62" s="1855">
        <v>665.04878222323077</v>
      </c>
      <c r="K62" s="1851"/>
      <c r="L62" s="1849">
        <v>-0.45054766581069405</v>
      </c>
      <c r="M62" s="1852"/>
      <c r="N62" s="1848">
        <v>0</v>
      </c>
      <c r="O62" s="1849"/>
      <c r="P62" s="1848">
        <v>0</v>
      </c>
      <c r="Q62" s="1851"/>
      <c r="R62" s="1849" t="s">
        <v>1101</v>
      </c>
      <c r="S62" s="752"/>
      <c r="T62" s="701"/>
    </row>
    <row r="63" spans="1:20" s="25" customFormat="1" x14ac:dyDescent="0.2">
      <c r="A63" s="756" t="s">
        <v>315</v>
      </c>
      <c r="B63" s="1846">
        <v>491.76013313382288</v>
      </c>
      <c r="C63" s="1848"/>
      <c r="D63" s="1848">
        <v>538.81774891738075</v>
      </c>
      <c r="E63" s="1848"/>
      <c r="F63" s="1849">
        <v>-8.7334940020272839E-2</v>
      </c>
      <c r="G63" s="1849"/>
      <c r="H63" s="1854">
        <v>491.76013313382288</v>
      </c>
      <c r="I63" s="1849"/>
      <c r="J63" s="1855">
        <v>538.81774891738075</v>
      </c>
      <c r="K63" s="1851"/>
      <c r="L63" s="1849">
        <v>-8.7334940020272839E-2</v>
      </c>
      <c r="M63" s="1852"/>
      <c r="N63" s="1848">
        <v>0</v>
      </c>
      <c r="O63" s="1849"/>
      <c r="P63" s="1848">
        <v>0</v>
      </c>
      <c r="Q63" s="1851"/>
      <c r="R63" s="1849" t="s">
        <v>1101</v>
      </c>
      <c r="S63" s="752"/>
      <c r="T63" s="701"/>
    </row>
    <row r="64" spans="1:20" s="25" customFormat="1" x14ac:dyDescent="0.2">
      <c r="A64" s="756" t="s">
        <v>237</v>
      </c>
      <c r="B64" s="1846">
        <v>487.02759640861865</v>
      </c>
      <c r="C64" s="1848"/>
      <c r="D64" s="1848">
        <v>592.67900105444505</v>
      </c>
      <c r="E64" s="1848"/>
      <c r="F64" s="1849">
        <v>-0.17826075237668323</v>
      </c>
      <c r="G64" s="1849"/>
      <c r="H64" s="1854">
        <v>487.02759640861865</v>
      </c>
      <c r="I64" s="1849"/>
      <c r="J64" s="1855">
        <v>525.9517283271723</v>
      </c>
      <c r="K64" s="1851"/>
      <c r="L64" s="1849">
        <v>-7.4007042513872301E-2</v>
      </c>
      <c r="M64" s="1852"/>
      <c r="N64" s="1848">
        <v>0</v>
      </c>
      <c r="O64" s="1849"/>
      <c r="P64" s="1848">
        <v>66.727272727272734</v>
      </c>
      <c r="Q64" s="1851"/>
      <c r="R64" s="1849">
        <v>-1</v>
      </c>
      <c r="S64" s="752"/>
      <c r="T64" s="701"/>
    </row>
    <row r="65" spans="1:20" s="25" customFormat="1" x14ac:dyDescent="0.2">
      <c r="A65" s="756" t="s">
        <v>260</v>
      </c>
      <c r="B65" s="1846">
        <v>1651.1060582588773</v>
      </c>
      <c r="C65" s="1848"/>
      <c r="D65" s="1848">
        <v>1606.7211607435715</v>
      </c>
      <c r="E65" s="1848"/>
      <c r="F65" s="1849">
        <v>2.7624517931141786E-2</v>
      </c>
      <c r="G65" s="1849"/>
      <c r="H65" s="1854">
        <v>1651.1060582588773</v>
      </c>
      <c r="I65" s="1849"/>
      <c r="J65" s="1855">
        <v>1606.7211607435715</v>
      </c>
      <c r="K65" s="1851"/>
      <c r="L65" s="1849">
        <v>2.7624517931141786E-2</v>
      </c>
      <c r="M65" s="1852"/>
      <c r="N65" s="1848">
        <v>0</v>
      </c>
      <c r="O65" s="1849"/>
      <c r="P65" s="1848">
        <v>0</v>
      </c>
      <c r="Q65" s="1851"/>
      <c r="R65" s="1849" t="s">
        <v>1101</v>
      </c>
      <c r="S65" s="752"/>
      <c r="T65" s="701"/>
    </row>
    <row r="66" spans="1:20" s="25" customFormat="1" x14ac:dyDescent="0.2">
      <c r="A66" s="756" t="s">
        <v>316</v>
      </c>
      <c r="B66" s="1846">
        <v>186.34729056978753</v>
      </c>
      <c r="C66" s="1848"/>
      <c r="D66" s="1848">
        <v>164.16590372188367</v>
      </c>
      <c r="E66" s="1848"/>
      <c r="F66" s="1849">
        <v>0.13511567472306393</v>
      </c>
      <c r="G66" s="1849"/>
      <c r="H66" s="1854">
        <v>186.34729056978753</v>
      </c>
      <c r="I66" s="1849"/>
      <c r="J66" s="1855">
        <v>164.16590372188367</v>
      </c>
      <c r="K66" s="1851"/>
      <c r="L66" s="1849">
        <v>0.13511567472306393</v>
      </c>
      <c r="M66" s="1852"/>
      <c r="N66" s="1848">
        <v>0</v>
      </c>
      <c r="O66" s="1849"/>
      <c r="P66" s="1848">
        <v>0</v>
      </c>
      <c r="Q66" s="1851"/>
      <c r="R66" s="1849" t="s">
        <v>1101</v>
      </c>
      <c r="S66" s="752"/>
      <c r="T66" s="701"/>
    </row>
    <row r="67" spans="1:20" s="25" customFormat="1" x14ac:dyDescent="0.2">
      <c r="A67" s="756" t="s">
        <v>317</v>
      </c>
      <c r="B67" s="1846">
        <v>311.86187619476425</v>
      </c>
      <c r="C67" s="1848"/>
      <c r="D67" s="1848">
        <v>273.17840931618696</v>
      </c>
      <c r="E67" s="1848"/>
      <c r="F67" s="1849">
        <v>0.14160513993550491</v>
      </c>
      <c r="G67" s="1849"/>
      <c r="H67" s="1854">
        <v>311.86187619476425</v>
      </c>
      <c r="I67" s="1849"/>
      <c r="J67" s="1855">
        <v>273.17840931618696</v>
      </c>
      <c r="K67" s="1851"/>
      <c r="L67" s="1849">
        <v>0.14160513993550491</v>
      </c>
      <c r="M67" s="1852"/>
      <c r="N67" s="1848">
        <v>0</v>
      </c>
      <c r="O67" s="1849"/>
      <c r="P67" s="1848">
        <v>0</v>
      </c>
      <c r="Q67" s="1851"/>
      <c r="R67" s="1849" t="s">
        <v>1101</v>
      </c>
      <c r="S67" s="752"/>
      <c r="T67" s="701"/>
    </row>
    <row r="68" spans="1:20" s="25" customFormat="1" x14ac:dyDescent="0.2">
      <c r="A68" s="756" t="s">
        <v>622</v>
      </c>
      <c r="B68" s="1846">
        <v>877.19417625430947</v>
      </c>
      <c r="C68" s="1848"/>
      <c r="D68" s="1848">
        <v>964.05926240025167</v>
      </c>
      <c r="E68" s="1848"/>
      <c r="F68" s="1849">
        <v>-9.0103471367176322E-2</v>
      </c>
      <c r="G68" s="1863"/>
      <c r="H68" s="1854">
        <v>877.19417625430947</v>
      </c>
      <c r="I68" s="1849"/>
      <c r="J68" s="1855">
        <v>964.05926240025167</v>
      </c>
      <c r="K68" s="1851"/>
      <c r="L68" s="1849">
        <v>-9.0103471367176322E-2</v>
      </c>
      <c r="M68" s="1852"/>
      <c r="N68" s="1848">
        <v>0</v>
      </c>
      <c r="O68" s="1849"/>
      <c r="P68" s="1848">
        <v>0</v>
      </c>
      <c r="Q68" s="1851"/>
      <c r="R68" s="1849" t="s">
        <v>1101</v>
      </c>
      <c r="S68" s="752"/>
      <c r="T68" s="701"/>
    </row>
    <row r="69" spans="1:20" s="25" customFormat="1" x14ac:dyDescent="0.2">
      <c r="A69" s="756" t="s">
        <v>893</v>
      </c>
      <c r="B69" s="1846">
        <v>42.151051164718204</v>
      </c>
      <c r="C69" s="1848"/>
      <c r="D69" s="1848">
        <v>42.054267720113486</v>
      </c>
      <c r="E69" s="1851"/>
      <c r="F69" s="1849">
        <v>2.3013941236320399E-3</v>
      </c>
      <c r="G69" s="1849"/>
      <c r="H69" s="1854">
        <v>42.624580872075875</v>
      </c>
      <c r="I69" s="1849"/>
      <c r="J69" s="1855">
        <v>42.26785885165372</v>
      </c>
      <c r="K69" s="1851"/>
      <c r="L69" s="1863">
        <v>8.4395573874260135E-3</v>
      </c>
      <c r="M69" s="1849"/>
      <c r="N69" s="1848">
        <v>36.404195561024217</v>
      </c>
      <c r="O69" s="1849"/>
      <c r="P69" s="1848">
        <v>37.947744107744093</v>
      </c>
      <c r="Q69" s="1851"/>
      <c r="R69" s="1849">
        <v>-4.0675633901644234E-2</v>
      </c>
      <c r="S69" s="752"/>
      <c r="T69" s="701"/>
    </row>
    <row r="70" spans="1:20" s="25" customFormat="1" x14ac:dyDescent="0.2">
      <c r="A70" s="715" t="s">
        <v>456</v>
      </c>
      <c r="B70" s="1864"/>
      <c r="C70" s="1864"/>
      <c r="D70" s="1864"/>
      <c r="E70" s="1864"/>
      <c r="F70" s="1865"/>
      <c r="G70" s="1865"/>
      <c r="H70" s="1866"/>
      <c r="I70" s="1865"/>
      <c r="J70" s="1867"/>
      <c r="K70" s="1865"/>
      <c r="L70" s="1868"/>
      <c r="M70" s="1869"/>
      <c r="N70" s="1865"/>
      <c r="O70" s="1870"/>
      <c r="P70" s="1867"/>
      <c r="Q70" s="1865"/>
      <c r="R70" s="1865"/>
      <c r="S70" s="710"/>
      <c r="T70" s="701"/>
    </row>
    <row r="71" spans="1:20" s="25" customFormat="1" x14ac:dyDescent="0.2">
      <c r="A71" s="756" t="s">
        <v>592</v>
      </c>
      <c r="B71" s="790">
        <v>79.822110503232551</v>
      </c>
      <c r="C71" s="764">
        <v>74.19390979533236</v>
      </c>
      <c r="D71" s="764">
        <v>93.454295982209871</v>
      </c>
      <c r="E71" s="764"/>
      <c r="F71" s="1849">
        <v>-0.14587007837041935</v>
      </c>
      <c r="G71" s="750"/>
      <c r="H71" s="790"/>
      <c r="I71" s="764"/>
      <c r="J71" s="764"/>
      <c r="K71" s="764"/>
      <c r="L71" s="752"/>
      <c r="M71" s="791"/>
      <c r="N71" s="765"/>
      <c r="O71" s="766"/>
      <c r="P71" s="765"/>
      <c r="Q71" s="767"/>
      <c r="R71" s="750"/>
      <c r="S71" s="752"/>
      <c r="T71" s="701"/>
    </row>
    <row r="72" spans="1:20" s="25" customFormat="1" x14ac:dyDescent="0.2">
      <c r="A72" s="756" t="s">
        <v>590</v>
      </c>
      <c r="B72" s="1767">
        <v>247.40788739086278</v>
      </c>
      <c r="C72" s="764">
        <v>312.49583967898417</v>
      </c>
      <c r="D72" s="764">
        <v>269.44739279144108</v>
      </c>
      <c r="E72" s="764"/>
      <c r="F72" s="1849">
        <v>-8.1795207488377569E-2</v>
      </c>
      <c r="G72" s="750"/>
      <c r="H72" s="790"/>
      <c r="I72" s="764"/>
      <c r="J72" s="764"/>
      <c r="K72" s="764"/>
      <c r="L72" s="752"/>
      <c r="M72" s="791"/>
      <c r="N72" s="765"/>
      <c r="O72" s="766"/>
      <c r="P72" s="765"/>
      <c r="Q72" s="767"/>
      <c r="R72" s="750"/>
      <c r="S72" s="752"/>
      <c r="T72" s="701"/>
    </row>
    <row r="73" spans="1:20" s="25" customFormat="1" x14ac:dyDescent="0.2">
      <c r="A73" s="760" t="s">
        <v>591</v>
      </c>
      <c r="B73" s="1768">
        <v>2853.0589417487595</v>
      </c>
      <c r="C73" s="792">
        <v>2121.273688026024</v>
      </c>
      <c r="D73" s="792">
        <v>3136.0567126660649</v>
      </c>
      <c r="E73" s="792"/>
      <c r="F73" s="1871">
        <v>-9.0240004198367849E-2</v>
      </c>
      <c r="G73" s="761"/>
      <c r="H73" s="793"/>
      <c r="I73" s="792"/>
      <c r="J73" s="792"/>
      <c r="K73" s="792"/>
      <c r="L73" s="762"/>
      <c r="M73" s="794"/>
      <c r="N73" s="795"/>
      <c r="O73" s="796"/>
      <c r="P73" s="795"/>
      <c r="Q73" s="1872"/>
      <c r="R73" s="761"/>
      <c r="S73" s="762"/>
      <c r="T73" s="701"/>
    </row>
    <row r="74" spans="1:20" s="25" customFormat="1" x14ac:dyDescent="0.2">
      <c r="A74" s="763"/>
      <c r="B74" s="727"/>
      <c r="C74" s="712"/>
      <c r="D74" s="727"/>
      <c r="E74" s="767"/>
      <c r="F74" s="750"/>
      <c r="G74" s="750"/>
      <c r="H74" s="797"/>
      <c r="I74" s="798"/>
      <c r="J74" s="799"/>
      <c r="K74" s="800"/>
      <c r="L74" s="798"/>
      <c r="M74" s="798"/>
      <c r="N74" s="801"/>
      <c r="O74" s="798"/>
      <c r="P74" s="802"/>
      <c r="Q74" s="800"/>
      <c r="R74" s="798"/>
      <c r="S74" s="750"/>
      <c r="T74" s="701"/>
    </row>
    <row r="75" spans="1:20" s="98" customFormat="1" x14ac:dyDescent="0.2">
      <c r="A75" s="763" t="s">
        <v>949</v>
      </c>
      <c r="B75" s="731"/>
      <c r="C75" s="712"/>
      <c r="D75" s="727"/>
      <c r="E75" s="767"/>
      <c r="F75" s="750"/>
      <c r="G75" s="750"/>
      <c r="H75" s="727"/>
      <c r="I75" s="750"/>
      <c r="J75" s="728"/>
      <c r="K75" s="767"/>
      <c r="L75" s="750"/>
      <c r="M75" s="750"/>
      <c r="N75" s="729"/>
      <c r="O75" s="750"/>
      <c r="P75" s="730"/>
      <c r="Q75" s="767"/>
      <c r="R75" s="750"/>
      <c r="T75" s="701"/>
    </row>
    <row r="76" spans="1:20" s="98" customFormat="1" x14ac:dyDescent="0.2">
      <c r="A76" s="781" t="s">
        <v>677</v>
      </c>
      <c r="B76" s="773"/>
      <c r="C76" s="711"/>
      <c r="D76" s="773"/>
      <c r="E76" s="782"/>
      <c r="F76" s="783"/>
      <c r="G76" s="783"/>
      <c r="H76" s="703"/>
      <c r="I76" s="783"/>
      <c r="J76" s="774"/>
      <c r="K76" s="782"/>
      <c r="L76" s="783"/>
      <c r="M76" s="783"/>
      <c r="N76" s="741"/>
      <c r="O76" s="783"/>
      <c r="P76" s="775"/>
      <c r="Q76" s="782"/>
      <c r="R76" s="783"/>
      <c r="S76" s="783"/>
      <c r="T76" s="701"/>
    </row>
    <row r="77" spans="1:20" x14ac:dyDescent="0.2">
      <c r="A77" s="781"/>
      <c r="B77" s="773"/>
      <c r="D77" s="773"/>
      <c r="E77" s="782"/>
      <c r="F77" s="783"/>
      <c r="G77" s="783"/>
      <c r="I77" s="783"/>
      <c r="J77" s="774"/>
      <c r="K77" s="782"/>
      <c r="L77" s="783"/>
      <c r="M77" s="783"/>
      <c r="O77" s="783"/>
      <c r="P77" s="775"/>
      <c r="Q77" s="782"/>
      <c r="R77" s="783"/>
      <c r="S77" s="783"/>
    </row>
    <row r="78" spans="1:20" x14ac:dyDescent="0.2">
      <c r="A78" s="781"/>
      <c r="B78" s="776"/>
      <c r="C78" s="784"/>
      <c r="D78" s="776"/>
      <c r="E78" s="785"/>
      <c r="F78" s="785"/>
      <c r="G78" s="785"/>
      <c r="H78" s="777"/>
      <c r="I78" s="785"/>
      <c r="J78" s="778"/>
      <c r="K78" s="785"/>
      <c r="L78" s="785"/>
      <c r="M78" s="785"/>
      <c r="N78" s="779"/>
      <c r="O78" s="783"/>
      <c r="P78" s="775"/>
      <c r="Q78" s="782"/>
      <c r="R78" s="783"/>
      <c r="S78" s="783"/>
    </row>
    <row r="79" spans="1:20" x14ac:dyDescent="0.2">
      <c r="A79" s="781"/>
      <c r="B79" s="776"/>
      <c r="C79" s="784"/>
      <c r="D79" s="776"/>
      <c r="E79" s="785"/>
      <c r="F79" s="785"/>
      <c r="G79" s="785"/>
      <c r="H79" s="777"/>
      <c r="I79" s="785"/>
      <c r="J79" s="778"/>
      <c r="K79" s="785"/>
      <c r="L79" s="785"/>
      <c r="M79" s="785"/>
      <c r="N79" s="779"/>
      <c r="O79" s="783"/>
      <c r="P79" s="775"/>
      <c r="Q79" s="782"/>
      <c r="R79" s="783"/>
      <c r="S79" s="783"/>
    </row>
    <row r="80" spans="1:20" x14ac:dyDescent="0.2">
      <c r="B80" s="776"/>
      <c r="C80" s="784"/>
      <c r="D80" s="776"/>
      <c r="E80" s="785"/>
      <c r="F80" s="785"/>
      <c r="G80" s="785"/>
      <c r="H80" s="734"/>
      <c r="I80" s="785"/>
      <c r="J80" s="778"/>
      <c r="K80" s="785"/>
      <c r="L80" s="785"/>
      <c r="M80" s="785"/>
      <c r="N80" s="776"/>
      <c r="O80" s="783"/>
      <c r="P80" s="775"/>
      <c r="Q80" s="782"/>
      <c r="R80" s="783"/>
      <c r="S80" s="783"/>
    </row>
    <row r="81" spans="1:26" x14ac:dyDescent="0.2">
      <c r="B81" s="773"/>
      <c r="D81" s="773"/>
      <c r="E81" s="782"/>
      <c r="F81" s="783"/>
      <c r="G81" s="783"/>
      <c r="H81" s="727"/>
      <c r="I81" s="783"/>
      <c r="J81" s="774"/>
      <c r="K81" s="782"/>
      <c r="L81" s="783"/>
      <c r="M81" s="783"/>
      <c r="N81" s="773"/>
      <c r="O81" s="783"/>
      <c r="P81" s="775"/>
      <c r="Q81" s="782"/>
      <c r="R81" s="783"/>
      <c r="S81" s="783"/>
    </row>
    <row r="82" spans="1:26" x14ac:dyDescent="0.2">
      <c r="A82" s="781"/>
      <c r="B82" s="773"/>
      <c r="D82" s="773"/>
      <c r="E82" s="782"/>
      <c r="F82" s="783"/>
      <c r="G82" s="783"/>
      <c r="H82" s="773"/>
      <c r="I82" s="783"/>
      <c r="J82" s="774"/>
      <c r="K82" s="782"/>
      <c r="L82" s="783"/>
      <c r="M82" s="783"/>
      <c r="N82" s="780"/>
      <c r="O82" s="783"/>
      <c r="P82" s="775"/>
      <c r="Q82" s="782"/>
      <c r="R82" s="783"/>
      <c r="S82" s="783"/>
    </row>
    <row r="83" spans="1:26" x14ac:dyDescent="0.2">
      <c r="D83" s="746"/>
      <c r="F83" s="701"/>
      <c r="J83" s="746"/>
      <c r="L83" s="701"/>
      <c r="N83" s="703"/>
      <c r="P83" s="746"/>
    </row>
    <row r="84" spans="1:26" x14ac:dyDescent="0.2">
      <c r="F84" s="703"/>
      <c r="G84" s="703"/>
      <c r="L84" s="703"/>
      <c r="M84" s="703"/>
      <c r="R84" s="703"/>
      <c r="S84" s="703"/>
    </row>
    <row r="85" spans="1:26" x14ac:dyDescent="0.2">
      <c r="B85" s="739"/>
      <c r="D85" s="739"/>
      <c r="F85" s="703"/>
      <c r="G85" s="703"/>
      <c r="L85" s="703"/>
      <c r="M85" s="703"/>
      <c r="R85" s="703"/>
      <c r="S85" s="703"/>
    </row>
    <row r="86" spans="1:26" x14ac:dyDescent="0.2">
      <c r="B86" s="739"/>
      <c r="D86" s="739"/>
      <c r="F86" s="703"/>
      <c r="G86" s="703"/>
      <c r="L86" s="703"/>
      <c r="M86" s="703"/>
      <c r="R86" s="703"/>
      <c r="S86" s="703"/>
    </row>
    <row r="87" spans="1:26" x14ac:dyDescent="0.2">
      <c r="B87" s="742"/>
      <c r="H87" s="743"/>
      <c r="N87" s="743"/>
    </row>
    <row r="88" spans="1:26" x14ac:dyDescent="0.2">
      <c r="B88" s="744"/>
      <c r="Z88" s="750"/>
    </row>
    <row r="89" spans="1:26" x14ac:dyDescent="0.2">
      <c r="B89" s="771"/>
    </row>
    <row r="90" spans="1:26" x14ac:dyDescent="0.2">
      <c r="B90" s="745"/>
    </row>
    <row r="91" spans="1:26" x14ac:dyDescent="0.2">
      <c r="B91" s="745"/>
    </row>
  </sheetData>
  <mergeCells count="6">
    <mergeCell ref="A4:A5"/>
    <mergeCell ref="A2:S2"/>
    <mergeCell ref="A1:S1"/>
    <mergeCell ref="B4:G4"/>
    <mergeCell ref="H4:L4"/>
    <mergeCell ref="M4:S4"/>
  </mergeCells>
  <phoneticPr fontId="51" type="noConversion"/>
  <printOptions horizontalCentered="1"/>
  <pageMargins left="0.25" right="0.25" top="0.25" bottom="0.5" header="0.3" footer="0.3"/>
  <pageSetup scale="82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>
    <pageSetUpPr fitToPage="1"/>
  </sheetPr>
  <dimension ref="A1:U90"/>
  <sheetViews>
    <sheetView showGridLines="0" zoomScaleNormal="100" workbookViewId="0">
      <selection activeCell="H14" sqref="H14"/>
    </sheetView>
  </sheetViews>
  <sheetFormatPr defaultColWidth="9.140625" defaultRowHeight="12" x14ac:dyDescent="0.2"/>
  <cols>
    <col min="1" max="1" width="24.7109375" style="770" customWidth="1"/>
    <col min="2" max="2" width="10.28515625" style="746" customWidth="1"/>
    <col min="3" max="3" width="0.5703125" style="711" customWidth="1"/>
    <col min="4" max="4" width="12.7109375" style="701" customWidth="1"/>
    <col min="5" max="5" width="0.7109375" style="701" customWidth="1"/>
    <col min="6" max="6" width="8.5703125" style="711" customWidth="1"/>
    <col min="7" max="7" width="0.5703125" style="711" customWidth="1"/>
    <col min="8" max="8" width="10.28515625" style="703" customWidth="1"/>
    <col min="9" max="9" width="0.5703125" style="711" customWidth="1"/>
    <col min="10" max="10" width="10.28515625" style="740" customWidth="1"/>
    <col min="11" max="11" width="0.5703125" style="701" customWidth="1"/>
    <col min="12" max="12" width="8.42578125" style="711" customWidth="1"/>
    <col min="13" max="13" width="1.5703125" style="711" customWidth="1"/>
    <col min="14" max="14" width="10.28515625" style="741" customWidth="1"/>
    <col min="15" max="15" width="0.5703125" style="711" customWidth="1"/>
    <col min="16" max="16" width="10.28515625" style="740" customWidth="1"/>
    <col min="17" max="17" width="0.5703125" style="701" customWidth="1"/>
    <col min="18" max="18" width="8.28515625" style="711" customWidth="1"/>
    <col min="19" max="19" width="0.5703125" style="711" customWidth="1"/>
    <col min="20" max="20" width="9.140625" style="701"/>
    <col min="21" max="16384" width="9.140625" style="4"/>
  </cols>
  <sheetData>
    <row r="1" spans="1:21" ht="15.75" x14ac:dyDescent="0.25">
      <c r="A1" s="1893" t="str">
        <f>CONCATENATE('List of Tables'!A40,":  ",'List of Tables'!C40)</f>
        <v>TABLE 35:  Other MMA Visitor Characteristics: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747"/>
      <c r="U1" s="1353"/>
    </row>
    <row r="2" spans="1:21" ht="15.75" x14ac:dyDescent="0.25">
      <c r="A2" s="1893" t="s">
        <v>889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</row>
    <row r="3" spans="1:21" x14ac:dyDescent="0.2">
      <c r="A3" s="702"/>
      <c r="B3" s="703"/>
      <c r="D3" s="704"/>
      <c r="E3" s="711"/>
      <c r="H3" s="705"/>
      <c r="J3" s="704"/>
      <c r="K3" s="711"/>
      <c r="N3" s="705"/>
      <c r="P3" s="704"/>
      <c r="Q3" s="711"/>
      <c r="R3" s="705"/>
    </row>
    <row r="4" spans="1:21" x14ac:dyDescent="0.2">
      <c r="A4" s="1964" t="s">
        <v>321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  <c r="T4" s="4"/>
    </row>
    <row r="5" spans="1:21" s="14" customFormat="1" ht="24" x14ac:dyDescent="0.2">
      <c r="A5" s="1965"/>
      <c r="B5" s="66">
        <v>2015</v>
      </c>
      <c r="C5" s="67"/>
      <c r="D5" s="68" t="s">
        <v>984</v>
      </c>
      <c r="E5" s="65"/>
      <c r="F5" s="44" t="s">
        <v>595</v>
      </c>
      <c r="G5" s="65"/>
      <c r="H5" s="66">
        <v>2015</v>
      </c>
      <c r="I5" s="67"/>
      <c r="J5" s="68" t="s">
        <v>984</v>
      </c>
      <c r="K5" s="65"/>
      <c r="L5" s="44" t="s">
        <v>595</v>
      </c>
      <c r="M5" s="66"/>
      <c r="N5" s="68">
        <v>2015</v>
      </c>
      <c r="O5" s="67"/>
      <c r="P5" s="68" t="s">
        <v>984</v>
      </c>
      <c r="Q5" s="65"/>
      <c r="R5" s="44" t="s">
        <v>595</v>
      </c>
      <c r="S5" s="748"/>
      <c r="T5" s="701"/>
    </row>
    <row r="6" spans="1:21" s="14" customFormat="1" x14ac:dyDescent="0.2">
      <c r="A6" s="749" t="s">
        <v>475</v>
      </c>
      <c r="B6" s="1539">
        <v>3050929.5669908435</v>
      </c>
      <c r="C6" s="1540"/>
      <c r="D6" s="1541">
        <v>2937011.8007384995</v>
      </c>
      <c r="E6" s="1541"/>
      <c r="F6" s="1542">
        <v>3.8786962389357735E-2</v>
      </c>
      <c r="G6" s="1542"/>
      <c r="H6" s="1543">
        <v>2243778.0284147044</v>
      </c>
      <c r="I6" s="1542"/>
      <c r="J6" s="1541">
        <v>2157458.8628725735</v>
      </c>
      <c r="K6" s="1544"/>
      <c r="L6" s="1542">
        <v>4.0009646082984948E-2</v>
      </c>
      <c r="M6" s="1545"/>
      <c r="N6" s="1546">
        <v>807151.53857597441</v>
      </c>
      <c r="O6" s="1542"/>
      <c r="P6" s="1541">
        <v>779552.93786592595</v>
      </c>
      <c r="Q6" s="1544"/>
      <c r="R6" s="1542">
        <v>3.540311295035501E-2</v>
      </c>
      <c r="S6" s="753"/>
      <c r="T6" s="701"/>
    </row>
    <row r="7" spans="1:21" s="14" customFormat="1" x14ac:dyDescent="0.2">
      <c r="A7" s="749" t="s">
        <v>265</v>
      </c>
      <c r="B7" s="1539">
        <v>290620.68579833617</v>
      </c>
      <c r="C7" s="1541"/>
      <c r="D7" s="1541">
        <v>281638.98753249901</v>
      </c>
      <c r="E7" s="1541"/>
      <c r="F7" s="1542">
        <v>3.1890820033574845E-2</v>
      </c>
      <c r="G7" s="1542"/>
      <c r="H7" s="1547">
        <v>210100.68579832118</v>
      </c>
      <c r="I7" s="1542"/>
      <c r="J7" s="1541">
        <v>197055.98753249925</v>
      </c>
      <c r="K7" s="1544"/>
      <c r="L7" s="1542">
        <v>6.6197928970164133E-2</v>
      </c>
      <c r="M7" s="1545"/>
      <c r="N7" s="1541">
        <v>80519.999999999985</v>
      </c>
      <c r="O7" s="1542"/>
      <c r="P7" s="1541">
        <v>84582.999999999767</v>
      </c>
      <c r="Q7" s="1544"/>
      <c r="R7" s="1542">
        <v>-4.8035657283376006E-2</v>
      </c>
      <c r="S7" s="753"/>
      <c r="T7" s="701"/>
    </row>
    <row r="8" spans="1:21" s="23" customFormat="1" x14ac:dyDescent="0.2">
      <c r="A8" s="707" t="s">
        <v>266</v>
      </c>
      <c r="B8" s="1489"/>
      <c r="C8" s="1490"/>
      <c r="D8" s="1490"/>
      <c r="E8" s="1490"/>
      <c r="F8" s="1490"/>
      <c r="G8" s="1490"/>
      <c r="H8" s="1489"/>
      <c r="I8" s="1490"/>
      <c r="J8" s="1490"/>
      <c r="K8" s="1490"/>
      <c r="L8" s="1491"/>
      <c r="M8" s="1489"/>
      <c r="N8" s="1490"/>
      <c r="O8" s="1490"/>
      <c r="P8" s="1490"/>
      <c r="Q8" s="1490"/>
      <c r="R8" s="1491"/>
      <c r="S8" s="710"/>
      <c r="T8" s="701"/>
    </row>
    <row r="9" spans="1:21" s="23" customFormat="1" x14ac:dyDescent="0.2">
      <c r="A9" s="754" t="s">
        <v>267</v>
      </c>
      <c r="B9" s="1539">
        <v>62040.164571377398</v>
      </c>
      <c r="C9" s="1541"/>
      <c r="D9" s="1541">
        <v>62092.552932181185</v>
      </c>
      <c r="E9" s="1541"/>
      <c r="F9" s="1542">
        <v>-8.4371407406950191E-4</v>
      </c>
      <c r="G9" s="1542"/>
      <c r="H9" s="1547">
        <v>47477.061845951372</v>
      </c>
      <c r="I9" s="1542"/>
      <c r="J9" s="1548">
        <v>45618.682181520489</v>
      </c>
      <c r="K9" s="1544"/>
      <c r="L9" s="1542">
        <v>4.0737250081802817E-2</v>
      </c>
      <c r="M9" s="1545"/>
      <c r="N9" s="1541">
        <v>14563.10272543029</v>
      </c>
      <c r="O9" s="1542"/>
      <c r="P9" s="1541">
        <v>16473.870750660695</v>
      </c>
      <c r="Q9" s="1544"/>
      <c r="R9" s="1542">
        <v>-0.11598779996217785</v>
      </c>
      <c r="S9" s="752"/>
      <c r="T9" s="701"/>
    </row>
    <row r="10" spans="1:21" s="23" customFormat="1" x14ac:dyDescent="0.2">
      <c r="A10" s="754" t="s">
        <v>268</v>
      </c>
      <c r="B10" s="1539">
        <v>107143.73660224985</v>
      </c>
      <c r="C10" s="1541"/>
      <c r="D10" s="1541">
        <v>105803.36611368813</v>
      </c>
      <c r="E10" s="1541"/>
      <c r="F10" s="1542">
        <v>1.2668505150596629E-2</v>
      </c>
      <c r="G10" s="1542"/>
      <c r="H10" s="1547">
        <v>80361.660974674363</v>
      </c>
      <c r="I10" s="1542"/>
      <c r="J10" s="1548">
        <v>76609.663784817356</v>
      </c>
      <c r="K10" s="1544"/>
      <c r="L10" s="1542">
        <v>4.8975507847099899E-2</v>
      </c>
      <c r="M10" s="1545"/>
      <c r="N10" s="1541">
        <v>26782.075627576738</v>
      </c>
      <c r="O10" s="1542"/>
      <c r="P10" s="1541">
        <v>29193.702328870771</v>
      </c>
      <c r="Q10" s="1544"/>
      <c r="R10" s="1542">
        <v>-8.2607771844994224E-2</v>
      </c>
      <c r="S10" s="752"/>
      <c r="T10" s="701"/>
    </row>
    <row r="11" spans="1:21" s="23" customFormat="1" x14ac:dyDescent="0.2">
      <c r="A11" s="754" t="s">
        <v>269</v>
      </c>
      <c r="B11" s="1539">
        <v>121436.78462470054</v>
      </c>
      <c r="C11" s="1541"/>
      <c r="D11" s="1541">
        <v>113743.06848663934</v>
      </c>
      <c r="E11" s="1541"/>
      <c r="F11" s="1542">
        <v>6.7641186759129196E-2</v>
      </c>
      <c r="G11" s="1542"/>
      <c r="H11" s="1547">
        <v>82261.962977702118</v>
      </c>
      <c r="I11" s="1542"/>
      <c r="J11" s="1541">
        <v>74827.641566170874</v>
      </c>
      <c r="K11" s="1544"/>
      <c r="L11" s="1542">
        <v>9.9352608954766997E-2</v>
      </c>
      <c r="M11" s="1545"/>
      <c r="N11" s="1541">
        <v>39174.821646993034</v>
      </c>
      <c r="O11" s="1542"/>
      <c r="P11" s="1541">
        <v>38915.426920468468</v>
      </c>
      <c r="Q11" s="1544"/>
      <c r="R11" s="1542">
        <v>6.6656014606929935E-3</v>
      </c>
      <c r="S11" s="752"/>
      <c r="T11" s="701"/>
    </row>
    <row r="12" spans="1:21" s="23" customFormat="1" x14ac:dyDescent="0.2">
      <c r="A12" s="754" t="s">
        <v>270</v>
      </c>
      <c r="B12" s="1549">
        <v>2.0033788232461349</v>
      </c>
      <c r="C12" s="1550"/>
      <c r="D12" s="1551">
        <v>1.9679834311467528</v>
      </c>
      <c r="E12" s="1551"/>
      <c r="F12" s="1542">
        <v>1.7985614888412493E-2</v>
      </c>
      <c r="G12" s="1542"/>
      <c r="H12" s="1552">
        <v>1.9496478388742879</v>
      </c>
      <c r="I12" s="1542"/>
      <c r="J12" s="1553">
        <v>1.9252379775684287</v>
      </c>
      <c r="K12" s="1544"/>
      <c r="L12" s="1542">
        <v>1.2678880008739908E-2</v>
      </c>
      <c r="M12" s="1545"/>
      <c r="N12" s="1550">
        <v>2.1586052102776891</v>
      </c>
      <c r="O12" s="1542"/>
      <c r="P12" s="1551">
        <v>2.0753328821309056</v>
      </c>
      <c r="Q12" s="1544"/>
      <c r="R12" s="1542">
        <v>4.0124805453514219E-2</v>
      </c>
      <c r="S12" s="752"/>
      <c r="T12" s="701"/>
    </row>
    <row r="13" spans="1:21" s="23" customFormat="1" x14ac:dyDescent="0.2">
      <c r="A13" s="707" t="s">
        <v>271</v>
      </c>
      <c r="B13" s="1489"/>
      <c r="C13" s="1490"/>
      <c r="D13" s="1490"/>
      <c r="E13" s="1490"/>
      <c r="F13" s="1490"/>
      <c r="G13" s="1490"/>
      <c r="H13" s="1489"/>
      <c r="I13" s="1490"/>
      <c r="J13" s="1490"/>
      <c r="K13" s="1490"/>
      <c r="L13" s="1491"/>
      <c r="M13" s="1489"/>
      <c r="N13" s="1490"/>
      <c r="O13" s="1490"/>
      <c r="P13" s="1490"/>
      <c r="Q13" s="1490"/>
      <c r="R13" s="1491"/>
      <c r="S13" s="710"/>
      <c r="T13" s="701"/>
    </row>
    <row r="14" spans="1:21" s="10" customFormat="1" x14ac:dyDescent="0.2">
      <c r="A14" s="755" t="s">
        <v>272</v>
      </c>
      <c r="B14" s="1539">
        <v>134493.12296216816</v>
      </c>
      <c r="C14" s="1541"/>
      <c r="D14" s="1541">
        <v>138870.05621138294</v>
      </c>
      <c r="E14" s="1541"/>
      <c r="F14" s="1542">
        <v>-3.1518193112504915E-2</v>
      </c>
      <c r="G14" s="1542"/>
      <c r="H14" s="1547">
        <v>92308.23583416504</v>
      </c>
      <c r="I14" s="1542"/>
      <c r="J14" s="1548">
        <v>90001.12077345427</v>
      </c>
      <c r="K14" s="1544"/>
      <c r="L14" s="1542">
        <v>2.5634292560846102E-2</v>
      </c>
      <c r="M14" s="1545"/>
      <c r="N14" s="1541">
        <v>42184.887127996473</v>
      </c>
      <c r="O14" s="1542"/>
      <c r="P14" s="1541">
        <v>48868.93543792866</v>
      </c>
      <c r="Q14" s="1544"/>
      <c r="R14" s="1542">
        <v>-0.13677499315330888</v>
      </c>
      <c r="S14" s="752"/>
      <c r="T14" s="701"/>
    </row>
    <row r="15" spans="1:21" s="10" customFormat="1" x14ac:dyDescent="0.2">
      <c r="A15" s="755" t="s">
        <v>273</v>
      </c>
      <c r="B15" s="1539">
        <v>156127.56283617244</v>
      </c>
      <c r="C15" s="1541"/>
      <c r="D15" s="1541">
        <v>142768.93132111608</v>
      </c>
      <c r="E15" s="1541"/>
      <c r="F15" s="1542">
        <v>9.3568197166161507E-2</v>
      </c>
      <c r="G15" s="1542"/>
      <c r="H15" s="1539">
        <v>117792.4499641703</v>
      </c>
      <c r="I15" s="1542"/>
      <c r="J15" s="1548">
        <v>107054.86675904498</v>
      </c>
      <c r="K15" s="1544"/>
      <c r="L15" s="1542">
        <v>0.10029981382624172</v>
      </c>
      <c r="M15" s="1545"/>
      <c r="N15" s="1541">
        <v>38335.112872003519</v>
      </c>
      <c r="O15" s="1542"/>
      <c r="P15" s="1541">
        <v>35714.064562071108</v>
      </c>
      <c r="Q15" s="1544"/>
      <c r="R15" s="1542">
        <v>7.3389807127022061E-2</v>
      </c>
      <c r="S15" s="752"/>
      <c r="T15" s="701"/>
    </row>
    <row r="16" spans="1:21" s="10" customFormat="1" x14ac:dyDescent="0.2">
      <c r="A16" s="756" t="s">
        <v>619</v>
      </c>
      <c r="B16" s="1549">
        <v>4.2717228377384542</v>
      </c>
      <c r="C16" s="1550"/>
      <c r="D16" s="1551">
        <v>4.0057342995100997</v>
      </c>
      <c r="E16" s="1551"/>
      <c r="F16" s="1542">
        <v>6.640194240064419E-2</v>
      </c>
      <c r="G16" s="1542"/>
      <c r="H16" s="1552">
        <v>4.7267689138072031</v>
      </c>
      <c r="I16" s="1542"/>
      <c r="J16" s="1553">
        <v>4.640780638152644</v>
      </c>
      <c r="K16" s="1544"/>
      <c r="L16" s="1542">
        <v>1.8528838650039813E-2</v>
      </c>
      <c r="M16" s="1545"/>
      <c r="N16" s="1550">
        <v>3.0843719602938067</v>
      </c>
      <c r="O16" s="1542"/>
      <c r="P16" s="1551">
        <v>2.5262445274506464</v>
      </c>
      <c r="Q16" s="1544"/>
      <c r="R16" s="1542">
        <v>0.22093167418214785</v>
      </c>
      <c r="S16" s="752"/>
      <c r="T16" s="701"/>
    </row>
    <row r="17" spans="1:20" s="10" customFormat="1" x14ac:dyDescent="0.2">
      <c r="A17" s="713" t="s">
        <v>274</v>
      </c>
      <c r="B17" s="1489"/>
      <c r="C17" s="1490"/>
      <c r="D17" s="1490"/>
      <c r="E17" s="1490"/>
      <c r="F17" s="1490"/>
      <c r="G17" s="1490"/>
      <c r="H17" s="1489"/>
      <c r="I17" s="1490"/>
      <c r="J17" s="1490"/>
      <c r="K17" s="1490"/>
      <c r="L17" s="1491"/>
      <c r="M17" s="1489"/>
      <c r="N17" s="1490"/>
      <c r="O17" s="1490"/>
      <c r="P17" s="1490"/>
      <c r="Q17" s="1490"/>
      <c r="R17" s="1491"/>
      <c r="S17" s="710"/>
      <c r="T17" s="701"/>
    </row>
    <row r="18" spans="1:20" s="10" customFormat="1" x14ac:dyDescent="0.2">
      <c r="A18" s="755" t="s">
        <v>275</v>
      </c>
      <c r="B18" s="1539">
        <v>18535.193005157642</v>
      </c>
      <c r="C18" s="1541"/>
      <c r="D18" s="1541">
        <v>27889.983235940243</v>
      </c>
      <c r="E18" s="1541"/>
      <c r="F18" s="1542">
        <v>-0.33541756377707721</v>
      </c>
      <c r="G18" s="1542"/>
      <c r="H18" s="1547">
        <v>12249.092590809771</v>
      </c>
      <c r="I18" s="1542"/>
      <c r="J18" s="1548">
        <v>11368.388926257256</v>
      </c>
      <c r="K18" s="1544"/>
      <c r="L18" s="1542">
        <v>7.7469522749910313E-2</v>
      </c>
      <c r="M18" s="1545"/>
      <c r="N18" s="1541">
        <v>6286.1004143484897</v>
      </c>
      <c r="O18" s="1542"/>
      <c r="P18" s="1541">
        <v>16521.594309682987</v>
      </c>
      <c r="Q18" s="1544"/>
      <c r="R18" s="1542">
        <v>-0.61952216617107414</v>
      </c>
      <c r="S18" s="752"/>
      <c r="T18" s="701"/>
    </row>
    <row r="19" spans="1:20" s="10" customFormat="1" x14ac:dyDescent="0.2">
      <c r="A19" s="755" t="s">
        <v>276</v>
      </c>
      <c r="B19" s="1539">
        <v>77152.446262772632</v>
      </c>
      <c r="C19" s="1541"/>
      <c r="D19" s="1541">
        <v>84517.550050841717</v>
      </c>
      <c r="E19" s="1541"/>
      <c r="F19" s="1542">
        <v>-8.7142892613884235E-2</v>
      </c>
      <c r="G19" s="1542"/>
      <c r="H19" s="1547">
        <v>53995.713527912616</v>
      </c>
      <c r="I19" s="1542"/>
      <c r="J19" s="1548">
        <v>52880.360833278704</v>
      </c>
      <c r="K19" s="1544"/>
      <c r="L19" s="1542">
        <v>2.1092002343750974E-2</v>
      </c>
      <c r="M19" s="1545"/>
      <c r="N19" s="1541">
        <v>23156.732734858619</v>
      </c>
      <c r="O19" s="1542"/>
      <c r="P19" s="1541">
        <v>31637.189217563009</v>
      </c>
      <c r="Q19" s="1544"/>
      <c r="R19" s="1542">
        <v>-0.26805341095208818</v>
      </c>
      <c r="S19" s="752"/>
      <c r="T19" s="701"/>
    </row>
    <row r="20" spans="1:20" s="10" customFormat="1" x14ac:dyDescent="0.2">
      <c r="A20" s="755" t="s">
        <v>277</v>
      </c>
      <c r="B20" s="1539">
        <v>13187.337542456169</v>
      </c>
      <c r="C20" s="1541"/>
      <c r="D20" s="1541">
        <v>20158.007107307549</v>
      </c>
      <c r="E20" s="1541"/>
      <c r="F20" s="1542">
        <v>-0.34580152332243291</v>
      </c>
      <c r="G20" s="1542"/>
      <c r="H20" s="1547">
        <v>8342.5309083419434</v>
      </c>
      <c r="I20" s="1542"/>
      <c r="J20" s="1548">
        <v>7669.6587065714857</v>
      </c>
      <c r="K20" s="1544"/>
      <c r="L20" s="1542">
        <v>8.7731700654936573E-2</v>
      </c>
      <c r="M20" s="1545"/>
      <c r="N20" s="1541">
        <v>4844.806634114525</v>
      </c>
      <c r="O20" s="1542"/>
      <c r="P20" s="1541">
        <v>12488.348400736062</v>
      </c>
      <c r="Q20" s="1544"/>
      <c r="R20" s="1542">
        <v>-0.61205385382834354</v>
      </c>
      <c r="S20" s="752"/>
      <c r="T20" s="701"/>
    </row>
    <row r="21" spans="1:20" s="10" customFormat="1" x14ac:dyDescent="0.2">
      <c r="A21" s="755" t="s">
        <v>278</v>
      </c>
      <c r="B21" s="1539">
        <v>208120.38407286772</v>
      </c>
      <c r="C21" s="1541"/>
      <c r="D21" s="1541">
        <v>189389.4613530309</v>
      </c>
      <c r="E21" s="1541"/>
      <c r="F21" s="1542">
        <v>9.8901610395952771E-2</v>
      </c>
      <c r="G21" s="1542"/>
      <c r="H21" s="1547">
        <v>152198.41058795093</v>
      </c>
      <c r="I21" s="1542"/>
      <c r="J21" s="1548">
        <v>140476.89647954085</v>
      </c>
      <c r="K21" s="1544"/>
      <c r="L21" s="1542">
        <v>8.344086751743697E-2</v>
      </c>
      <c r="M21" s="1545"/>
      <c r="N21" s="1541">
        <v>55921.973484907452</v>
      </c>
      <c r="O21" s="1542"/>
      <c r="P21" s="1541">
        <v>48912.564873490039</v>
      </c>
      <c r="Q21" s="1544"/>
      <c r="R21" s="1542">
        <v>0.14330486715523724</v>
      </c>
      <c r="S21" s="752"/>
      <c r="T21" s="701"/>
    </row>
    <row r="22" spans="1:20" s="10" customFormat="1" x14ac:dyDescent="0.2">
      <c r="A22" s="713" t="s">
        <v>279</v>
      </c>
      <c r="B22" s="1489"/>
      <c r="C22" s="1490"/>
      <c r="D22" s="1490"/>
      <c r="E22" s="1490"/>
      <c r="F22" s="1490"/>
      <c r="G22" s="1490"/>
      <c r="H22" s="1489"/>
      <c r="I22" s="1490"/>
      <c r="J22" s="1490"/>
      <c r="K22" s="1490"/>
      <c r="L22" s="1491"/>
      <c r="M22" s="1489"/>
      <c r="N22" s="1490"/>
      <c r="O22" s="1490"/>
      <c r="P22" s="1490"/>
      <c r="Q22" s="1490"/>
      <c r="R22" s="1491"/>
      <c r="S22" s="710"/>
      <c r="T22" s="701"/>
    </row>
    <row r="23" spans="1:20" s="10" customFormat="1" x14ac:dyDescent="0.2">
      <c r="A23" s="755" t="s">
        <v>541</v>
      </c>
      <c r="B23" s="1539">
        <v>203876.720181652</v>
      </c>
      <c r="C23" s="1541"/>
      <c r="D23" s="1541">
        <v>198916.54381260768</v>
      </c>
      <c r="E23" s="1541"/>
      <c r="F23" s="1542">
        <v>2.4935966983807678E-2</v>
      </c>
      <c r="G23" s="1542"/>
      <c r="H23" s="1547">
        <v>129788.97358758151</v>
      </c>
      <c r="I23" s="1542"/>
      <c r="J23" s="1548">
        <v>125773.73161198909</v>
      </c>
      <c r="K23" s="1544"/>
      <c r="L23" s="1542">
        <v>3.1924328905016577E-2</v>
      </c>
      <c r="M23" s="1545"/>
      <c r="N23" s="1541">
        <v>74087.74659403204</v>
      </c>
      <c r="O23" s="1542"/>
      <c r="P23" s="1541">
        <v>73142.812200618588</v>
      </c>
      <c r="Q23" s="1544"/>
      <c r="R23" s="1542">
        <v>1.2919032847980388E-2</v>
      </c>
      <c r="S23" s="752"/>
      <c r="T23" s="701"/>
    </row>
    <row r="24" spans="1:20" s="10" customFormat="1" x14ac:dyDescent="0.2">
      <c r="A24" s="755" t="s">
        <v>280</v>
      </c>
      <c r="B24" s="1539">
        <v>90512.356641247257</v>
      </c>
      <c r="C24" s="1541"/>
      <c r="D24" s="1541">
        <v>87459.812778564563</v>
      </c>
      <c r="E24" s="1541"/>
      <c r="F24" s="1542">
        <v>3.4902245565186472E-2</v>
      </c>
      <c r="G24" s="1542"/>
      <c r="H24" s="1547">
        <v>71211.319569773928</v>
      </c>
      <c r="I24" s="1542"/>
      <c r="J24" s="1548">
        <v>66992.491447664128</v>
      </c>
      <c r="K24" s="1544"/>
      <c r="L24" s="1542">
        <v>6.2974641350749483E-2</v>
      </c>
      <c r="M24" s="1545"/>
      <c r="N24" s="1541">
        <v>19301.037071465129</v>
      </c>
      <c r="O24" s="1542"/>
      <c r="P24" s="1541">
        <v>20467.321330900431</v>
      </c>
      <c r="Q24" s="1544"/>
      <c r="R24" s="1542">
        <v>-5.6982750237790564E-2</v>
      </c>
      <c r="S24" s="752"/>
      <c r="T24" s="701"/>
    </row>
    <row r="25" spans="1:20" s="10" customFormat="1" x14ac:dyDescent="0.2">
      <c r="A25" s="755" t="s">
        <v>281</v>
      </c>
      <c r="B25" s="1539">
        <v>87938.967834412615</v>
      </c>
      <c r="C25" s="1541"/>
      <c r="D25" s="1541">
        <v>85922.676886835776</v>
      </c>
      <c r="E25" s="1541"/>
      <c r="F25" s="1542">
        <v>2.346634230486545E-2</v>
      </c>
      <c r="G25" s="1542"/>
      <c r="H25" s="1547">
        <v>70022.96129467657</v>
      </c>
      <c r="I25" s="1542"/>
      <c r="J25" s="1548">
        <v>65785.585335347103</v>
      </c>
      <c r="K25" s="1544"/>
      <c r="L25" s="1542">
        <v>6.4411921513339368E-2</v>
      </c>
      <c r="M25" s="1545"/>
      <c r="N25" s="1541">
        <v>17916.006539729071</v>
      </c>
      <c r="O25" s="1542"/>
      <c r="P25" s="1541">
        <v>20137.091551488669</v>
      </c>
      <c r="Q25" s="1544"/>
      <c r="R25" s="1542">
        <v>-0.11029820299920128</v>
      </c>
      <c r="S25" s="752"/>
      <c r="T25" s="701"/>
    </row>
    <row r="26" spans="1:20" s="10" customFormat="1" x14ac:dyDescent="0.2">
      <c r="A26" s="755" t="s">
        <v>542</v>
      </c>
      <c r="B26" s="1539">
        <v>2827.0345575718848</v>
      </c>
      <c r="C26" s="1541"/>
      <c r="D26" s="1541">
        <v>2887.9610642001039</v>
      </c>
      <c r="E26" s="1541"/>
      <c r="F26" s="1542">
        <v>-2.1096720237498888E-2</v>
      </c>
      <c r="G26" s="1542"/>
      <c r="H26" s="1547">
        <v>2225.3881918855618</v>
      </c>
      <c r="I26" s="1542"/>
      <c r="J26" s="1548">
        <v>2117.8259139443494</v>
      </c>
      <c r="K26" s="1544"/>
      <c r="L26" s="1542">
        <v>5.0789008309414262E-2</v>
      </c>
      <c r="M26" s="1545"/>
      <c r="N26" s="1541">
        <v>601.64636568631545</v>
      </c>
      <c r="O26" s="1542"/>
      <c r="P26" s="1541">
        <v>770.13515025575441</v>
      </c>
      <c r="Q26" s="1544"/>
      <c r="R26" s="1542">
        <v>-0.21877820342765225</v>
      </c>
      <c r="S26" s="752"/>
      <c r="T26" s="701"/>
    </row>
    <row r="27" spans="1:20" s="10" customFormat="1" x14ac:dyDescent="0.2">
      <c r="A27" s="755" t="s">
        <v>543</v>
      </c>
      <c r="B27" s="1539">
        <v>3132.7801756607473</v>
      </c>
      <c r="C27" s="1541"/>
      <c r="D27" s="1541">
        <v>2800.6334940266083</v>
      </c>
      <c r="E27" s="1541"/>
      <c r="F27" s="1542">
        <v>0.11859698255504164</v>
      </c>
      <c r="G27" s="1542"/>
      <c r="H27" s="1547">
        <v>1713.2552966633048</v>
      </c>
      <c r="I27" s="1542"/>
      <c r="J27" s="1548">
        <v>2123.2943396148435</v>
      </c>
      <c r="K27" s="1544"/>
      <c r="L27" s="1542">
        <v>-0.19311455567009048</v>
      </c>
      <c r="M27" s="1545"/>
      <c r="N27" s="1541">
        <v>1419.5248789974448</v>
      </c>
      <c r="O27" s="1542"/>
      <c r="P27" s="1541">
        <v>677.33915441176475</v>
      </c>
      <c r="Q27" s="1544"/>
      <c r="R27" s="1542">
        <v>1.0957372237401974</v>
      </c>
      <c r="S27" s="752"/>
      <c r="T27" s="701"/>
    </row>
    <row r="28" spans="1:20" s="10" customFormat="1" x14ac:dyDescent="0.2">
      <c r="A28" s="755" t="s">
        <v>246</v>
      </c>
      <c r="B28" s="1539">
        <v>40199.547769084194</v>
      </c>
      <c r="C28" s="1541"/>
      <c r="D28" s="1541">
        <v>35747.922914112882</v>
      </c>
      <c r="E28" s="1541"/>
      <c r="F28" s="1542">
        <v>0.12452821009116199</v>
      </c>
      <c r="G28" s="1542"/>
      <c r="H28" s="1547">
        <v>32868.990906169282</v>
      </c>
      <c r="I28" s="1542"/>
      <c r="J28" s="1548">
        <v>30861.815938686523</v>
      </c>
      <c r="K28" s="1544"/>
      <c r="L28" s="1542">
        <v>6.5037487472235381E-2</v>
      </c>
      <c r="M28" s="1545"/>
      <c r="N28" s="1541">
        <v>7330.5568629151849</v>
      </c>
      <c r="O28" s="1542"/>
      <c r="P28" s="1541">
        <v>4886.1069754263563</v>
      </c>
      <c r="Q28" s="1544"/>
      <c r="R28" s="1542">
        <v>0.50028578984919347</v>
      </c>
      <c r="S28" s="752"/>
      <c r="T28" s="701"/>
    </row>
    <row r="29" spans="1:20" s="10" customFormat="1" x14ac:dyDescent="0.2">
      <c r="A29" s="755" t="s">
        <v>0</v>
      </c>
      <c r="B29" s="1539">
        <v>55262.801813373902</v>
      </c>
      <c r="C29" s="1541"/>
      <c r="D29" s="1541">
        <v>56021.045025844156</v>
      </c>
      <c r="E29" s="1541"/>
      <c r="F29" s="1542">
        <v>-1.3534970868902102E-2</v>
      </c>
      <c r="G29" s="1542"/>
      <c r="H29" s="1547">
        <v>45458.766077603985</v>
      </c>
      <c r="I29" s="1542"/>
      <c r="J29" s="1548">
        <v>41308.10027095049</v>
      </c>
      <c r="K29" s="1544"/>
      <c r="L29" s="1542">
        <v>0.10048067520481956</v>
      </c>
      <c r="M29" s="1545"/>
      <c r="N29" s="1541">
        <v>9804.0357357724588</v>
      </c>
      <c r="O29" s="1542"/>
      <c r="P29" s="1541">
        <v>14712.94475489367</v>
      </c>
      <c r="Q29" s="1544"/>
      <c r="R29" s="1542">
        <v>-0.33364558223386653</v>
      </c>
      <c r="S29" s="752"/>
      <c r="T29" s="701"/>
    </row>
    <row r="30" spans="1:20" s="10" customFormat="1" x14ac:dyDescent="0.2">
      <c r="A30" s="755" t="s">
        <v>253</v>
      </c>
      <c r="B30" s="1539">
        <v>24028.574810068796</v>
      </c>
      <c r="C30" s="1541"/>
      <c r="D30" s="1541">
        <v>22368.925851093896</v>
      </c>
      <c r="E30" s="1541"/>
      <c r="F30" s="1542">
        <v>7.4194396727983197E-2</v>
      </c>
      <c r="G30" s="1542"/>
      <c r="H30" s="1547">
        <v>16598.561020197427</v>
      </c>
      <c r="I30" s="1542"/>
      <c r="J30" s="1548">
        <v>15650.859182757524</v>
      </c>
      <c r="K30" s="1544"/>
      <c r="L30" s="1542">
        <v>6.0552703616679499E-2</v>
      </c>
      <c r="M30" s="1545"/>
      <c r="N30" s="1541">
        <v>7430.0137898724615</v>
      </c>
      <c r="O30" s="1542"/>
      <c r="P30" s="1541">
        <v>6718.0666683363725</v>
      </c>
      <c r="Q30" s="1544"/>
      <c r="R30" s="1542">
        <v>0.10597500094657322</v>
      </c>
      <c r="S30" s="752"/>
      <c r="T30" s="701"/>
    </row>
    <row r="31" spans="1:20" s="10" customFormat="1" x14ac:dyDescent="0.2">
      <c r="A31" s="755" t="s">
        <v>262</v>
      </c>
      <c r="B31" s="1539">
        <v>44840.334657819025</v>
      </c>
      <c r="C31" s="1541"/>
      <c r="D31" s="1541">
        <v>44239.526384399818</v>
      </c>
      <c r="E31" s="1541"/>
      <c r="F31" s="1542">
        <v>1.3580802565532657E-2</v>
      </c>
      <c r="G31" s="1542"/>
      <c r="H31" s="1547">
        <v>38245.069976267572</v>
      </c>
      <c r="I31" s="1542"/>
      <c r="J31" s="1548">
        <v>34458.96714537916</v>
      </c>
      <c r="K31" s="1544"/>
      <c r="L31" s="1542">
        <v>0.10987278913251226</v>
      </c>
      <c r="M31" s="1545"/>
      <c r="N31" s="1541">
        <v>6595.26468155357</v>
      </c>
      <c r="O31" s="1542"/>
      <c r="P31" s="1541">
        <v>9780.5592390206566</v>
      </c>
      <c r="Q31" s="1544"/>
      <c r="R31" s="1542">
        <v>-0.32567611724685341</v>
      </c>
      <c r="S31" s="752"/>
      <c r="T31" s="701"/>
    </row>
    <row r="32" spans="1:20" s="10" customFormat="1" x14ac:dyDescent="0.2">
      <c r="A32" s="714" t="s">
        <v>141</v>
      </c>
      <c r="B32" s="1489"/>
      <c r="C32" s="1490"/>
      <c r="D32" s="1490"/>
      <c r="E32" s="1490"/>
      <c r="F32" s="1490"/>
      <c r="G32" s="1490"/>
      <c r="H32" s="1489"/>
      <c r="I32" s="1490"/>
      <c r="J32" s="1490"/>
      <c r="K32" s="1490"/>
      <c r="L32" s="1491"/>
      <c r="M32" s="1489"/>
      <c r="N32" s="1490"/>
      <c r="O32" s="1490"/>
      <c r="P32" s="1490"/>
      <c r="Q32" s="1490"/>
      <c r="R32" s="1491"/>
      <c r="S32" s="710"/>
      <c r="T32" s="701"/>
    </row>
    <row r="33" spans="1:20" s="10" customFormat="1" x14ac:dyDescent="0.2">
      <c r="A33" s="757" t="s">
        <v>544</v>
      </c>
      <c r="B33" s="1554">
        <v>7.9394674204720648</v>
      </c>
      <c r="C33" s="1551"/>
      <c r="D33" s="1551">
        <v>7.9448959611319712</v>
      </c>
      <c r="E33" s="1551"/>
      <c r="F33" s="1542">
        <v>-6.832739769612971E-4</v>
      </c>
      <c r="G33" s="1542"/>
      <c r="H33" s="1552">
        <v>7.7599929832716725</v>
      </c>
      <c r="I33" s="1542"/>
      <c r="J33" s="1551">
        <v>7.8956697743309103</v>
      </c>
      <c r="K33" s="1555"/>
      <c r="L33" s="1542">
        <v>-1.7183696245798886E-2</v>
      </c>
      <c r="M33" s="1545"/>
      <c r="N33" s="1551">
        <v>8.2538757276523835</v>
      </c>
      <c r="O33" s="1542"/>
      <c r="P33" s="1551">
        <v>8.0295435296451494</v>
      </c>
      <c r="Q33" s="1555"/>
      <c r="R33" s="1542">
        <v>2.7938350066725161E-2</v>
      </c>
      <c r="S33" s="753"/>
      <c r="T33" s="701"/>
    </row>
    <row r="34" spans="1:20" s="10" customFormat="1" x14ac:dyDescent="0.2">
      <c r="A34" s="757" t="s">
        <v>285</v>
      </c>
      <c r="B34" s="1554">
        <v>7.8561882921641253</v>
      </c>
      <c r="C34" s="1551"/>
      <c r="D34" s="1551">
        <v>7.6474497978747253</v>
      </c>
      <c r="E34" s="1551"/>
      <c r="F34" s="1542">
        <v>2.7295176798337362E-2</v>
      </c>
      <c r="G34" s="1542"/>
      <c r="H34" s="1552">
        <v>8.3863447671908933</v>
      </c>
      <c r="I34" s="1542"/>
      <c r="J34" s="1551">
        <v>8.3472957120861881</v>
      </c>
      <c r="K34" s="1555"/>
      <c r="L34" s="1542">
        <v>4.6780486101822604E-3</v>
      </c>
      <c r="M34" s="1545"/>
      <c r="N34" s="1551">
        <v>5.7841235020224131</v>
      </c>
      <c r="O34" s="1542"/>
      <c r="P34" s="1551">
        <v>5.3611328790072328</v>
      </c>
      <c r="Q34" s="1555"/>
      <c r="R34" s="1542">
        <v>7.8899484971077447E-2</v>
      </c>
      <c r="S34" s="753"/>
      <c r="T34" s="701"/>
    </row>
    <row r="35" spans="1:20" s="10" customFormat="1" x14ac:dyDescent="0.2">
      <c r="A35" s="757" t="s">
        <v>545</v>
      </c>
      <c r="B35" s="1554">
        <v>3.669192340504412</v>
      </c>
      <c r="C35" s="1551"/>
      <c r="D35" s="1551">
        <v>3.541200182455877</v>
      </c>
      <c r="E35" s="1551"/>
      <c r="F35" s="1542">
        <v>3.6143722877527498E-2</v>
      </c>
      <c r="G35" s="1542"/>
      <c r="H35" s="1552">
        <v>4.334928826966534</v>
      </c>
      <c r="I35" s="1542"/>
      <c r="J35" s="1551">
        <v>4.4652929378895205</v>
      </c>
      <c r="K35" s="1555"/>
      <c r="L35" s="1542">
        <v>-2.9194973932572917E-2</v>
      </c>
      <c r="M35" s="1545"/>
      <c r="N35" s="1551">
        <v>1.2067456269932721</v>
      </c>
      <c r="O35" s="1542"/>
      <c r="P35" s="1551">
        <v>1</v>
      </c>
      <c r="Q35" s="1555"/>
      <c r="R35" s="1542">
        <v>0.20674562699327215</v>
      </c>
      <c r="S35" s="753"/>
      <c r="T35" s="701"/>
    </row>
    <row r="36" spans="1:20" s="10" customFormat="1" x14ac:dyDescent="0.2">
      <c r="A36" s="757" t="s">
        <v>546</v>
      </c>
      <c r="B36" s="1554">
        <v>2.1230794069401124</v>
      </c>
      <c r="C36" s="1551"/>
      <c r="D36" s="1551">
        <v>3.6278305365162598</v>
      </c>
      <c r="E36" s="1551"/>
      <c r="F36" s="1542">
        <v>-0.41477988412907862</v>
      </c>
      <c r="G36" s="1542"/>
      <c r="H36" s="1552">
        <v>3.0536115712626613</v>
      </c>
      <c r="I36" s="1542"/>
      <c r="J36" s="1551">
        <v>3.4852578696887413</v>
      </c>
      <c r="K36" s="1555"/>
      <c r="L36" s="1542">
        <v>-0.1238491711560583</v>
      </c>
      <c r="M36" s="1545"/>
      <c r="N36" s="1551">
        <v>1</v>
      </c>
      <c r="O36" s="1542"/>
      <c r="P36" s="1551">
        <v>4.0747613458263503</v>
      </c>
      <c r="Q36" s="1555"/>
      <c r="R36" s="1542">
        <v>-0.75458685426466299</v>
      </c>
      <c r="S36" s="753"/>
      <c r="T36" s="701"/>
    </row>
    <row r="37" spans="1:20" s="10" customFormat="1" x14ac:dyDescent="0.2">
      <c r="A37" s="758" t="s">
        <v>547</v>
      </c>
      <c r="B37" s="1554">
        <v>7.1953257714542138</v>
      </c>
      <c r="C37" s="1551"/>
      <c r="D37" s="1551">
        <v>7.0151367889576148</v>
      </c>
      <c r="E37" s="1551"/>
      <c r="F37" s="1542">
        <v>2.568574040925771E-2</v>
      </c>
      <c r="G37" s="1542"/>
      <c r="H37" s="1552">
        <v>7.4331342892871133</v>
      </c>
      <c r="I37" s="1542"/>
      <c r="J37" s="1551">
        <v>7.4630143231535264</v>
      </c>
      <c r="K37" s="1555"/>
      <c r="L37" s="1542">
        <v>-4.0037486962489453E-3</v>
      </c>
      <c r="M37" s="1545"/>
      <c r="N37" s="1551">
        <v>6.1290321519881017</v>
      </c>
      <c r="O37" s="1542"/>
      <c r="P37" s="1551">
        <v>4.1862355608544686</v>
      </c>
      <c r="Q37" s="1555"/>
      <c r="R37" s="1542">
        <v>0.46409155980154193</v>
      </c>
      <c r="S37" s="753"/>
      <c r="T37" s="701"/>
    </row>
    <row r="38" spans="1:20" s="10" customFormat="1" x14ac:dyDescent="0.2">
      <c r="A38" s="758" t="s">
        <v>1</v>
      </c>
      <c r="B38" s="1554">
        <v>7.8736323318138206</v>
      </c>
      <c r="C38" s="1551"/>
      <c r="D38" s="1551">
        <v>7.6469040498708498</v>
      </c>
      <c r="E38" s="1551"/>
      <c r="F38" s="1542">
        <v>2.964968312199498E-2</v>
      </c>
      <c r="G38" s="1542"/>
      <c r="H38" s="1552">
        <v>8.5831997591991716</v>
      </c>
      <c r="I38" s="1542"/>
      <c r="J38" s="1551">
        <v>8.9106049221579937</v>
      </c>
      <c r="K38" s="1555"/>
      <c r="L38" s="1542">
        <v>-3.6743314939781925E-2</v>
      </c>
      <c r="M38" s="1545"/>
      <c r="N38" s="1551">
        <v>4.5835525557769925</v>
      </c>
      <c r="O38" s="1542"/>
      <c r="P38" s="1551">
        <v>4.0989343392143613</v>
      </c>
      <c r="Q38" s="1555"/>
      <c r="R38" s="1542">
        <v>0.11823029511019624</v>
      </c>
      <c r="S38" s="753"/>
      <c r="T38" s="701"/>
    </row>
    <row r="39" spans="1:20" s="10" customFormat="1" x14ac:dyDescent="0.2">
      <c r="A39" s="757" t="s">
        <v>142</v>
      </c>
      <c r="B39" s="1554">
        <v>4.5286324449277888</v>
      </c>
      <c r="C39" s="1551"/>
      <c r="D39" s="1551">
        <v>4.83271602683224</v>
      </c>
      <c r="E39" s="1551"/>
      <c r="F39" s="1542">
        <v>-6.2921880825630175E-2</v>
      </c>
      <c r="G39" s="1542"/>
      <c r="H39" s="1552">
        <v>5.3009109908169219</v>
      </c>
      <c r="I39" s="1542"/>
      <c r="J39" s="1551">
        <v>5.3942714342693536</v>
      </c>
      <c r="K39" s="1555"/>
      <c r="L39" s="1542">
        <v>-1.7307331414455847E-2</v>
      </c>
      <c r="M39" s="1545"/>
      <c r="N39" s="1551">
        <v>2.8033715058425934</v>
      </c>
      <c r="O39" s="1542"/>
      <c r="P39" s="1551">
        <v>3.5244788450641837</v>
      </c>
      <c r="Q39" s="1555"/>
      <c r="R39" s="1542">
        <v>-0.20459970705497549</v>
      </c>
      <c r="S39" s="753"/>
      <c r="T39" s="701"/>
    </row>
    <row r="40" spans="1:20" s="10" customFormat="1" x14ac:dyDescent="0.2">
      <c r="A40" s="757" t="s">
        <v>143</v>
      </c>
      <c r="B40" s="1554">
        <v>7.2769840391291538</v>
      </c>
      <c r="C40" s="1551"/>
      <c r="D40" s="1551">
        <v>7.2397902011779873</v>
      </c>
      <c r="E40" s="1551"/>
      <c r="F40" s="1542">
        <v>5.1374193060338509E-3</v>
      </c>
      <c r="G40" s="1542"/>
      <c r="H40" s="1552">
        <v>7.9015197434496161</v>
      </c>
      <c r="I40" s="1542"/>
      <c r="J40" s="1551">
        <v>8.2316796609516185</v>
      </c>
      <c r="K40" s="1555"/>
      <c r="L40" s="1542">
        <v>-4.0108450656574084E-2</v>
      </c>
      <c r="M40" s="1545"/>
      <c r="N40" s="1551">
        <v>3.6553838657168085</v>
      </c>
      <c r="O40" s="1542"/>
      <c r="P40" s="1551">
        <v>3.7451550304380068</v>
      </c>
      <c r="Q40" s="1555"/>
      <c r="R40" s="1542">
        <v>-2.3969946234962475E-2</v>
      </c>
      <c r="S40" s="753"/>
      <c r="T40" s="701"/>
    </row>
    <row r="41" spans="1:20" s="10" customFormat="1" x14ac:dyDescent="0.2">
      <c r="A41" s="757" t="s">
        <v>301</v>
      </c>
      <c r="B41" s="1554">
        <v>10.497978003905427</v>
      </c>
      <c r="C41" s="1551"/>
      <c r="D41" s="1551">
        <v>10.428285609426112</v>
      </c>
      <c r="E41" s="1551"/>
      <c r="F41" s="1542">
        <v>6.6830155108448513E-3</v>
      </c>
      <c r="G41" s="1542"/>
      <c r="H41" s="1552">
        <v>10.679536908168595</v>
      </c>
      <c r="I41" s="1542"/>
      <c r="J41" s="1551">
        <v>10.948456273203863</v>
      </c>
      <c r="K41" s="1555"/>
      <c r="L41" s="1542">
        <v>-2.4562308906822154E-2</v>
      </c>
      <c r="M41" s="1545"/>
      <c r="N41" s="1551">
        <v>10.024236693690693</v>
      </c>
      <c r="O41" s="1542"/>
      <c r="P41" s="1551">
        <v>9.2164257340828311</v>
      </c>
      <c r="Q41" s="1555"/>
      <c r="R41" s="1542">
        <v>8.7649049958763714E-2</v>
      </c>
      <c r="S41" s="753"/>
      <c r="T41" s="701"/>
    </row>
    <row r="42" spans="1:20" s="10" customFormat="1" x14ac:dyDescent="0.2">
      <c r="A42" s="715" t="s">
        <v>302</v>
      </c>
      <c r="B42" s="1489"/>
      <c r="C42" s="1490"/>
      <c r="D42" s="1501"/>
      <c r="E42" s="1501"/>
      <c r="F42" s="1500"/>
      <c r="G42" s="1500"/>
      <c r="H42" s="1489"/>
      <c r="I42" s="1500"/>
      <c r="J42" s="1502"/>
      <c r="K42" s="1502"/>
      <c r="L42" s="1503"/>
      <c r="M42" s="1504"/>
      <c r="N42" s="1490"/>
      <c r="O42" s="1500"/>
      <c r="P42" s="1502"/>
      <c r="Q42" s="1502"/>
      <c r="R42" s="1503"/>
      <c r="S42" s="718"/>
      <c r="T42" s="701"/>
    </row>
    <row r="43" spans="1:20" s="10" customFormat="1" x14ac:dyDescent="0.2">
      <c r="A43" s="759" t="s">
        <v>303</v>
      </c>
      <c r="B43" s="1539">
        <v>180416.28042431685</v>
      </c>
      <c r="C43" s="1541"/>
      <c r="D43" s="1541">
        <v>186581.55575447148</v>
      </c>
      <c r="E43" s="1541"/>
      <c r="F43" s="1542">
        <v>-3.3043326845595133E-2</v>
      </c>
      <c r="G43" s="1542"/>
      <c r="H43" s="1547">
        <v>128803.66250056544</v>
      </c>
      <c r="I43" s="1542"/>
      <c r="J43" s="1548">
        <v>123564.00620584382</v>
      </c>
      <c r="K43" s="1544"/>
      <c r="L43" s="1542">
        <v>4.2404389883514568E-2</v>
      </c>
      <c r="M43" s="1545"/>
      <c r="N43" s="1541">
        <v>51612.617923739999</v>
      </c>
      <c r="O43" s="1542"/>
      <c r="P43" s="1541">
        <v>63017.549548627656</v>
      </c>
      <c r="Q43" s="1544"/>
      <c r="R43" s="1542">
        <v>-0.18098024608346619</v>
      </c>
      <c r="S43" s="752"/>
      <c r="T43" s="701"/>
    </row>
    <row r="44" spans="1:20" s="10" customFormat="1" x14ac:dyDescent="0.2">
      <c r="A44" s="759" t="s">
        <v>319</v>
      </c>
      <c r="B44" s="1539">
        <v>153240.8380696172</v>
      </c>
      <c r="C44" s="1541"/>
      <c r="D44" s="1541">
        <v>159534.34080411281</v>
      </c>
      <c r="E44" s="1541"/>
      <c r="F44" s="1542">
        <v>-3.9449203869047926E-2</v>
      </c>
      <c r="G44" s="1542"/>
      <c r="H44" s="1547">
        <v>110292.01429642391</v>
      </c>
      <c r="I44" s="1542"/>
      <c r="J44" s="1548">
        <v>105714.94700723207</v>
      </c>
      <c r="K44" s="1544"/>
      <c r="L44" s="1542">
        <v>4.3296311626384441E-2</v>
      </c>
      <c r="M44" s="1545"/>
      <c r="N44" s="1541">
        <v>42948.823773192438</v>
      </c>
      <c r="O44" s="1542"/>
      <c r="P44" s="1541">
        <v>53819.393796880751</v>
      </c>
      <c r="Q44" s="1544"/>
      <c r="R44" s="1542">
        <v>-0.20198239438955454</v>
      </c>
      <c r="S44" s="752"/>
      <c r="T44" s="701"/>
    </row>
    <row r="45" spans="1:20" s="10" customFormat="1" x14ac:dyDescent="0.2">
      <c r="A45" s="759" t="s">
        <v>305</v>
      </c>
      <c r="B45" s="1539">
        <v>34830.218581587636</v>
      </c>
      <c r="C45" s="1541"/>
      <c r="D45" s="1541">
        <v>31365.078977248442</v>
      </c>
      <c r="E45" s="1541"/>
      <c r="F45" s="1542">
        <v>0.11047763045177512</v>
      </c>
      <c r="G45" s="1542"/>
      <c r="H45" s="1547">
        <v>27941.766027428646</v>
      </c>
      <c r="I45" s="1542"/>
      <c r="J45" s="1548">
        <v>25536.311130250091</v>
      </c>
      <c r="K45" s="1544"/>
      <c r="L45" s="1542">
        <v>9.4197430666838736E-2</v>
      </c>
      <c r="M45" s="1545"/>
      <c r="N45" s="1541">
        <v>6888.452554159594</v>
      </c>
      <c r="O45" s="1542"/>
      <c r="P45" s="1541">
        <v>5828.7678469983521</v>
      </c>
      <c r="Q45" s="1544"/>
      <c r="R45" s="1542">
        <v>0.1818025241315708</v>
      </c>
      <c r="S45" s="752"/>
      <c r="T45" s="701"/>
    </row>
    <row r="46" spans="1:20" s="10" customFormat="1" x14ac:dyDescent="0.2">
      <c r="A46" s="759" t="s">
        <v>306</v>
      </c>
      <c r="B46" s="1539">
        <v>25917.388688934865</v>
      </c>
      <c r="C46" s="1541"/>
      <c r="D46" s="1541">
        <v>22449.025823954027</v>
      </c>
      <c r="E46" s="1541"/>
      <c r="F46" s="1542">
        <v>0.15449948216817289</v>
      </c>
      <c r="G46" s="1542"/>
      <c r="H46" s="1547">
        <v>21084.095659539584</v>
      </c>
      <c r="I46" s="1542"/>
      <c r="J46" s="1548">
        <v>19148.696045137494</v>
      </c>
      <c r="K46" s="1544"/>
      <c r="L46" s="1542">
        <v>0.10107213618305635</v>
      </c>
      <c r="M46" s="1545"/>
      <c r="N46" s="1541">
        <v>4833.2930293955224</v>
      </c>
      <c r="O46" s="1542"/>
      <c r="P46" s="1541">
        <v>3300.3297788165328</v>
      </c>
      <c r="Q46" s="1544"/>
      <c r="R46" s="1542">
        <v>0.4644879006996373</v>
      </c>
      <c r="S46" s="752"/>
      <c r="T46" s="701"/>
    </row>
    <row r="47" spans="1:20" s="10" customFormat="1" x14ac:dyDescent="0.2">
      <c r="A47" s="759" t="s">
        <v>601</v>
      </c>
      <c r="B47" s="1539">
        <v>18520.954667073591</v>
      </c>
      <c r="C47" s="1541"/>
      <c r="D47" s="1541">
        <v>15537.385935673177</v>
      </c>
      <c r="E47" s="1541"/>
      <c r="F47" s="1542">
        <v>0.19202514140749163</v>
      </c>
      <c r="G47" s="1542"/>
      <c r="H47" s="1547">
        <v>15227.232276710878</v>
      </c>
      <c r="I47" s="1542"/>
      <c r="J47" s="1548">
        <v>14227.300221387462</v>
      </c>
      <c r="K47" s="1544"/>
      <c r="L47" s="1542">
        <v>7.0282628451197551E-2</v>
      </c>
      <c r="M47" s="1545"/>
      <c r="N47" s="1541">
        <v>3293.7223903628137</v>
      </c>
      <c r="O47" s="1542"/>
      <c r="P47" s="1541">
        <v>1310.0857142857144</v>
      </c>
      <c r="Q47" s="1544"/>
      <c r="R47" s="1542">
        <v>1.5141273997927829</v>
      </c>
      <c r="S47" s="752"/>
      <c r="T47" s="701"/>
    </row>
    <row r="48" spans="1:20" s="10" customFormat="1" x14ac:dyDescent="0.2">
      <c r="A48" s="756" t="s">
        <v>196</v>
      </c>
      <c r="B48" s="1539">
        <v>14381.598409074151</v>
      </c>
      <c r="C48" s="1541"/>
      <c r="D48" s="1541">
        <v>11613.016323353291</v>
      </c>
      <c r="E48" s="1541"/>
      <c r="F48" s="1542">
        <v>0.23840335780406655</v>
      </c>
      <c r="G48" s="1542"/>
      <c r="H48" s="1547">
        <v>11715.069661685742</v>
      </c>
      <c r="I48" s="1542"/>
      <c r="J48" s="1548">
        <v>10850.216323353292</v>
      </c>
      <c r="K48" s="1544"/>
      <c r="L48" s="1542">
        <v>7.9708395902761561E-2</v>
      </c>
      <c r="M48" s="1545"/>
      <c r="N48" s="1541">
        <v>2666.5287473883818</v>
      </c>
      <c r="O48" s="1542"/>
      <c r="P48" s="1541">
        <v>762.80000000000007</v>
      </c>
      <c r="Q48" s="1544"/>
      <c r="R48" s="1542">
        <v>2.4957115199113549</v>
      </c>
      <c r="S48" s="752"/>
      <c r="T48" s="701"/>
    </row>
    <row r="49" spans="1:20" s="10" customFormat="1" x14ac:dyDescent="0.2">
      <c r="A49" s="759" t="s">
        <v>185</v>
      </c>
      <c r="B49" s="1539">
        <v>24906.529295461823</v>
      </c>
      <c r="C49" s="1541"/>
      <c r="D49" s="1541">
        <v>21648.31393009832</v>
      </c>
      <c r="E49" s="1541"/>
      <c r="F49" s="1542">
        <v>0.15050665727983117</v>
      </c>
      <c r="G49" s="1542"/>
      <c r="H49" s="1547">
        <v>19085.319778771096</v>
      </c>
      <c r="I49" s="1542"/>
      <c r="J49" s="1548">
        <v>16667.172261772685</v>
      </c>
      <c r="K49" s="1544"/>
      <c r="L49" s="1542">
        <v>0.14508444978063859</v>
      </c>
      <c r="M49" s="1545"/>
      <c r="N49" s="1541">
        <v>5821.209516691225</v>
      </c>
      <c r="O49" s="1542"/>
      <c r="P49" s="1541">
        <v>4981.1416683256366</v>
      </c>
      <c r="Q49" s="1544"/>
      <c r="R49" s="1542">
        <v>0.16864965991781744</v>
      </c>
      <c r="S49" s="752"/>
      <c r="T49" s="701"/>
    </row>
    <row r="50" spans="1:20" s="10" customFormat="1" x14ac:dyDescent="0.2">
      <c r="A50" s="1267" t="s">
        <v>792</v>
      </c>
      <c r="B50" s="1539">
        <v>6593.5849295133794</v>
      </c>
      <c r="C50" s="1541"/>
      <c r="D50" s="1541">
        <v>7726.8158111560952</v>
      </c>
      <c r="E50" s="1541"/>
      <c r="F50" s="1542">
        <v>-0.14666208038847511</v>
      </c>
      <c r="G50" s="1542"/>
      <c r="H50" s="1547">
        <v>3707.7175033339986</v>
      </c>
      <c r="I50" s="1542"/>
      <c r="J50" s="1548">
        <v>3863.0300686073997</v>
      </c>
      <c r="K50" s="1544"/>
      <c r="L50" s="1542">
        <v>-4.0204855389435371E-2</v>
      </c>
      <c r="M50" s="1545"/>
      <c r="N50" s="1541">
        <v>2885.8674261793526</v>
      </c>
      <c r="O50" s="1542"/>
      <c r="P50" s="1541">
        <v>3863.785742548695</v>
      </c>
      <c r="Q50" s="1544"/>
      <c r="R50" s="1542">
        <v>-0.25309848462877538</v>
      </c>
      <c r="S50" s="752"/>
      <c r="T50" s="701"/>
    </row>
    <row r="51" spans="1:20" s="10" customFormat="1" x14ac:dyDescent="0.2">
      <c r="A51" s="1267" t="s">
        <v>957</v>
      </c>
      <c r="B51" s="1539">
        <v>3970.7694775693617</v>
      </c>
      <c r="C51" s="1541"/>
      <c r="D51" s="1541">
        <v>3765.8057301392346</v>
      </c>
      <c r="E51" s="1541"/>
      <c r="F51" s="1542">
        <v>5.4427594548949E-2</v>
      </c>
      <c r="G51" s="1542"/>
      <c r="H51" s="1547">
        <v>2305.650694178772</v>
      </c>
      <c r="I51" s="1542"/>
      <c r="J51" s="1548">
        <v>1975.7015644146306</v>
      </c>
      <c r="K51" s="1544"/>
      <c r="L51" s="1542">
        <v>0.16700352710501606</v>
      </c>
      <c r="M51" s="1545"/>
      <c r="N51" s="1541">
        <v>1665.1187833905656</v>
      </c>
      <c r="O51" s="1542"/>
      <c r="P51" s="1541">
        <v>1790.1041657246042</v>
      </c>
      <c r="Q51" s="1544"/>
      <c r="R51" s="1542">
        <v>-6.9820172885551951E-2</v>
      </c>
      <c r="S51" s="752"/>
      <c r="T51" s="701"/>
    </row>
    <row r="52" spans="1:20" s="10" customFormat="1" x14ac:dyDescent="0.2">
      <c r="A52" s="759" t="s">
        <v>308</v>
      </c>
      <c r="B52" s="1539">
        <v>5394.093703445139</v>
      </c>
      <c r="C52" s="1541"/>
      <c r="D52" s="1541">
        <v>4039.4893198927375</v>
      </c>
      <c r="E52" s="1541"/>
      <c r="F52" s="1542">
        <v>0.33534050378139652</v>
      </c>
      <c r="G52" s="1542"/>
      <c r="H52" s="1547">
        <v>4135.8264807740834</v>
      </c>
      <c r="I52" s="1542"/>
      <c r="J52" s="1548">
        <v>3669.5195282260711</v>
      </c>
      <c r="K52" s="1544"/>
      <c r="L52" s="1542">
        <v>0.12707575173293481</v>
      </c>
      <c r="M52" s="1545"/>
      <c r="N52" s="1541">
        <v>1258.2672226710281</v>
      </c>
      <c r="O52" s="1542"/>
      <c r="P52" s="1541">
        <v>369.96979166666665</v>
      </c>
      <c r="Q52" s="1544"/>
      <c r="R52" s="1542">
        <v>2.400999895160886</v>
      </c>
      <c r="S52" s="752"/>
      <c r="T52" s="701"/>
    </row>
    <row r="53" spans="1:20" s="10" customFormat="1" x14ac:dyDescent="0.2">
      <c r="A53" s="759" t="s">
        <v>309</v>
      </c>
      <c r="B53" s="1539">
        <v>5459.013958197851</v>
      </c>
      <c r="C53" s="1541"/>
      <c r="D53" s="1541">
        <v>5526.2282007433305</v>
      </c>
      <c r="E53" s="1541"/>
      <c r="F53" s="1542">
        <v>-1.2162769994991975E-2</v>
      </c>
      <c r="G53" s="1542"/>
      <c r="H53" s="1547">
        <v>4544.5213740415493</v>
      </c>
      <c r="I53" s="1542"/>
      <c r="J53" s="1548">
        <v>4776.2849773001071</v>
      </c>
      <c r="K53" s="1544"/>
      <c r="L53" s="1542">
        <v>-4.8523822250984484E-2</v>
      </c>
      <c r="M53" s="1545"/>
      <c r="N53" s="1541">
        <v>914.49258415629026</v>
      </c>
      <c r="O53" s="1542"/>
      <c r="P53" s="1541">
        <v>749.94322344322336</v>
      </c>
      <c r="Q53" s="1544"/>
      <c r="R53" s="1542">
        <v>0.21941575784573322</v>
      </c>
      <c r="S53" s="752"/>
      <c r="T53" s="701"/>
    </row>
    <row r="54" spans="1:20" s="10" customFormat="1" x14ac:dyDescent="0.2">
      <c r="A54" s="759" t="s">
        <v>310</v>
      </c>
      <c r="B54" s="1539">
        <v>41237.013595770441</v>
      </c>
      <c r="C54" s="1541"/>
      <c r="D54" s="1541">
        <v>37245.279665477086</v>
      </c>
      <c r="E54" s="1541"/>
      <c r="F54" s="1542">
        <v>0.1071742235833799</v>
      </c>
      <c r="G54" s="1542"/>
      <c r="H54" s="1547">
        <v>26407.09614059615</v>
      </c>
      <c r="I54" s="1542"/>
      <c r="J54" s="1548">
        <v>24492.844432421654</v>
      </c>
      <c r="K54" s="1544"/>
      <c r="L54" s="1542">
        <v>7.8155549203609981E-2</v>
      </c>
      <c r="M54" s="1545"/>
      <c r="N54" s="1541">
        <v>14829.91745517623</v>
      </c>
      <c r="O54" s="1542"/>
      <c r="P54" s="1541">
        <v>12752.435233055432</v>
      </c>
      <c r="Q54" s="1544"/>
      <c r="R54" s="1542">
        <v>0.16290866678826812</v>
      </c>
      <c r="S54" s="752"/>
      <c r="T54" s="701"/>
    </row>
    <row r="55" spans="1:20" s="10" customFormat="1" x14ac:dyDescent="0.2">
      <c r="A55" s="715" t="s">
        <v>311</v>
      </c>
      <c r="B55" s="1489"/>
      <c r="C55" s="1490"/>
      <c r="D55" s="1501"/>
      <c r="E55" s="1501"/>
      <c r="F55" s="1490"/>
      <c r="G55" s="1490"/>
      <c r="H55" s="1489"/>
      <c r="I55" s="1490"/>
      <c r="J55" s="1502"/>
      <c r="K55" s="1490"/>
      <c r="L55" s="1491"/>
      <c r="M55" s="1489"/>
      <c r="N55" s="1490"/>
      <c r="O55" s="1505"/>
      <c r="P55" s="1502"/>
      <c r="Q55" s="1490"/>
      <c r="R55" s="1491"/>
      <c r="S55" s="710"/>
      <c r="T55" s="701"/>
    </row>
    <row r="56" spans="1:20" s="10" customFormat="1" x14ac:dyDescent="0.2">
      <c r="A56" s="756" t="s">
        <v>312</v>
      </c>
      <c r="B56" s="1539">
        <v>218564.02744190759</v>
      </c>
      <c r="C56" s="1541"/>
      <c r="D56" s="1541">
        <v>205644.50102640878</v>
      </c>
      <c r="E56" s="1541"/>
      <c r="F56" s="1542">
        <v>6.2824565456480116E-2</v>
      </c>
      <c r="G56" s="1542"/>
      <c r="H56" s="1547">
        <v>163615.42222976673</v>
      </c>
      <c r="I56" s="1542"/>
      <c r="J56" s="1548">
        <v>154524.65953370437</v>
      </c>
      <c r="K56" s="1544"/>
      <c r="L56" s="1542">
        <v>5.8830498145051827E-2</v>
      </c>
      <c r="M56" s="1545"/>
      <c r="N56" s="1548">
        <v>54948.605212127877</v>
      </c>
      <c r="O56" s="1542"/>
      <c r="P56" s="1541">
        <v>51119.8414927044</v>
      </c>
      <c r="Q56" s="1544"/>
      <c r="R56" s="1542">
        <v>7.4897801081208401E-2</v>
      </c>
      <c r="S56" s="752"/>
      <c r="T56" s="701"/>
    </row>
    <row r="57" spans="1:20" s="25" customFormat="1" x14ac:dyDescent="0.2">
      <c r="A57" s="756" t="s">
        <v>194</v>
      </c>
      <c r="B57" s="1539">
        <v>206815.5174927999</v>
      </c>
      <c r="C57" s="1541"/>
      <c r="D57" s="1541">
        <v>191916.61178436078</v>
      </c>
      <c r="E57" s="1541"/>
      <c r="F57" s="1542">
        <v>7.7632183946534386E-2</v>
      </c>
      <c r="G57" s="1542"/>
      <c r="H57" s="1547">
        <v>153577.77602448713</v>
      </c>
      <c r="I57" s="1542"/>
      <c r="J57" s="1548">
        <v>144173.89368133512</v>
      </c>
      <c r="K57" s="1544"/>
      <c r="L57" s="1542">
        <v>6.5225971935926497E-2</v>
      </c>
      <c r="M57" s="1545"/>
      <c r="N57" s="1548">
        <v>53237.741468298766</v>
      </c>
      <c r="O57" s="1542"/>
      <c r="P57" s="1541">
        <v>47742.718103025654</v>
      </c>
      <c r="Q57" s="1544"/>
      <c r="R57" s="1542">
        <v>0.11509657563725659</v>
      </c>
      <c r="S57" s="752"/>
      <c r="T57" s="701"/>
    </row>
    <row r="58" spans="1:20" s="25" customFormat="1" x14ac:dyDescent="0.2">
      <c r="A58" s="756" t="s">
        <v>195</v>
      </c>
      <c r="B58" s="1539">
        <v>12238.1403889054</v>
      </c>
      <c r="C58" s="1541"/>
      <c r="D58" s="1541">
        <v>14552.727828090934</v>
      </c>
      <c r="E58" s="1541"/>
      <c r="F58" s="1542">
        <v>-0.15904835619324353</v>
      </c>
      <c r="G58" s="1542"/>
      <c r="H58" s="1547">
        <v>10597.825490675035</v>
      </c>
      <c r="I58" s="1542"/>
      <c r="J58" s="1548">
        <v>10977.95737958865</v>
      </c>
      <c r="K58" s="1544"/>
      <c r="L58" s="1542">
        <v>-3.4626832275774268E-2</v>
      </c>
      <c r="M58" s="1545"/>
      <c r="N58" s="1548">
        <v>1640.3148982302798</v>
      </c>
      <c r="O58" s="1542"/>
      <c r="P58" s="1541">
        <v>3574.7704485022841</v>
      </c>
      <c r="Q58" s="1544"/>
      <c r="R58" s="1542">
        <v>-0.54114119441780661</v>
      </c>
      <c r="S58" s="752"/>
      <c r="T58" s="701"/>
    </row>
    <row r="59" spans="1:20" s="25" customFormat="1" x14ac:dyDescent="0.2">
      <c r="A59" s="756" t="s">
        <v>621</v>
      </c>
      <c r="B59" s="1539">
        <v>2669.0531819434364</v>
      </c>
      <c r="C59" s="1541"/>
      <c r="D59" s="1541">
        <v>2533.6844594010172</v>
      </c>
      <c r="E59" s="1541"/>
      <c r="F59" s="1542">
        <v>5.342761686055468E-2</v>
      </c>
      <c r="G59" s="1542"/>
      <c r="H59" s="1547">
        <v>2102.4530600346966</v>
      </c>
      <c r="I59" s="1542"/>
      <c r="J59" s="1548">
        <v>2336.0374005774879</v>
      </c>
      <c r="K59" s="1544"/>
      <c r="L59" s="1542">
        <v>-9.9991695546076162E-2</v>
      </c>
      <c r="M59" s="1545"/>
      <c r="N59" s="1548">
        <v>566.60012190874272</v>
      </c>
      <c r="O59" s="1542"/>
      <c r="P59" s="1541">
        <v>197.64705882352942</v>
      </c>
      <c r="Q59" s="1544"/>
      <c r="R59" s="1542">
        <v>1.866726807276377</v>
      </c>
      <c r="S59" s="752"/>
      <c r="T59" s="701"/>
    </row>
    <row r="60" spans="1:20" s="10" customFormat="1" x14ac:dyDescent="0.2">
      <c r="A60" s="756" t="s">
        <v>243</v>
      </c>
      <c r="B60" s="1539">
        <v>27050.424435685196</v>
      </c>
      <c r="C60" s="1541"/>
      <c r="D60" s="1541">
        <v>34616.841340690517</v>
      </c>
      <c r="E60" s="1541"/>
      <c r="F60" s="1542">
        <v>-0.21857617887601266</v>
      </c>
      <c r="G60" s="1542"/>
      <c r="H60" s="1547">
        <v>16762.618694541026</v>
      </c>
      <c r="I60" s="1542"/>
      <c r="J60" s="1548">
        <v>15169.080155646148</v>
      </c>
      <c r="K60" s="1544"/>
      <c r="L60" s="1542">
        <v>0.10505175808578876</v>
      </c>
      <c r="M60" s="1545"/>
      <c r="N60" s="1548">
        <v>10287.805741144773</v>
      </c>
      <c r="O60" s="1542"/>
      <c r="P60" s="1541">
        <v>19447.761185044372</v>
      </c>
      <c r="Q60" s="1544"/>
      <c r="R60" s="1542">
        <v>-0.47100308136978486</v>
      </c>
      <c r="S60" s="752"/>
      <c r="T60" s="701"/>
    </row>
    <row r="61" spans="1:20" s="10" customFormat="1" x14ac:dyDescent="0.2">
      <c r="A61" s="756" t="s">
        <v>313</v>
      </c>
      <c r="B61" s="1539">
        <v>18720.810762064801</v>
      </c>
      <c r="C61" s="1541"/>
      <c r="D61" s="1541">
        <v>21593.693138425144</v>
      </c>
      <c r="E61" s="1541"/>
      <c r="F61" s="1542">
        <v>-0.13304266009264343</v>
      </c>
      <c r="G61" s="1542"/>
      <c r="H61" s="1547">
        <v>11568.76649641006</v>
      </c>
      <c r="I61" s="1542"/>
      <c r="J61" s="1548">
        <v>9697.8847334657275</v>
      </c>
      <c r="K61" s="1544"/>
      <c r="L61" s="1542">
        <v>0.19291647759931016</v>
      </c>
      <c r="M61" s="1545"/>
      <c r="N61" s="1548">
        <v>7152.0442656553869</v>
      </c>
      <c r="O61" s="1542"/>
      <c r="P61" s="1541">
        <v>11895.808404959416</v>
      </c>
      <c r="Q61" s="1544"/>
      <c r="R61" s="1542">
        <v>-0.39877610481069387</v>
      </c>
      <c r="S61" s="752"/>
      <c r="T61" s="701"/>
    </row>
    <row r="62" spans="1:20" s="10" customFormat="1" x14ac:dyDescent="0.2">
      <c r="A62" s="756" t="s">
        <v>314</v>
      </c>
      <c r="B62" s="1539">
        <v>3780.5044654954118</v>
      </c>
      <c r="C62" s="1541"/>
      <c r="D62" s="1541">
        <v>4847.8255524705228</v>
      </c>
      <c r="E62" s="1541"/>
      <c r="F62" s="1542">
        <v>-0.22016491216999107</v>
      </c>
      <c r="G62" s="1542"/>
      <c r="H62" s="1547">
        <v>2802.299693283479</v>
      </c>
      <c r="I62" s="1542"/>
      <c r="J62" s="1548">
        <v>3176.54445371252</v>
      </c>
      <c r="K62" s="1544"/>
      <c r="L62" s="1542">
        <v>-0.11781505528488677</v>
      </c>
      <c r="M62" s="1545"/>
      <c r="N62" s="1548">
        <v>978.20477221191504</v>
      </c>
      <c r="O62" s="1542"/>
      <c r="P62" s="1541">
        <v>1671.2810987580031</v>
      </c>
      <c r="Q62" s="1544"/>
      <c r="R62" s="1542">
        <v>-0.41469763947018917</v>
      </c>
      <c r="S62" s="752"/>
      <c r="T62" s="701"/>
    </row>
    <row r="63" spans="1:20" s="10" customFormat="1" x14ac:dyDescent="0.2">
      <c r="A63" s="756" t="s">
        <v>315</v>
      </c>
      <c r="B63" s="1539">
        <v>5796.0625338072705</v>
      </c>
      <c r="C63" s="1541"/>
      <c r="D63" s="1541">
        <v>9060.2111928758532</v>
      </c>
      <c r="E63" s="1541"/>
      <c r="F63" s="1542">
        <v>-0.36027291081638579</v>
      </c>
      <c r="G63" s="1542"/>
      <c r="H63" s="1547">
        <v>3005.6994813233746</v>
      </c>
      <c r="I63" s="1542"/>
      <c r="J63" s="1548">
        <v>3056.3940570034483</v>
      </c>
      <c r="K63" s="1544"/>
      <c r="L63" s="1542">
        <v>-1.6586400423044843E-2</v>
      </c>
      <c r="M63" s="1545"/>
      <c r="N63" s="1548">
        <v>2790.363052483825</v>
      </c>
      <c r="O63" s="1542"/>
      <c r="P63" s="1541">
        <v>6003.8171358724048</v>
      </c>
      <c r="Q63" s="1544"/>
      <c r="R63" s="1542">
        <v>-0.53523516967037643</v>
      </c>
      <c r="S63" s="752"/>
      <c r="T63" s="701"/>
    </row>
    <row r="64" spans="1:20" s="10" customFormat="1" x14ac:dyDescent="0.2">
      <c r="A64" s="756" t="s">
        <v>237</v>
      </c>
      <c r="B64" s="1539">
        <v>10736.895427954652</v>
      </c>
      <c r="C64" s="1541"/>
      <c r="D64" s="1541">
        <v>10398.536545905925</v>
      </c>
      <c r="E64" s="1541"/>
      <c r="F64" s="1542">
        <v>3.253908668349538E-2</v>
      </c>
      <c r="G64" s="1542"/>
      <c r="H64" s="1547">
        <v>8325.1800076607269</v>
      </c>
      <c r="I64" s="1542"/>
      <c r="J64" s="1548">
        <v>8666.057983928109</v>
      </c>
      <c r="K64" s="1544"/>
      <c r="L64" s="1542">
        <v>-3.9334836773486551E-2</v>
      </c>
      <c r="M64" s="1545"/>
      <c r="N64" s="1548">
        <v>2411.7154202940774</v>
      </c>
      <c r="O64" s="1542"/>
      <c r="P64" s="1541">
        <v>1732.4785619778158</v>
      </c>
      <c r="Q64" s="1544"/>
      <c r="R64" s="1542">
        <v>0.3920607580510766</v>
      </c>
      <c r="S64" s="752"/>
      <c r="T64" s="701"/>
    </row>
    <row r="65" spans="1:20" s="10" customFormat="1" x14ac:dyDescent="0.2">
      <c r="A65" s="756" t="s">
        <v>260</v>
      </c>
      <c r="B65" s="1539">
        <v>34493.35983608439</v>
      </c>
      <c r="C65" s="1541"/>
      <c r="D65" s="1541">
        <v>33616.538671437454</v>
      </c>
      <c r="E65" s="1541"/>
      <c r="F65" s="1542">
        <v>2.6083029345074515E-2</v>
      </c>
      <c r="G65" s="1542"/>
      <c r="H65" s="1547">
        <v>24146.372205602576</v>
      </c>
      <c r="I65" s="1542"/>
      <c r="J65" s="1548">
        <v>22199.983956128162</v>
      </c>
      <c r="K65" s="1544"/>
      <c r="L65" s="1542">
        <v>8.7675209735326221E-2</v>
      </c>
      <c r="M65" s="1545"/>
      <c r="N65" s="1548">
        <v>10346.987630482554</v>
      </c>
      <c r="O65" s="1542"/>
      <c r="P65" s="1541">
        <v>11416.554715309292</v>
      </c>
      <c r="Q65" s="1544"/>
      <c r="R65" s="1542">
        <v>-9.3685626837357303E-2</v>
      </c>
      <c r="S65" s="752"/>
      <c r="T65" s="701"/>
    </row>
    <row r="66" spans="1:20" s="10" customFormat="1" x14ac:dyDescent="0.2">
      <c r="A66" s="756" t="s">
        <v>316</v>
      </c>
      <c r="B66" s="1539">
        <v>8580.433663907661</v>
      </c>
      <c r="C66" s="1541"/>
      <c r="D66" s="1541">
        <v>6161.070067395387</v>
      </c>
      <c r="E66" s="1541"/>
      <c r="F66" s="1542">
        <v>0.39268561630480986</v>
      </c>
      <c r="G66" s="1542"/>
      <c r="H66" s="1547">
        <v>3252.6211803983833</v>
      </c>
      <c r="I66" s="1542"/>
      <c r="J66" s="1548">
        <v>3256.7353969125043</v>
      </c>
      <c r="K66" s="1544"/>
      <c r="L66" s="1542">
        <v>-1.2632946840020662E-3</v>
      </c>
      <c r="M66" s="1545"/>
      <c r="N66" s="1556">
        <v>5327.8124835093195</v>
      </c>
      <c r="O66" s="1542"/>
      <c r="P66" s="1541">
        <v>2904.3346704828828</v>
      </c>
      <c r="Q66" s="1544"/>
      <c r="R66" s="1542">
        <v>0.83443476320292753</v>
      </c>
      <c r="S66" s="752"/>
      <c r="T66" s="701"/>
    </row>
    <row r="67" spans="1:20" s="10" customFormat="1" x14ac:dyDescent="0.2">
      <c r="A67" s="756" t="s">
        <v>317</v>
      </c>
      <c r="B67" s="1539">
        <v>1972.0719012036227</v>
      </c>
      <c r="C67" s="1541"/>
      <c r="D67" s="1541">
        <v>3765.8836713624505</v>
      </c>
      <c r="E67" s="1541"/>
      <c r="F67" s="1542">
        <v>-0.47633223081207093</v>
      </c>
      <c r="G67" s="1542"/>
      <c r="H67" s="1547">
        <v>1060.0740657057818</v>
      </c>
      <c r="I67" s="1542"/>
      <c r="J67" s="1548">
        <v>1597.0892200621167</v>
      </c>
      <c r="K67" s="1544"/>
      <c r="L67" s="1542">
        <v>-0.33624618312522858</v>
      </c>
      <c r="M67" s="1545"/>
      <c r="N67" s="1556">
        <v>911.99783549783547</v>
      </c>
      <c r="O67" s="1542"/>
      <c r="P67" s="1541">
        <v>2168.7944513003335</v>
      </c>
      <c r="Q67" s="1544"/>
      <c r="R67" s="1542">
        <v>-0.57949088492409528</v>
      </c>
      <c r="S67" s="752"/>
      <c r="T67" s="701"/>
    </row>
    <row r="68" spans="1:20" s="10" customFormat="1" x14ac:dyDescent="0.2">
      <c r="A68" s="756" t="s">
        <v>622</v>
      </c>
      <c r="B68" s="1539">
        <v>4449.7090904397355</v>
      </c>
      <c r="C68" s="1541"/>
      <c r="D68" s="1541">
        <v>3722.0998213336161</v>
      </c>
      <c r="E68" s="1541"/>
      <c r="F68" s="1542">
        <v>0.19548354531916326</v>
      </c>
      <c r="G68" s="1557"/>
      <c r="H68" s="1547">
        <v>3302.9233761540277</v>
      </c>
      <c r="I68" s="1542"/>
      <c r="J68" s="1548">
        <v>3337.087391955085</v>
      </c>
      <c r="K68" s="1544"/>
      <c r="L68" s="1542">
        <v>-1.023767489081003E-2</v>
      </c>
      <c r="M68" s="1545"/>
      <c r="N68" s="1556">
        <v>1146.7857142857144</v>
      </c>
      <c r="O68" s="1542"/>
      <c r="P68" s="1541">
        <v>385.01242937853112</v>
      </c>
      <c r="Q68" s="1544"/>
      <c r="R68" s="1542">
        <v>1.9785680325614468</v>
      </c>
      <c r="S68" s="752"/>
      <c r="T68" s="701"/>
    </row>
    <row r="69" spans="1:20" s="10" customFormat="1" x14ac:dyDescent="0.2">
      <c r="A69" s="756" t="s">
        <v>893</v>
      </c>
      <c r="B69" s="1539">
        <v>43.612369785005072</v>
      </c>
      <c r="C69" s="1541"/>
      <c r="D69" s="1541">
        <v>44.018468471587013</v>
      </c>
      <c r="E69" s="1544"/>
      <c r="F69" s="1542">
        <v>-9.2256432511746665E-3</v>
      </c>
      <c r="G69" s="1542"/>
      <c r="H69" s="1547">
        <v>45.289344692180748</v>
      </c>
      <c r="I69" s="1542"/>
      <c r="J69" s="1548">
        <v>45.018922553761001</v>
      </c>
      <c r="K69" s="1544"/>
      <c r="L69" s="1557">
        <v>6.0068549640834292E-3</v>
      </c>
      <c r="M69" s="1542"/>
      <c r="N69" s="1548">
        <v>40.476065501393002</v>
      </c>
      <c r="O69" s="1542"/>
      <c r="P69" s="1541">
        <v>42.394543261925946</v>
      </c>
      <c r="Q69" s="1544"/>
      <c r="R69" s="1542">
        <v>-4.5252940895719171E-2</v>
      </c>
      <c r="S69" s="752"/>
      <c r="T69" s="701"/>
    </row>
    <row r="70" spans="1:20" s="10" customFormat="1" x14ac:dyDescent="0.2">
      <c r="A70" s="715" t="s">
        <v>456</v>
      </c>
      <c r="B70" s="803"/>
      <c r="C70" s="716"/>
      <c r="D70" s="716"/>
      <c r="E70" s="716"/>
      <c r="F70" s="709"/>
      <c r="G70" s="709"/>
      <c r="H70" s="789"/>
      <c r="I70" s="709"/>
      <c r="J70" s="717"/>
      <c r="K70" s="709"/>
      <c r="L70" s="710"/>
      <c r="M70" s="708"/>
      <c r="N70" s="709"/>
      <c r="O70" s="719"/>
      <c r="P70" s="717"/>
      <c r="Q70" s="709"/>
      <c r="R70" s="709"/>
      <c r="S70" s="710"/>
      <c r="T70" s="701"/>
    </row>
    <row r="71" spans="1:20" s="10" customFormat="1" x14ac:dyDescent="0.2">
      <c r="A71" s="756" t="s">
        <v>592</v>
      </c>
      <c r="B71" s="790">
        <v>560.13744785129165</v>
      </c>
      <c r="C71" s="764">
        <v>448.86631771144221</v>
      </c>
      <c r="D71" s="764">
        <v>619.49857945935071</v>
      </c>
      <c r="E71" s="764"/>
      <c r="F71" s="1759">
        <v>-9.5821255409277523E-2</v>
      </c>
      <c r="G71" s="750"/>
      <c r="H71" s="790"/>
      <c r="I71" s="764"/>
      <c r="J71" s="764"/>
      <c r="K71" s="764"/>
      <c r="L71" s="752"/>
      <c r="M71" s="791"/>
      <c r="N71" s="765"/>
      <c r="O71" s="766"/>
      <c r="P71" s="765"/>
      <c r="Q71" s="706"/>
      <c r="R71" s="750"/>
      <c r="S71" s="752"/>
      <c r="T71" s="701"/>
    </row>
    <row r="72" spans="1:20" s="10" customFormat="1" x14ac:dyDescent="0.2">
      <c r="A72" s="756" t="s">
        <v>590</v>
      </c>
      <c r="B72" s="1767">
        <v>183.59566668192861</v>
      </c>
      <c r="C72" s="764">
        <v>312.49583967898417</v>
      </c>
      <c r="D72" s="764">
        <v>210.92818874732751</v>
      </c>
      <c r="E72" s="764"/>
      <c r="F72" s="1759">
        <v>-0.12958212094705246</v>
      </c>
      <c r="G72" s="750"/>
      <c r="H72" s="790"/>
      <c r="I72" s="764"/>
      <c r="J72" s="764"/>
      <c r="K72" s="764"/>
      <c r="L72" s="752"/>
      <c r="M72" s="791"/>
      <c r="N72" s="765"/>
      <c r="O72" s="766"/>
      <c r="P72" s="765"/>
      <c r="Q72" s="706"/>
      <c r="R72" s="750"/>
      <c r="S72" s="752"/>
      <c r="T72" s="701"/>
    </row>
    <row r="73" spans="1:20" s="10" customFormat="1" x14ac:dyDescent="0.2">
      <c r="A73" s="760" t="s">
        <v>591</v>
      </c>
      <c r="B73" s="1768">
        <v>1927.3832704392223</v>
      </c>
      <c r="C73" s="792">
        <v>2121.273688026024</v>
      </c>
      <c r="D73" s="792">
        <v>2199.6193953361012</v>
      </c>
      <c r="E73" s="792"/>
      <c r="F73" s="1761">
        <v>-0.12376510476044483</v>
      </c>
      <c r="G73" s="761"/>
      <c r="H73" s="793"/>
      <c r="I73" s="792"/>
      <c r="J73" s="792"/>
      <c r="K73" s="792"/>
      <c r="L73" s="762"/>
      <c r="M73" s="794"/>
      <c r="N73" s="795"/>
      <c r="O73" s="796"/>
      <c r="P73" s="795"/>
      <c r="Q73" s="720"/>
      <c r="R73" s="761"/>
      <c r="S73" s="762"/>
      <c r="T73" s="701"/>
    </row>
    <row r="74" spans="1:20" s="10" customFormat="1" x14ac:dyDescent="0.2">
      <c r="A74" s="763"/>
      <c r="B74" s="727"/>
      <c r="C74" s="712"/>
      <c r="D74" s="727"/>
      <c r="E74" s="767"/>
      <c r="F74" s="750"/>
      <c r="G74" s="750"/>
      <c r="H74" s="797"/>
      <c r="I74" s="798"/>
      <c r="J74" s="799"/>
      <c r="K74" s="800"/>
      <c r="L74" s="798"/>
      <c r="M74" s="798"/>
      <c r="N74" s="801"/>
      <c r="O74" s="798"/>
      <c r="P74" s="802"/>
      <c r="Q74" s="800"/>
      <c r="R74" s="798"/>
      <c r="S74" s="750"/>
      <c r="T74" s="701"/>
    </row>
    <row r="75" spans="1:20" s="10" customFormat="1" x14ac:dyDescent="0.2">
      <c r="A75" s="781" t="s">
        <v>677</v>
      </c>
      <c r="B75" s="773"/>
      <c r="C75" s="711"/>
      <c r="D75" s="773"/>
      <c r="E75" s="782"/>
      <c r="F75" s="783"/>
      <c r="G75" s="783"/>
      <c r="H75" s="703"/>
      <c r="I75" s="783"/>
      <c r="J75" s="774"/>
      <c r="K75" s="782"/>
      <c r="L75" s="783"/>
      <c r="M75" s="783"/>
      <c r="N75" s="741"/>
      <c r="O75" s="783"/>
      <c r="P75" s="775"/>
      <c r="Q75" s="782"/>
      <c r="R75" s="783"/>
      <c r="S75" s="783"/>
      <c r="T75" s="701"/>
    </row>
    <row r="76" spans="1:20" s="10" customFormat="1" x14ac:dyDescent="0.2">
      <c r="A76" s="781"/>
      <c r="B76" s="773"/>
      <c r="C76" s="711"/>
      <c r="D76" s="773"/>
      <c r="E76" s="782"/>
      <c r="F76" s="783"/>
      <c r="G76" s="783"/>
      <c r="H76" s="703"/>
      <c r="I76" s="783"/>
      <c r="J76" s="774"/>
      <c r="K76" s="782"/>
      <c r="L76" s="783"/>
      <c r="M76" s="783"/>
      <c r="N76" s="741"/>
      <c r="O76" s="783"/>
      <c r="P76" s="775"/>
      <c r="Q76" s="782"/>
      <c r="R76" s="783"/>
      <c r="S76" s="783"/>
      <c r="T76" s="701"/>
    </row>
    <row r="77" spans="1:20" s="10" customFormat="1" x14ac:dyDescent="0.2">
      <c r="A77" s="781"/>
      <c r="B77" s="776"/>
      <c r="C77" s="784"/>
      <c r="D77" s="776"/>
      <c r="E77" s="785"/>
      <c r="F77" s="785"/>
      <c r="G77" s="785"/>
      <c r="H77" s="777"/>
      <c r="I77" s="785"/>
      <c r="J77" s="778"/>
      <c r="K77" s="785"/>
      <c r="L77" s="785"/>
      <c r="M77" s="785"/>
      <c r="N77" s="779"/>
      <c r="O77" s="783"/>
      <c r="P77" s="775"/>
      <c r="Q77" s="782"/>
      <c r="R77" s="783"/>
      <c r="S77" s="783"/>
      <c r="T77" s="701"/>
    </row>
    <row r="78" spans="1:20" s="10" customFormat="1" x14ac:dyDescent="0.2">
      <c r="A78" s="781"/>
      <c r="B78" s="776"/>
      <c r="C78" s="784"/>
      <c r="D78" s="776"/>
      <c r="E78" s="785"/>
      <c r="F78" s="785"/>
      <c r="G78" s="785"/>
      <c r="H78" s="777"/>
      <c r="I78" s="785"/>
      <c r="J78" s="778"/>
      <c r="K78" s="785"/>
      <c r="L78" s="785"/>
      <c r="M78" s="785"/>
      <c r="N78" s="779"/>
      <c r="O78" s="783"/>
      <c r="P78" s="775"/>
      <c r="Q78" s="782"/>
      <c r="R78" s="783"/>
      <c r="S78" s="783"/>
      <c r="T78" s="701"/>
    </row>
    <row r="79" spans="1:20" s="10" customFormat="1" x14ac:dyDescent="0.2">
      <c r="A79" s="770"/>
      <c r="B79" s="776"/>
      <c r="C79" s="784"/>
      <c r="D79" s="776"/>
      <c r="E79" s="785"/>
      <c r="F79" s="785"/>
      <c r="G79" s="785"/>
      <c r="H79" s="734"/>
      <c r="I79" s="785"/>
      <c r="J79" s="778"/>
      <c r="K79" s="785"/>
      <c r="L79" s="785"/>
      <c r="M79" s="785"/>
      <c r="N79" s="776"/>
      <c r="O79" s="783"/>
      <c r="P79" s="775"/>
      <c r="Q79" s="782"/>
      <c r="R79" s="783"/>
      <c r="S79" s="783"/>
      <c r="T79" s="701"/>
    </row>
    <row r="80" spans="1:20" s="10" customFormat="1" x14ac:dyDescent="0.2">
      <c r="A80" s="770"/>
      <c r="B80" s="773"/>
      <c r="C80" s="711"/>
      <c r="D80" s="773"/>
      <c r="E80" s="782"/>
      <c r="F80" s="783"/>
      <c r="G80" s="783"/>
      <c r="H80" s="727"/>
      <c r="I80" s="783"/>
      <c r="J80" s="774"/>
      <c r="K80" s="782"/>
      <c r="L80" s="783"/>
      <c r="M80" s="783"/>
      <c r="N80" s="773"/>
      <c r="O80" s="783"/>
      <c r="P80" s="775"/>
      <c r="Q80" s="782"/>
      <c r="R80" s="783"/>
      <c r="S80" s="783"/>
      <c r="T80" s="701"/>
    </row>
    <row r="81" spans="1:20" s="10" customFormat="1" x14ac:dyDescent="0.2">
      <c r="A81" s="781"/>
      <c r="B81" s="773"/>
      <c r="C81" s="711"/>
      <c r="D81" s="773"/>
      <c r="E81" s="782"/>
      <c r="F81" s="783"/>
      <c r="G81" s="783"/>
      <c r="H81" s="773"/>
      <c r="I81" s="783"/>
      <c r="J81" s="774"/>
      <c r="K81" s="782"/>
      <c r="L81" s="783"/>
      <c r="M81" s="783"/>
      <c r="N81" s="780"/>
      <c r="O81" s="783"/>
      <c r="P81" s="775"/>
      <c r="Q81" s="782"/>
      <c r="R81" s="783"/>
      <c r="S81" s="783"/>
      <c r="T81" s="701"/>
    </row>
    <row r="82" spans="1:20" x14ac:dyDescent="0.2">
      <c r="D82" s="746"/>
      <c r="F82" s="701"/>
      <c r="J82" s="746"/>
      <c r="L82" s="701"/>
      <c r="N82" s="703"/>
      <c r="P82" s="746"/>
    </row>
    <row r="83" spans="1:20" x14ac:dyDescent="0.2">
      <c r="F83" s="703"/>
      <c r="G83" s="703"/>
      <c r="L83" s="703"/>
      <c r="M83" s="703"/>
      <c r="R83" s="703"/>
      <c r="S83" s="703"/>
    </row>
    <row r="84" spans="1:20" x14ac:dyDescent="0.2">
      <c r="B84" s="739"/>
      <c r="D84" s="739"/>
      <c r="F84" s="703"/>
      <c r="G84" s="703"/>
      <c r="L84" s="703"/>
      <c r="M84" s="703"/>
      <c r="R84" s="703"/>
      <c r="S84" s="703"/>
    </row>
    <row r="85" spans="1:20" x14ac:dyDescent="0.2">
      <c r="B85" s="739"/>
      <c r="D85" s="739"/>
      <c r="F85" s="703"/>
      <c r="G85" s="703"/>
      <c r="L85" s="703"/>
      <c r="M85" s="703"/>
      <c r="R85" s="703"/>
      <c r="S85" s="703"/>
    </row>
    <row r="86" spans="1:20" x14ac:dyDescent="0.2">
      <c r="B86" s="742"/>
      <c r="H86" s="743"/>
      <c r="N86" s="743"/>
    </row>
    <row r="87" spans="1:20" x14ac:dyDescent="0.2">
      <c r="B87" s="744"/>
    </row>
    <row r="88" spans="1:20" x14ac:dyDescent="0.2">
      <c r="B88" s="771"/>
    </row>
    <row r="89" spans="1:20" x14ac:dyDescent="0.2">
      <c r="B89" s="745"/>
    </row>
    <row r="90" spans="1:20" x14ac:dyDescent="0.2">
      <c r="B90" s="745"/>
    </row>
  </sheetData>
  <mergeCells count="6">
    <mergeCell ref="A4:A5"/>
    <mergeCell ref="A1:S1"/>
    <mergeCell ref="A2:S2"/>
    <mergeCell ref="B4:G4"/>
    <mergeCell ref="H4:L4"/>
    <mergeCell ref="M4:S4"/>
  </mergeCells>
  <phoneticPr fontId="51" type="noConversion"/>
  <printOptions horizontalCentered="1"/>
  <pageMargins left="0.25" right="0.25" top="0.25" bottom="0.5" header="0.3" footer="0.3"/>
  <pageSetup scale="83" orientation="portrait" r:id="rId1"/>
  <headerFooter alignWithMargins="0">
    <oddFooter>&amp;L&amp;"Garamond,Italic"&amp;12Hawai‘i Tourism Authority&amp;R&amp;"Garamond,Italic"&amp;12 2015 Annual Visitor Research Report</oddFooter>
  </headerFooter>
  <colBreaks count="1" manualBreakCount="1">
    <brk id="18" max="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R67"/>
  <sheetViews>
    <sheetView showGridLines="0" zoomScaleNormal="100" workbookViewId="0">
      <selection activeCell="H8" sqref="H8"/>
    </sheetView>
  </sheetViews>
  <sheetFormatPr defaultRowHeight="12.75" x14ac:dyDescent="0.2"/>
  <cols>
    <col min="1" max="1" width="9.140625" style="701"/>
    <col min="2" max="16" width="10.7109375" style="701" customWidth="1"/>
    <col min="17" max="17" width="9.140625" style="701"/>
  </cols>
  <sheetData>
    <row r="1" spans="1:18" ht="15.75" x14ac:dyDescent="0.25">
      <c r="A1" s="1893" t="str">
        <f>CONCATENATE('List of Tables'!A41,":  ",'List of Tables'!C41)</f>
        <v>TABLE 36:  2015 Visitor Age Distribution by MMA (Percentage of MMA Total)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808"/>
      <c r="R1" s="53"/>
    </row>
    <row r="2" spans="1:18" ht="15.75" x14ac:dyDescent="0.25">
      <c r="A2" s="1893" t="s">
        <v>889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809"/>
      <c r="R2" s="53"/>
    </row>
    <row r="3" spans="1:18" x14ac:dyDescent="0.2">
      <c r="F3" s="747"/>
      <c r="G3" s="747"/>
    </row>
    <row r="4" spans="1:18" x14ac:dyDescent="0.2">
      <c r="A4" s="1969" t="s">
        <v>612</v>
      </c>
      <c r="B4" s="1967" t="s">
        <v>615</v>
      </c>
      <c r="C4" s="1967"/>
      <c r="D4" s="1967"/>
      <c r="E4" s="1966" t="s">
        <v>616</v>
      </c>
      <c r="F4" s="1967"/>
      <c r="G4" s="1968"/>
      <c r="H4" s="1966" t="s">
        <v>241</v>
      </c>
      <c r="I4" s="1967"/>
      <c r="J4" s="1968"/>
      <c r="K4" s="1966" t="s">
        <v>212</v>
      </c>
      <c r="L4" s="1967"/>
      <c r="M4" s="1968"/>
      <c r="N4" s="1966" t="s">
        <v>238</v>
      </c>
      <c r="O4" s="1967"/>
      <c r="P4" s="1968"/>
    </row>
    <row r="5" spans="1:18" x14ac:dyDescent="0.2">
      <c r="A5" s="1970"/>
      <c r="B5" s="804" t="s">
        <v>687</v>
      </c>
      <c r="C5" s="804" t="s">
        <v>318</v>
      </c>
      <c r="D5" s="804" t="s">
        <v>236</v>
      </c>
      <c r="E5" s="805" t="s">
        <v>687</v>
      </c>
      <c r="F5" s="804" t="s">
        <v>318</v>
      </c>
      <c r="G5" s="806" t="s">
        <v>236</v>
      </c>
      <c r="H5" s="805" t="s">
        <v>687</v>
      </c>
      <c r="I5" s="804" t="s">
        <v>318</v>
      </c>
      <c r="J5" s="806" t="s">
        <v>236</v>
      </c>
      <c r="K5" s="805" t="s">
        <v>687</v>
      </c>
      <c r="L5" s="804" t="s">
        <v>318</v>
      </c>
      <c r="M5" s="806" t="s">
        <v>236</v>
      </c>
      <c r="N5" s="805" t="s">
        <v>687</v>
      </c>
      <c r="O5" s="804" t="s">
        <v>318</v>
      </c>
      <c r="P5" s="806" t="s">
        <v>236</v>
      </c>
    </row>
    <row r="6" spans="1:18" x14ac:dyDescent="0.2">
      <c r="A6" s="810" t="s">
        <v>640</v>
      </c>
      <c r="B6" s="811">
        <v>5.4269649450153636</v>
      </c>
      <c r="C6" s="811">
        <v>5.5334191688553993</v>
      </c>
      <c r="D6" s="812">
        <v>10.960384113870763</v>
      </c>
      <c r="E6" s="813">
        <v>3.7277778870565292</v>
      </c>
      <c r="F6" s="768">
        <v>4.0091515546507628</v>
      </c>
      <c r="G6" s="812">
        <v>7.736929441707292</v>
      </c>
      <c r="H6" s="813">
        <v>3.6883900144895336</v>
      </c>
      <c r="I6" s="768">
        <v>3.8211668570026278</v>
      </c>
      <c r="J6" s="812">
        <v>7.509556871492161</v>
      </c>
      <c r="K6" s="813">
        <v>4.8300487492229163</v>
      </c>
      <c r="L6" s="768">
        <v>4.9113481720095855</v>
      </c>
      <c r="M6" s="812">
        <v>9.7413969212325</v>
      </c>
      <c r="N6" s="813">
        <v>2.8549785606210745</v>
      </c>
      <c r="O6" s="768">
        <v>2.6495407841408269</v>
      </c>
      <c r="P6" s="812">
        <v>5.504519344761901</v>
      </c>
    </row>
    <row r="7" spans="1:18" x14ac:dyDescent="0.2">
      <c r="A7" s="810" t="s">
        <v>641</v>
      </c>
      <c r="B7" s="811">
        <v>2.5753144995654838</v>
      </c>
      <c r="C7" s="811">
        <v>2.8537105405779704</v>
      </c>
      <c r="D7" s="814">
        <v>5.4290250401434541</v>
      </c>
      <c r="E7" s="813">
        <v>2.3872521308616479</v>
      </c>
      <c r="F7" s="768">
        <v>2.7565556155802833</v>
      </c>
      <c r="G7" s="814">
        <v>5.1438077464419312</v>
      </c>
      <c r="H7" s="813">
        <v>0.97203895195999013</v>
      </c>
      <c r="I7" s="768">
        <v>1.2936587742941386</v>
      </c>
      <c r="J7" s="814">
        <v>2.2656977262541287</v>
      </c>
      <c r="K7" s="813">
        <v>2.4806680543984743</v>
      </c>
      <c r="L7" s="768">
        <v>2.8254110463883415</v>
      </c>
      <c r="M7" s="814">
        <v>5.3060791007868158</v>
      </c>
      <c r="N7" s="813">
        <v>1.6192160574185734</v>
      </c>
      <c r="O7" s="768">
        <v>1.6328288645589379</v>
      </c>
      <c r="P7" s="814">
        <v>3.2520449219775114</v>
      </c>
    </row>
    <row r="8" spans="1:18" x14ac:dyDescent="0.2">
      <c r="A8" s="810" t="s">
        <v>642</v>
      </c>
      <c r="B8" s="811">
        <v>3.6682268348550795</v>
      </c>
      <c r="C8" s="811">
        <v>4.7464177395577405</v>
      </c>
      <c r="D8" s="814">
        <v>8.4146445744128204</v>
      </c>
      <c r="E8" s="813">
        <v>3.7823019263413955</v>
      </c>
      <c r="F8" s="768">
        <v>4.814709298655365</v>
      </c>
      <c r="G8" s="814">
        <v>8.5970112249967592</v>
      </c>
      <c r="H8" s="813">
        <v>2.8105000780247225</v>
      </c>
      <c r="I8" s="768">
        <v>6.2323627717447261</v>
      </c>
      <c r="J8" s="814">
        <v>9.042862849769449</v>
      </c>
      <c r="K8" s="813">
        <v>2.9628188022644313</v>
      </c>
      <c r="L8" s="768">
        <v>4.4788615678377761</v>
      </c>
      <c r="M8" s="814">
        <v>7.4416803701022074</v>
      </c>
      <c r="N8" s="813">
        <v>5.8943510605875673</v>
      </c>
      <c r="O8" s="768">
        <v>8.3498891851710244</v>
      </c>
      <c r="P8" s="814">
        <v>14.244240245758592</v>
      </c>
    </row>
    <row r="9" spans="1:18" x14ac:dyDescent="0.2">
      <c r="A9" s="810" t="s">
        <v>643</v>
      </c>
      <c r="B9" s="811">
        <v>11.821630617823224</v>
      </c>
      <c r="C9" s="811">
        <v>13.290410805919384</v>
      </c>
      <c r="D9" s="814">
        <v>25.11204142374261</v>
      </c>
      <c r="E9" s="813">
        <v>11.885496437299361</v>
      </c>
      <c r="F9" s="768">
        <v>12.695998323429919</v>
      </c>
      <c r="G9" s="814">
        <v>24.581494760729278</v>
      </c>
      <c r="H9" s="813">
        <v>15.727711999095986</v>
      </c>
      <c r="I9" s="768">
        <v>21.529867218019803</v>
      </c>
      <c r="J9" s="814">
        <v>37.25757921711579</v>
      </c>
      <c r="K9" s="813">
        <v>10.658472233117012</v>
      </c>
      <c r="L9" s="768">
        <v>12.896950474107555</v>
      </c>
      <c r="M9" s="814">
        <v>23.555422707224565</v>
      </c>
      <c r="N9" s="813">
        <v>14.624847599796128</v>
      </c>
      <c r="O9" s="768">
        <v>15.884947061555049</v>
      </c>
      <c r="P9" s="814">
        <v>30.509794661351176</v>
      </c>
    </row>
    <row r="10" spans="1:18" x14ac:dyDescent="0.2">
      <c r="A10" s="810" t="s">
        <v>644</v>
      </c>
      <c r="B10" s="811">
        <v>14.57447084556447</v>
      </c>
      <c r="C10" s="811">
        <v>15.44187633390664</v>
      </c>
      <c r="D10" s="814">
        <v>30.016347179471108</v>
      </c>
      <c r="E10" s="813">
        <v>15.986824990209719</v>
      </c>
      <c r="F10" s="768">
        <v>16.225710309751268</v>
      </c>
      <c r="G10" s="814">
        <v>32.21253529996099</v>
      </c>
      <c r="H10" s="813">
        <v>10.339180693335658</v>
      </c>
      <c r="I10" s="768">
        <v>14.487611953711795</v>
      </c>
      <c r="J10" s="814">
        <v>24.826792647047451</v>
      </c>
      <c r="K10" s="813">
        <v>15.093306195968454</v>
      </c>
      <c r="L10" s="768">
        <v>17.377447606643173</v>
      </c>
      <c r="M10" s="814">
        <v>32.470753802611625</v>
      </c>
      <c r="N10" s="813">
        <v>14.213222673815205</v>
      </c>
      <c r="O10" s="768">
        <v>15.254148530345169</v>
      </c>
      <c r="P10" s="814">
        <v>29.467371204160369</v>
      </c>
    </row>
    <row r="11" spans="1:18" x14ac:dyDescent="0.2">
      <c r="A11" s="815" t="s">
        <v>613</v>
      </c>
      <c r="B11" s="811">
        <v>10.092407566678476</v>
      </c>
      <c r="C11" s="811">
        <v>9.9751501016807627</v>
      </c>
      <c r="D11" s="814">
        <v>20.067557668359239</v>
      </c>
      <c r="E11" s="813">
        <v>11.118110286822558</v>
      </c>
      <c r="F11" s="768">
        <v>10.61011123934119</v>
      </c>
      <c r="G11" s="814">
        <v>21.728221526163747</v>
      </c>
      <c r="H11" s="813">
        <v>8.7137545690109697</v>
      </c>
      <c r="I11" s="768">
        <v>10.383756119310048</v>
      </c>
      <c r="J11" s="814">
        <v>19.097510688321016</v>
      </c>
      <c r="K11" s="813">
        <v>10.830201495126083</v>
      </c>
      <c r="L11" s="768">
        <v>10.654465602916193</v>
      </c>
      <c r="M11" s="814">
        <v>21.48466709804228</v>
      </c>
      <c r="N11" s="813">
        <v>8.4552226886713306</v>
      </c>
      <c r="O11" s="768">
        <v>8.5668069333191195</v>
      </c>
      <c r="P11" s="814">
        <v>17.022029621990452</v>
      </c>
    </row>
    <row r="12" spans="1:18" x14ac:dyDescent="0.2">
      <c r="A12" s="815"/>
      <c r="B12" s="816"/>
      <c r="C12" s="816"/>
      <c r="D12" s="817"/>
      <c r="E12" s="818"/>
      <c r="F12" s="816"/>
      <c r="G12" s="814"/>
      <c r="H12" s="818"/>
      <c r="I12" s="816"/>
      <c r="J12" s="814"/>
      <c r="K12" s="818"/>
      <c r="L12" s="816"/>
      <c r="M12" s="814"/>
      <c r="N12" s="818"/>
      <c r="O12" s="816"/>
      <c r="P12" s="814"/>
    </row>
    <row r="13" spans="1:18" x14ac:dyDescent="0.2">
      <c r="A13" s="819" t="s">
        <v>236</v>
      </c>
      <c r="B13" s="820">
        <v>48.159015309502095</v>
      </c>
      <c r="C13" s="820">
        <v>51.840984690497898</v>
      </c>
      <c r="D13" s="821">
        <v>100</v>
      </c>
      <c r="E13" s="822">
        <v>48.887763658591211</v>
      </c>
      <c r="F13" s="820">
        <v>51.112236341408789</v>
      </c>
      <c r="G13" s="821">
        <v>100</v>
      </c>
      <c r="H13" s="822">
        <v>42.251576305916856</v>
      </c>
      <c r="I13" s="820">
        <v>57.748423694083144</v>
      </c>
      <c r="J13" s="821">
        <v>100</v>
      </c>
      <c r="K13" s="822">
        <v>46.855515530097371</v>
      </c>
      <c r="L13" s="820">
        <v>53.144484469902622</v>
      </c>
      <c r="M13" s="821">
        <v>100</v>
      </c>
      <c r="N13" s="822">
        <v>47.661838640909878</v>
      </c>
      <c r="O13" s="820">
        <v>52.33816135909013</v>
      </c>
      <c r="P13" s="821">
        <v>100</v>
      </c>
    </row>
    <row r="14" spans="1:18" s="19" customFormat="1" x14ac:dyDescent="0.2">
      <c r="A14" s="758"/>
      <c r="B14" s="816"/>
      <c r="C14" s="816"/>
      <c r="D14" s="823"/>
      <c r="E14" s="818"/>
      <c r="F14" s="816"/>
      <c r="G14" s="824"/>
      <c r="H14" s="818"/>
      <c r="I14" s="816"/>
      <c r="J14" s="824"/>
      <c r="K14" s="818"/>
      <c r="L14" s="816"/>
      <c r="M14" s="824"/>
      <c r="N14" s="818"/>
      <c r="O14" s="816"/>
      <c r="P14" s="824"/>
      <c r="Q14" s="701"/>
    </row>
    <row r="15" spans="1:18" s="19" customFormat="1" x14ac:dyDescent="0.2">
      <c r="A15" s="807" t="s">
        <v>609</v>
      </c>
      <c r="B15" s="825">
        <v>1689250.6871669083</v>
      </c>
      <c r="C15" s="825">
        <v>1818401.3615941633</v>
      </c>
      <c r="D15" s="825">
        <v>3507652.0487610716</v>
      </c>
      <c r="E15" s="826">
        <v>881773.69833426585</v>
      </c>
      <c r="F15" s="825">
        <v>921895.83437774808</v>
      </c>
      <c r="G15" s="825">
        <v>1803669.5327120139</v>
      </c>
      <c r="H15" s="826">
        <v>626296.71667712997</v>
      </c>
      <c r="I15" s="825">
        <v>856007.07275432884</v>
      </c>
      <c r="J15" s="825">
        <v>1482303.7894314588</v>
      </c>
      <c r="K15" s="826">
        <v>240051.76561385632</v>
      </c>
      <c r="L15" s="825">
        <v>272271.62448876764</v>
      </c>
      <c r="M15" s="825">
        <v>512323.39010262396</v>
      </c>
      <c r="N15" s="826">
        <v>69118.657852485965</v>
      </c>
      <c r="O15" s="825">
        <v>75900.208023072031</v>
      </c>
      <c r="P15" s="827">
        <v>145018.865875558</v>
      </c>
      <c r="Q15" s="701"/>
    </row>
    <row r="16" spans="1:18" s="19" customFormat="1" x14ac:dyDescent="0.2">
      <c r="A16" s="828"/>
      <c r="B16" s="829"/>
      <c r="C16" s="829"/>
      <c r="D16" s="751"/>
      <c r="E16" s="829"/>
      <c r="F16" s="829"/>
      <c r="G16" s="829"/>
      <c r="H16" s="829"/>
      <c r="I16" s="829"/>
      <c r="J16" s="829"/>
      <c r="K16" s="829"/>
      <c r="L16" s="829"/>
      <c r="M16" s="829"/>
      <c r="N16" s="829"/>
      <c r="O16" s="829"/>
      <c r="P16" s="829"/>
      <c r="Q16" s="701"/>
    </row>
    <row r="17" spans="1:17" s="59" customFormat="1" x14ac:dyDescent="0.2">
      <c r="A17" s="830"/>
      <c r="B17" s="829"/>
      <c r="C17" s="829"/>
      <c r="D17" s="829"/>
      <c r="E17" s="829"/>
      <c r="F17" s="829"/>
      <c r="G17" s="829"/>
      <c r="H17" s="829"/>
      <c r="I17" s="829"/>
      <c r="J17" s="829"/>
      <c r="K17" s="829"/>
      <c r="L17" s="829"/>
      <c r="M17" s="829"/>
      <c r="N17" s="829"/>
      <c r="O17" s="829"/>
      <c r="P17" s="829"/>
      <c r="Q17" s="701"/>
    </row>
    <row r="18" spans="1:17" s="19" customFormat="1" x14ac:dyDescent="0.2">
      <c r="A18" s="1969" t="s">
        <v>612</v>
      </c>
      <c r="B18" s="1967" t="s">
        <v>617</v>
      </c>
      <c r="C18" s="1967"/>
      <c r="D18" s="1967"/>
      <c r="E18" s="1966" t="s">
        <v>259</v>
      </c>
      <c r="F18" s="1967"/>
      <c r="G18" s="1968"/>
      <c r="H18" s="1966" t="s">
        <v>207</v>
      </c>
      <c r="I18" s="1967"/>
      <c r="J18" s="1968"/>
      <c r="K18" s="1966" t="s">
        <v>242</v>
      </c>
      <c r="L18" s="1967"/>
      <c r="M18" s="1968"/>
      <c r="N18" s="1966" t="s">
        <v>614</v>
      </c>
      <c r="O18" s="1967"/>
      <c r="P18" s="1968"/>
      <c r="Q18" s="701"/>
    </row>
    <row r="19" spans="1:17" s="19" customFormat="1" x14ac:dyDescent="0.2">
      <c r="A19" s="1970"/>
      <c r="B19" s="804" t="s">
        <v>687</v>
      </c>
      <c r="C19" s="804" t="s">
        <v>318</v>
      </c>
      <c r="D19" s="804" t="s">
        <v>236</v>
      </c>
      <c r="E19" s="805" t="s">
        <v>687</v>
      </c>
      <c r="F19" s="804" t="s">
        <v>318</v>
      </c>
      <c r="G19" s="806" t="s">
        <v>236</v>
      </c>
      <c r="H19" s="805" t="s">
        <v>687</v>
      </c>
      <c r="I19" s="804" t="s">
        <v>318</v>
      </c>
      <c r="J19" s="806" t="s">
        <v>236</v>
      </c>
      <c r="K19" s="805" t="s">
        <v>687</v>
      </c>
      <c r="L19" s="804" t="s">
        <v>318</v>
      </c>
      <c r="M19" s="806" t="s">
        <v>236</v>
      </c>
      <c r="N19" s="805" t="s">
        <v>687</v>
      </c>
      <c r="O19" s="804" t="s">
        <v>318</v>
      </c>
      <c r="P19" s="806" t="s">
        <v>236</v>
      </c>
      <c r="Q19" s="701"/>
    </row>
    <row r="20" spans="1:17" s="19" customFormat="1" x14ac:dyDescent="0.2">
      <c r="A20" s="810" t="s">
        <v>640</v>
      </c>
      <c r="B20" s="811">
        <v>4.1268175369947011</v>
      </c>
      <c r="C20" s="811">
        <v>4.1944787826935475</v>
      </c>
      <c r="D20" s="812">
        <v>8.3212963196882477</v>
      </c>
      <c r="E20" s="813">
        <v>3.6512294507004674</v>
      </c>
      <c r="F20" s="768">
        <v>3.5200221501887592</v>
      </c>
      <c r="G20" s="812">
        <v>7.1712516008892262</v>
      </c>
      <c r="H20" s="813">
        <v>3.7131717337977621</v>
      </c>
      <c r="I20" s="768">
        <v>3.7323259889590732</v>
      </c>
      <c r="J20" s="812">
        <v>7.4454977227568362</v>
      </c>
      <c r="K20" s="813">
        <v>4.3577771921653952</v>
      </c>
      <c r="L20" s="768">
        <v>4.3292026243958039</v>
      </c>
      <c r="M20" s="812">
        <v>8.6869798165611982</v>
      </c>
      <c r="N20" s="813">
        <v>4.5185336338224147</v>
      </c>
      <c r="O20" s="768">
        <v>4.6515745124030721</v>
      </c>
      <c r="P20" s="812">
        <v>9.1701081462254859</v>
      </c>
      <c r="Q20" s="701"/>
    </row>
    <row r="21" spans="1:17" s="19" customFormat="1" x14ac:dyDescent="0.2">
      <c r="A21" s="810" t="s">
        <v>641</v>
      </c>
      <c r="B21" s="811">
        <v>2.4208405396982431</v>
      </c>
      <c r="C21" s="811">
        <v>3.2387563267849822</v>
      </c>
      <c r="D21" s="814">
        <v>5.6595968664832244</v>
      </c>
      <c r="E21" s="813">
        <v>1.1192892448056817</v>
      </c>
      <c r="F21" s="768">
        <v>1.2796538347659523</v>
      </c>
      <c r="G21" s="814">
        <v>2.3989430795716338</v>
      </c>
      <c r="H21" s="813">
        <v>3.3372893201007425</v>
      </c>
      <c r="I21" s="768">
        <v>3.4012484751928875</v>
      </c>
      <c r="J21" s="814">
        <v>6.7385377952936309</v>
      </c>
      <c r="K21" s="813">
        <v>2.6964640051662414</v>
      </c>
      <c r="L21" s="768">
        <v>2.8628994002421955</v>
      </c>
      <c r="M21" s="814">
        <v>5.5593634054084369</v>
      </c>
      <c r="N21" s="813">
        <v>2.2342474743734209</v>
      </c>
      <c r="O21" s="768">
        <v>2.5558859476758564</v>
      </c>
      <c r="P21" s="814">
        <v>4.7901334220492773</v>
      </c>
      <c r="Q21" s="701"/>
    </row>
    <row r="22" spans="1:17" s="19" customFormat="1" x14ac:dyDescent="0.2">
      <c r="A22" s="810" t="s">
        <v>642</v>
      </c>
      <c r="B22" s="811">
        <v>3.9648651813082356</v>
      </c>
      <c r="C22" s="811">
        <v>6.7856009734111389</v>
      </c>
      <c r="D22" s="814">
        <v>10.750466154719376</v>
      </c>
      <c r="E22" s="813">
        <v>1.5328040566394512</v>
      </c>
      <c r="F22" s="768">
        <v>2.7057939732714233</v>
      </c>
      <c r="G22" s="814">
        <v>4.2385980299108743</v>
      </c>
      <c r="H22" s="813">
        <v>4.9761163837266498</v>
      </c>
      <c r="I22" s="768">
        <v>5.73252011823429</v>
      </c>
      <c r="J22" s="814">
        <v>10.708636501960941</v>
      </c>
      <c r="K22" s="813">
        <v>4.0689379227574669</v>
      </c>
      <c r="L22" s="768">
        <v>5.6305401014618743</v>
      </c>
      <c r="M22" s="814">
        <v>9.6994780242193404</v>
      </c>
      <c r="N22" s="813">
        <v>3.5432015623715665</v>
      </c>
      <c r="O22" s="768">
        <v>5.07459985031584</v>
      </c>
      <c r="P22" s="814">
        <v>8.6178014126874078</v>
      </c>
      <c r="Q22" s="701"/>
    </row>
    <row r="23" spans="1:17" s="19" customFormat="1" x14ac:dyDescent="0.2">
      <c r="A23" s="810" t="s">
        <v>643</v>
      </c>
      <c r="B23" s="811">
        <v>11.820568973164972</v>
      </c>
      <c r="C23" s="811">
        <v>15.284631461127601</v>
      </c>
      <c r="D23" s="814">
        <v>27.10520043429257</v>
      </c>
      <c r="E23" s="813">
        <v>23.973433084927205</v>
      </c>
      <c r="F23" s="768">
        <v>27.714090027620859</v>
      </c>
      <c r="G23" s="814">
        <v>51.687523112548071</v>
      </c>
      <c r="H23" s="813">
        <v>18.454708441825343</v>
      </c>
      <c r="I23" s="768">
        <v>17.123233443579196</v>
      </c>
      <c r="J23" s="814">
        <v>35.577941885404542</v>
      </c>
      <c r="K23" s="813">
        <v>14.808083407269281</v>
      </c>
      <c r="L23" s="768">
        <v>14.94688209631693</v>
      </c>
      <c r="M23" s="814">
        <v>29.754965503586213</v>
      </c>
      <c r="N23" s="813">
        <v>13.022485458600244</v>
      </c>
      <c r="O23" s="768">
        <v>15.065071556432756</v>
      </c>
      <c r="P23" s="814">
        <v>28.087557015032999</v>
      </c>
      <c r="Q23" s="701"/>
    </row>
    <row r="24" spans="1:17" s="19" customFormat="1" x14ac:dyDescent="0.2">
      <c r="A24" s="810" t="s">
        <v>644</v>
      </c>
      <c r="B24" s="811">
        <v>13.410584455399016</v>
      </c>
      <c r="C24" s="811">
        <v>17.588648263261923</v>
      </c>
      <c r="D24" s="814">
        <v>30.999232718660942</v>
      </c>
      <c r="E24" s="813">
        <v>11.340072809871305</v>
      </c>
      <c r="F24" s="768">
        <v>13.023275995463601</v>
      </c>
      <c r="G24" s="814">
        <v>24.363348805334908</v>
      </c>
      <c r="H24" s="813">
        <v>15.566411971021839</v>
      </c>
      <c r="I24" s="768">
        <v>12.619689977771099</v>
      </c>
      <c r="J24" s="814">
        <v>28.186101948792942</v>
      </c>
      <c r="K24" s="813">
        <v>15.112940428712736</v>
      </c>
      <c r="L24" s="768">
        <v>15.016367952440365</v>
      </c>
      <c r="M24" s="814">
        <v>30.129308381153102</v>
      </c>
      <c r="N24" s="813">
        <v>14.200104868537998</v>
      </c>
      <c r="O24" s="768">
        <v>15.528449681702428</v>
      </c>
      <c r="P24" s="814">
        <v>29.728554550240428</v>
      </c>
      <c r="Q24" s="701"/>
    </row>
    <row r="25" spans="1:17" s="19" customFormat="1" x14ac:dyDescent="0.2">
      <c r="A25" s="815" t="s">
        <v>613</v>
      </c>
      <c r="B25" s="811">
        <v>8.1312055713432354</v>
      </c>
      <c r="C25" s="811">
        <v>9.0330019348123933</v>
      </c>
      <c r="D25" s="814">
        <v>17.164207506155631</v>
      </c>
      <c r="E25" s="813">
        <v>4.6722939576815401</v>
      </c>
      <c r="F25" s="768">
        <v>5.4680414140637632</v>
      </c>
      <c r="G25" s="814">
        <v>10.140335371745303</v>
      </c>
      <c r="H25" s="813">
        <v>5.9801478756306832</v>
      </c>
      <c r="I25" s="768">
        <v>5.3631362701604317</v>
      </c>
      <c r="J25" s="814">
        <v>11.343284145791117</v>
      </c>
      <c r="K25" s="813">
        <v>8.179153858957088</v>
      </c>
      <c r="L25" s="768">
        <v>7.9907510101146206</v>
      </c>
      <c r="M25" s="814">
        <v>16.169904869071708</v>
      </c>
      <c r="N25" s="813">
        <v>9.7618899559451862</v>
      </c>
      <c r="O25" s="768">
        <v>9.843955497819227</v>
      </c>
      <c r="P25" s="814">
        <v>19.605845453764413</v>
      </c>
      <c r="Q25" s="701"/>
    </row>
    <row r="26" spans="1:17" s="19" customFormat="1" x14ac:dyDescent="0.2">
      <c r="A26" s="815"/>
      <c r="B26" s="816"/>
      <c r="C26" s="816"/>
      <c r="D26" s="817"/>
      <c r="E26" s="818"/>
      <c r="F26" s="816"/>
      <c r="G26" s="814"/>
      <c r="H26" s="818"/>
      <c r="I26" s="816"/>
      <c r="J26" s="814"/>
      <c r="K26" s="818"/>
      <c r="L26" s="816"/>
      <c r="M26" s="814"/>
      <c r="N26" s="818"/>
      <c r="O26" s="816"/>
      <c r="P26" s="814"/>
      <c r="Q26" s="701"/>
    </row>
    <row r="27" spans="1:17" s="19" customFormat="1" x14ac:dyDescent="0.2">
      <c r="A27" s="819" t="s">
        <v>236</v>
      </c>
      <c r="B27" s="820">
        <v>43.874882257908403</v>
      </c>
      <c r="C27" s="820">
        <v>56.125117742091589</v>
      </c>
      <c r="D27" s="821">
        <v>100</v>
      </c>
      <c r="E27" s="822">
        <v>46.289122604625653</v>
      </c>
      <c r="F27" s="820">
        <v>53.710877395374354</v>
      </c>
      <c r="G27" s="821">
        <v>100</v>
      </c>
      <c r="H27" s="822">
        <v>52.027845726103017</v>
      </c>
      <c r="I27" s="820">
        <v>47.972154273896976</v>
      </c>
      <c r="J27" s="821">
        <v>100</v>
      </c>
      <c r="K27" s="822">
        <v>49.223356815028204</v>
      </c>
      <c r="L27" s="820">
        <v>50.776643184971789</v>
      </c>
      <c r="M27" s="821">
        <v>100</v>
      </c>
      <c r="N27" s="822">
        <v>47.280462953650833</v>
      </c>
      <c r="O27" s="820">
        <v>52.719537046349174</v>
      </c>
      <c r="P27" s="821">
        <v>100</v>
      </c>
      <c r="Q27" s="701"/>
    </row>
    <row r="28" spans="1:17" s="19" customFormat="1" x14ac:dyDescent="0.2">
      <c r="A28" s="758"/>
      <c r="B28" s="816"/>
      <c r="C28" s="816"/>
      <c r="D28" s="823"/>
      <c r="E28" s="818"/>
      <c r="F28" s="816"/>
      <c r="G28" s="824"/>
      <c r="H28" s="818"/>
      <c r="I28" s="816"/>
      <c r="J28" s="824"/>
      <c r="K28" s="818"/>
      <c r="L28" s="816"/>
      <c r="M28" s="824"/>
      <c r="N28" s="818"/>
      <c r="O28" s="816"/>
      <c r="P28" s="824"/>
      <c r="Q28" s="701"/>
    </row>
    <row r="29" spans="1:17" s="19" customFormat="1" x14ac:dyDescent="0.2">
      <c r="A29" s="807" t="s">
        <v>609</v>
      </c>
      <c r="B29" s="825">
        <v>175332.29170899151</v>
      </c>
      <c r="C29" s="825">
        <v>224286.53958117805</v>
      </c>
      <c r="D29" s="825">
        <v>399618.83129016956</v>
      </c>
      <c r="E29" s="826">
        <v>182301.795421708</v>
      </c>
      <c r="F29" s="825">
        <v>211531.10778283593</v>
      </c>
      <c r="G29" s="825">
        <v>393832.90320454392</v>
      </c>
      <c r="H29" s="826">
        <v>14556.209793018154</v>
      </c>
      <c r="I29" s="825">
        <v>13421.519420773073</v>
      </c>
      <c r="J29" s="825">
        <v>27977.729213791226</v>
      </c>
      <c r="K29" s="826">
        <v>143053.25714879823</v>
      </c>
      <c r="L29" s="825">
        <v>147567.42864954044</v>
      </c>
      <c r="M29" s="825">
        <v>290620.68579833867</v>
      </c>
      <c r="N29" s="826">
        <v>4048634.4474804057</v>
      </c>
      <c r="O29" s="825">
        <v>4514383.3289091634</v>
      </c>
      <c r="P29" s="827">
        <v>8563017.776389569</v>
      </c>
      <c r="Q29" s="701"/>
    </row>
    <row r="30" spans="1:17" s="19" customFormat="1" x14ac:dyDescent="0.2">
      <c r="A30" s="701"/>
      <c r="B30" s="701"/>
      <c r="C30" s="701"/>
      <c r="D30" s="701"/>
      <c r="E30" s="701"/>
      <c r="F30" s="701"/>
      <c r="G30" s="701"/>
      <c r="H30" s="701"/>
      <c r="I30" s="701"/>
      <c r="J30" s="701"/>
      <c r="K30" s="701"/>
      <c r="L30" s="701"/>
      <c r="M30" s="701"/>
      <c r="N30" s="701"/>
      <c r="O30" s="701"/>
      <c r="P30" s="701"/>
      <c r="Q30" s="701"/>
    </row>
    <row r="31" spans="1:17" x14ac:dyDescent="0.2">
      <c r="A31" s="701" t="s">
        <v>675</v>
      </c>
      <c r="N31" s="831"/>
    </row>
    <row r="32" spans="1:17" x14ac:dyDescent="0.2">
      <c r="A32" s="781" t="s">
        <v>766</v>
      </c>
      <c r="L32" s="832"/>
      <c r="M32" s="833"/>
      <c r="N32" s="831"/>
    </row>
    <row r="36" spans="1:18" ht="15.75" x14ac:dyDescent="0.25">
      <c r="A36" s="1893" t="s">
        <v>1082</v>
      </c>
      <c r="B36" s="1893"/>
      <c r="C36" s="1893"/>
      <c r="D36" s="1893"/>
      <c r="E36" s="1893"/>
      <c r="F36" s="1893"/>
      <c r="G36" s="1893"/>
      <c r="H36" s="1893"/>
      <c r="I36" s="1893"/>
      <c r="J36" s="1893"/>
      <c r="K36" s="1893"/>
      <c r="L36" s="1893"/>
      <c r="M36" s="1893"/>
      <c r="N36" s="1893"/>
      <c r="O36" s="1893"/>
      <c r="P36" s="1893"/>
      <c r="R36" s="1353"/>
    </row>
    <row r="37" spans="1:18" ht="15.75" x14ac:dyDescent="0.25">
      <c r="A37" s="1893" t="s">
        <v>889</v>
      </c>
      <c r="B37" s="1893"/>
      <c r="C37" s="1893"/>
      <c r="D37" s="1893"/>
      <c r="E37" s="1893"/>
      <c r="F37" s="1893"/>
      <c r="G37" s="1893"/>
      <c r="H37" s="1893"/>
      <c r="I37" s="1893"/>
      <c r="J37" s="1893"/>
      <c r="K37" s="1893"/>
      <c r="L37" s="1893"/>
      <c r="M37" s="1893"/>
      <c r="N37" s="1893"/>
      <c r="O37" s="1893"/>
      <c r="P37" s="1893"/>
    </row>
    <row r="38" spans="1:18" x14ac:dyDescent="0.2">
      <c r="F38" s="747"/>
      <c r="G38" s="747"/>
    </row>
    <row r="39" spans="1:18" x14ac:dyDescent="0.2">
      <c r="A39" s="1969" t="s">
        <v>612</v>
      </c>
      <c r="B39" s="1967" t="s">
        <v>615</v>
      </c>
      <c r="C39" s="1967"/>
      <c r="D39" s="1967"/>
      <c r="E39" s="1966" t="s">
        <v>616</v>
      </c>
      <c r="F39" s="1967"/>
      <c r="G39" s="1968"/>
      <c r="H39" s="1966" t="s">
        <v>241</v>
      </c>
      <c r="I39" s="1967"/>
      <c r="J39" s="1968"/>
      <c r="K39" s="1966" t="s">
        <v>212</v>
      </c>
      <c r="L39" s="1967"/>
      <c r="M39" s="1968"/>
      <c r="N39" s="1966" t="s">
        <v>238</v>
      </c>
      <c r="O39" s="1967"/>
      <c r="P39" s="1968"/>
    </row>
    <row r="40" spans="1:18" x14ac:dyDescent="0.2">
      <c r="A40" s="1970"/>
      <c r="B40" s="804" t="s">
        <v>687</v>
      </c>
      <c r="C40" s="804" t="s">
        <v>318</v>
      </c>
      <c r="D40" s="804" t="s">
        <v>236</v>
      </c>
      <c r="E40" s="805" t="s">
        <v>687</v>
      </c>
      <c r="F40" s="804" t="s">
        <v>318</v>
      </c>
      <c r="G40" s="806" t="s">
        <v>236</v>
      </c>
      <c r="H40" s="805" t="s">
        <v>687</v>
      </c>
      <c r="I40" s="804" t="s">
        <v>318</v>
      </c>
      <c r="J40" s="806" t="s">
        <v>236</v>
      </c>
      <c r="K40" s="805" t="s">
        <v>687</v>
      </c>
      <c r="L40" s="804" t="s">
        <v>318</v>
      </c>
      <c r="M40" s="806" t="s">
        <v>236</v>
      </c>
      <c r="N40" s="805" t="s">
        <v>687</v>
      </c>
      <c r="O40" s="804" t="s">
        <v>318</v>
      </c>
      <c r="P40" s="806" t="s">
        <v>236</v>
      </c>
    </row>
    <row r="41" spans="1:18" x14ac:dyDescent="0.2">
      <c r="A41" s="810" t="s">
        <v>640</v>
      </c>
      <c r="B41" s="811">
        <v>7.0080348621261059</v>
      </c>
      <c r="C41" s="811">
        <v>7.2045970526767356</v>
      </c>
      <c r="D41" s="812">
        <v>14.212631914802841</v>
      </c>
      <c r="E41" s="813">
        <v>4.8724030806465315</v>
      </c>
      <c r="F41" s="768">
        <v>5.167211984061054</v>
      </c>
      <c r="G41" s="812">
        <v>10.039615064707585</v>
      </c>
      <c r="H41" s="813">
        <v>3.2018698272189861</v>
      </c>
      <c r="I41" s="768">
        <v>3.4566086461025241</v>
      </c>
      <c r="J41" s="812">
        <v>6.6584784733215097</v>
      </c>
      <c r="K41" s="813">
        <v>5.3671189776491515</v>
      </c>
      <c r="L41" s="768">
        <v>5.5339118768310076</v>
      </c>
      <c r="M41" s="812">
        <v>10.901030854480158</v>
      </c>
      <c r="N41" s="813">
        <v>3.4596776918907604</v>
      </c>
      <c r="O41" s="768">
        <v>4.138990026447253</v>
      </c>
      <c r="P41" s="812">
        <v>7.5986677183380129</v>
      </c>
    </row>
    <row r="42" spans="1:18" x14ac:dyDescent="0.2">
      <c r="A42" s="810" t="s">
        <v>641</v>
      </c>
      <c r="B42" s="811">
        <v>3.1965744891966761</v>
      </c>
      <c r="C42" s="811">
        <v>3.5623323663666544</v>
      </c>
      <c r="D42" s="814">
        <v>6.7589068555633309</v>
      </c>
      <c r="E42" s="813">
        <v>3.1281655119461531</v>
      </c>
      <c r="F42" s="768">
        <v>3.5754184438395296</v>
      </c>
      <c r="G42" s="814">
        <v>6.7035839557856818</v>
      </c>
      <c r="H42" s="813">
        <v>0.89192985415022707</v>
      </c>
      <c r="I42" s="768">
        <v>1.2250146601857999</v>
      </c>
      <c r="J42" s="814">
        <v>2.1169445143360268</v>
      </c>
      <c r="K42" s="813">
        <v>2.6101582974291819</v>
      </c>
      <c r="L42" s="768">
        <v>3.2423905089929232</v>
      </c>
      <c r="M42" s="814">
        <v>5.8525488064221047</v>
      </c>
      <c r="N42" s="813">
        <v>2.8590898873711619</v>
      </c>
      <c r="O42" s="768">
        <v>3.6153485283445965</v>
      </c>
      <c r="P42" s="814">
        <v>6.474438415715758</v>
      </c>
    </row>
    <row r="43" spans="1:18" x14ac:dyDescent="0.2">
      <c r="A43" s="810" t="s">
        <v>642</v>
      </c>
      <c r="B43" s="811">
        <v>3.9602932859891271</v>
      </c>
      <c r="C43" s="811">
        <v>4.8709718616227695</v>
      </c>
      <c r="D43" s="814">
        <v>8.8312651476118962</v>
      </c>
      <c r="E43" s="813">
        <v>4.0644423838305146</v>
      </c>
      <c r="F43" s="768">
        <v>4.9802652400607901</v>
      </c>
      <c r="G43" s="814">
        <v>9.0447076238913038</v>
      </c>
      <c r="H43" s="813">
        <v>2.7109782473086517</v>
      </c>
      <c r="I43" s="768">
        <v>6.842415710988627</v>
      </c>
      <c r="J43" s="814">
        <v>9.5533939582972796</v>
      </c>
      <c r="K43" s="813">
        <v>3.1875764159557516</v>
      </c>
      <c r="L43" s="768">
        <v>4.4023499806719135</v>
      </c>
      <c r="M43" s="814">
        <v>7.5899263966276651</v>
      </c>
      <c r="N43" s="813">
        <v>4.6565272280895655</v>
      </c>
      <c r="O43" s="768">
        <v>6.8784054119279805</v>
      </c>
      <c r="P43" s="814">
        <v>11.534932640017544</v>
      </c>
    </row>
    <row r="44" spans="1:18" x14ac:dyDescent="0.2">
      <c r="A44" s="810" t="s">
        <v>643</v>
      </c>
      <c r="B44" s="811">
        <v>10.610847440464486</v>
      </c>
      <c r="C44" s="811">
        <v>12.242962382552548</v>
      </c>
      <c r="D44" s="814">
        <v>22.853809823017031</v>
      </c>
      <c r="E44" s="813">
        <v>10.509924364530146</v>
      </c>
      <c r="F44" s="768">
        <v>11.634715638542911</v>
      </c>
      <c r="G44" s="814">
        <v>22.144640003073057</v>
      </c>
      <c r="H44" s="813">
        <v>16.260159780609467</v>
      </c>
      <c r="I44" s="768">
        <v>23.615376019705273</v>
      </c>
      <c r="J44" s="814">
        <v>39.875535800314744</v>
      </c>
      <c r="K44" s="813">
        <v>10.035632305100012</v>
      </c>
      <c r="L44" s="768">
        <v>12.250215729145477</v>
      </c>
      <c r="M44" s="814">
        <v>22.285848034245486</v>
      </c>
      <c r="N44" s="813">
        <v>16.422550180415364</v>
      </c>
      <c r="O44" s="768">
        <v>17.184596763757678</v>
      </c>
      <c r="P44" s="814">
        <v>33.607146944173046</v>
      </c>
    </row>
    <row r="45" spans="1:18" x14ac:dyDescent="0.2">
      <c r="A45" s="810" t="s">
        <v>644</v>
      </c>
      <c r="B45" s="811">
        <v>13.272409931370307</v>
      </c>
      <c r="C45" s="811">
        <v>14.519284790716888</v>
      </c>
      <c r="D45" s="814">
        <v>27.791694722087197</v>
      </c>
      <c r="E45" s="813">
        <v>14.315468965007522</v>
      </c>
      <c r="F45" s="768">
        <v>15.886013041344052</v>
      </c>
      <c r="G45" s="814">
        <v>30.201482006351572</v>
      </c>
      <c r="H45" s="813">
        <v>9.6662225868440856</v>
      </c>
      <c r="I45" s="768">
        <v>14.420405810936799</v>
      </c>
      <c r="J45" s="814">
        <v>24.086628397780881</v>
      </c>
      <c r="K45" s="813">
        <v>14.593685542431359</v>
      </c>
      <c r="L45" s="768">
        <v>17.14222185296255</v>
      </c>
      <c r="M45" s="814">
        <v>31.735907395393909</v>
      </c>
      <c r="N45" s="813">
        <v>12.717899972990113</v>
      </c>
      <c r="O45" s="768">
        <v>14.656634151956816</v>
      </c>
      <c r="P45" s="814">
        <v>27.37453412494693</v>
      </c>
    </row>
    <row r="46" spans="1:18" x14ac:dyDescent="0.2">
      <c r="A46" s="815" t="s">
        <v>613</v>
      </c>
      <c r="B46" s="811">
        <v>9.4831285143793149</v>
      </c>
      <c r="C46" s="811">
        <v>10.068563022538381</v>
      </c>
      <c r="D46" s="814">
        <v>19.551691536917694</v>
      </c>
      <c r="E46" s="813">
        <v>10.56091652187764</v>
      </c>
      <c r="F46" s="768">
        <v>11.305054824313169</v>
      </c>
      <c r="G46" s="814">
        <v>21.865971346190811</v>
      </c>
      <c r="H46" s="813">
        <v>7.9000037749666925</v>
      </c>
      <c r="I46" s="768">
        <v>9.8090150809828849</v>
      </c>
      <c r="J46" s="814">
        <v>17.709018855949576</v>
      </c>
      <c r="K46" s="813">
        <v>10.756194175811233</v>
      </c>
      <c r="L46" s="768">
        <v>10.87854433701945</v>
      </c>
      <c r="M46" s="814">
        <v>21.63473851283068</v>
      </c>
      <c r="N46" s="813">
        <v>6.9109177179177781</v>
      </c>
      <c r="O46" s="768">
        <v>6.4993624388909321</v>
      </c>
      <c r="P46" s="814">
        <v>13.41028015680871</v>
      </c>
    </row>
    <row r="47" spans="1:18" x14ac:dyDescent="0.2">
      <c r="A47" s="815"/>
      <c r="B47" s="816"/>
      <c r="C47" s="816"/>
      <c r="D47" s="817"/>
      <c r="E47" s="818"/>
      <c r="F47" s="816"/>
      <c r="G47" s="814"/>
      <c r="H47" s="818"/>
      <c r="I47" s="816"/>
      <c r="J47" s="814"/>
      <c r="K47" s="818"/>
      <c r="L47" s="816"/>
      <c r="M47" s="814"/>
      <c r="N47" s="818"/>
      <c r="O47" s="816"/>
      <c r="P47" s="814"/>
    </row>
    <row r="48" spans="1:18" x14ac:dyDescent="0.2">
      <c r="A48" s="819" t="s">
        <v>236</v>
      </c>
      <c r="B48" s="820">
        <v>47.531288523526015</v>
      </c>
      <c r="C48" s="820">
        <v>52.468711476473985</v>
      </c>
      <c r="D48" s="821">
        <v>100</v>
      </c>
      <c r="E48" s="822">
        <v>47.451320827838515</v>
      </c>
      <c r="F48" s="820">
        <v>52.548679172161499</v>
      </c>
      <c r="G48" s="821">
        <v>100</v>
      </c>
      <c r="H48" s="822">
        <v>40.631164071098112</v>
      </c>
      <c r="I48" s="820">
        <v>59.368835928901916</v>
      </c>
      <c r="J48" s="821">
        <v>100</v>
      </c>
      <c r="K48" s="822">
        <v>46.550365714376689</v>
      </c>
      <c r="L48" s="820">
        <v>53.449634285623318</v>
      </c>
      <c r="M48" s="821">
        <v>100</v>
      </c>
      <c r="N48" s="822">
        <v>47.026662678674739</v>
      </c>
      <c r="O48" s="820">
        <v>52.973337321325253</v>
      </c>
      <c r="P48" s="821">
        <v>100</v>
      </c>
    </row>
    <row r="49" spans="1:16" x14ac:dyDescent="0.2">
      <c r="A49" s="758"/>
      <c r="B49" s="816"/>
      <c r="C49" s="816"/>
      <c r="D49" s="823"/>
      <c r="E49" s="818"/>
      <c r="F49" s="816"/>
      <c r="G49" s="824"/>
      <c r="H49" s="818"/>
      <c r="I49" s="816"/>
      <c r="J49" s="824"/>
      <c r="K49" s="818"/>
      <c r="L49" s="816"/>
      <c r="M49" s="824"/>
      <c r="N49" s="818"/>
      <c r="O49" s="816"/>
      <c r="P49" s="824"/>
    </row>
    <row r="50" spans="1:16" x14ac:dyDescent="0.2">
      <c r="A50" s="807" t="s">
        <v>609</v>
      </c>
      <c r="B50" s="825">
        <v>1547369.0358600779</v>
      </c>
      <c r="C50" s="825">
        <v>1708105.5871226224</v>
      </c>
      <c r="D50" s="825">
        <v>3255474.6229827004</v>
      </c>
      <c r="E50" s="826">
        <v>812881.23001406726</v>
      </c>
      <c r="F50" s="825">
        <v>900203.28656522685</v>
      </c>
      <c r="G50" s="825">
        <v>1713084.5165792941</v>
      </c>
      <c r="H50" s="826">
        <v>614237.25235691259</v>
      </c>
      <c r="I50" s="825">
        <v>897501.99115108687</v>
      </c>
      <c r="J50" s="825">
        <v>1511739.2435079995</v>
      </c>
      <c r="K50" s="826">
        <v>243347.29849405418</v>
      </c>
      <c r="L50" s="825">
        <v>279414.00479447923</v>
      </c>
      <c r="M50" s="825">
        <v>522761.30328853341</v>
      </c>
      <c r="N50" s="826">
        <v>66949.95751912074</v>
      </c>
      <c r="O50" s="825">
        <v>75415.997676506289</v>
      </c>
      <c r="P50" s="827">
        <v>142365.95519562703</v>
      </c>
    </row>
    <row r="51" spans="1:16" x14ac:dyDescent="0.2">
      <c r="A51" s="1263"/>
      <c r="B51" s="829"/>
      <c r="C51" s="829"/>
      <c r="D51" s="751"/>
      <c r="E51" s="829"/>
      <c r="F51" s="829"/>
      <c r="G51" s="829"/>
      <c r="H51" s="829"/>
      <c r="I51" s="829"/>
      <c r="J51" s="829"/>
      <c r="K51" s="829"/>
      <c r="L51" s="829"/>
      <c r="M51" s="829"/>
      <c r="N51" s="829"/>
      <c r="O51" s="829"/>
      <c r="P51" s="829"/>
    </row>
    <row r="52" spans="1:16" x14ac:dyDescent="0.2">
      <c r="A52" s="830"/>
      <c r="B52" s="829"/>
      <c r="C52" s="829"/>
      <c r="D52" s="829"/>
      <c r="E52" s="829"/>
      <c r="F52" s="829"/>
      <c r="G52" s="829"/>
      <c r="H52" s="829"/>
      <c r="I52" s="829"/>
      <c r="J52" s="829"/>
      <c r="K52" s="829"/>
      <c r="L52" s="829"/>
      <c r="M52" s="829"/>
      <c r="N52" s="829"/>
      <c r="O52" s="829"/>
      <c r="P52" s="829"/>
    </row>
    <row r="53" spans="1:16" x14ac:dyDescent="0.2">
      <c r="A53" s="1969" t="s">
        <v>612</v>
      </c>
      <c r="B53" s="1967" t="s">
        <v>617</v>
      </c>
      <c r="C53" s="1967"/>
      <c r="D53" s="1967"/>
      <c r="E53" s="1966" t="s">
        <v>259</v>
      </c>
      <c r="F53" s="1967"/>
      <c r="G53" s="1968"/>
      <c r="H53" s="1966" t="s">
        <v>207</v>
      </c>
      <c r="I53" s="1967"/>
      <c r="J53" s="1968"/>
      <c r="K53" s="1966" t="s">
        <v>242</v>
      </c>
      <c r="L53" s="1967"/>
      <c r="M53" s="1968"/>
      <c r="N53" s="1966" t="s">
        <v>614</v>
      </c>
      <c r="O53" s="1967"/>
      <c r="P53" s="1968"/>
    </row>
    <row r="54" spans="1:16" x14ac:dyDescent="0.2">
      <c r="A54" s="1970"/>
      <c r="B54" s="804" t="s">
        <v>687</v>
      </c>
      <c r="C54" s="804" t="s">
        <v>318</v>
      </c>
      <c r="D54" s="804" t="s">
        <v>236</v>
      </c>
      <c r="E54" s="805" t="s">
        <v>687</v>
      </c>
      <c r="F54" s="804" t="s">
        <v>318</v>
      </c>
      <c r="G54" s="806" t="s">
        <v>236</v>
      </c>
      <c r="H54" s="805" t="s">
        <v>687</v>
      </c>
      <c r="I54" s="804" t="s">
        <v>318</v>
      </c>
      <c r="J54" s="806" t="s">
        <v>236</v>
      </c>
      <c r="K54" s="805" t="s">
        <v>687</v>
      </c>
      <c r="L54" s="804" t="s">
        <v>318</v>
      </c>
      <c r="M54" s="806" t="s">
        <v>236</v>
      </c>
      <c r="N54" s="805" t="s">
        <v>687</v>
      </c>
      <c r="O54" s="804" t="s">
        <v>318</v>
      </c>
      <c r="P54" s="806" t="s">
        <v>236</v>
      </c>
    </row>
    <row r="55" spans="1:16" x14ac:dyDescent="0.2">
      <c r="A55" s="810" t="s">
        <v>640</v>
      </c>
      <c r="B55" s="811">
        <v>4.4164649301499397</v>
      </c>
      <c r="C55" s="811">
        <v>4.5606553413728479</v>
      </c>
      <c r="D55" s="812">
        <v>8.9771202715227876</v>
      </c>
      <c r="E55" s="813">
        <v>3.4182897209789056</v>
      </c>
      <c r="F55" s="768">
        <v>3.5137702404535216</v>
      </c>
      <c r="G55" s="812">
        <v>6.9320599614324268</v>
      </c>
      <c r="H55" s="813">
        <v>4.7451965220964061</v>
      </c>
      <c r="I55" s="768">
        <v>5.070372725947804</v>
      </c>
      <c r="J55" s="812">
        <v>9.8155692480442092</v>
      </c>
      <c r="K55" s="813">
        <v>5.2130294337245218</v>
      </c>
      <c r="L55" s="768">
        <v>4.8955393425677185</v>
      </c>
      <c r="M55" s="812">
        <v>10.108568776292239</v>
      </c>
      <c r="N55" s="813">
        <v>5.2900020019934075</v>
      </c>
      <c r="O55" s="768">
        <v>5.5043021411427713</v>
      </c>
      <c r="P55" s="812">
        <v>10.794304143136179</v>
      </c>
    </row>
    <row r="56" spans="1:16" x14ac:dyDescent="0.2">
      <c r="A56" s="810" t="s">
        <v>641</v>
      </c>
      <c r="B56" s="811">
        <v>2.5952687509576142</v>
      </c>
      <c r="C56" s="811">
        <v>3.3909500286999883</v>
      </c>
      <c r="D56" s="814">
        <v>5.9862187796576034</v>
      </c>
      <c r="E56" s="813">
        <v>1.1568847154627229</v>
      </c>
      <c r="F56" s="768">
        <v>1.2788807056259355</v>
      </c>
      <c r="G56" s="814">
        <v>2.4357654210886586</v>
      </c>
      <c r="H56" s="813">
        <v>3.3563489613500299</v>
      </c>
      <c r="I56" s="768">
        <v>4.1460473530985862</v>
      </c>
      <c r="J56" s="814">
        <v>7.5023963144486174</v>
      </c>
      <c r="K56" s="813">
        <v>3.0756203988061714</v>
      </c>
      <c r="L56" s="768">
        <v>3.0166084218482219</v>
      </c>
      <c r="M56" s="814">
        <v>6.0922288206543929</v>
      </c>
      <c r="N56" s="813">
        <v>2.5719748650537788</v>
      </c>
      <c r="O56" s="768">
        <v>2.9655721595524032</v>
      </c>
      <c r="P56" s="814">
        <v>5.537547024606182</v>
      </c>
    </row>
    <row r="57" spans="1:16" x14ac:dyDescent="0.2">
      <c r="A57" s="810" t="s">
        <v>642</v>
      </c>
      <c r="B57" s="811">
        <v>3.6069943116588545</v>
      </c>
      <c r="C57" s="811">
        <v>6.5349288996479142</v>
      </c>
      <c r="D57" s="814">
        <v>10.14192321130677</v>
      </c>
      <c r="E57" s="813">
        <v>2.1571467385371985</v>
      </c>
      <c r="F57" s="768">
        <v>3.9216345355789475</v>
      </c>
      <c r="G57" s="814">
        <v>6.078781274116146</v>
      </c>
      <c r="H57" s="813">
        <v>5.1085651699961732</v>
      </c>
      <c r="I57" s="768">
        <v>6.3405000784041308</v>
      </c>
      <c r="J57" s="814">
        <v>11.449065248400302</v>
      </c>
      <c r="K57" s="813">
        <v>4.3353695954978182</v>
      </c>
      <c r="L57" s="768">
        <v>5.1977037708222031</v>
      </c>
      <c r="M57" s="814">
        <v>9.5330733663200213</v>
      </c>
      <c r="N57" s="813">
        <v>3.6401970621851381</v>
      </c>
      <c r="O57" s="768">
        <v>5.3586841360096509</v>
      </c>
      <c r="P57" s="814">
        <v>8.9988811981947894</v>
      </c>
    </row>
    <row r="58" spans="1:16" x14ac:dyDescent="0.2">
      <c r="A58" s="810" t="s">
        <v>643</v>
      </c>
      <c r="B58" s="811">
        <v>10.746902254327287</v>
      </c>
      <c r="C58" s="811">
        <v>14.09385410033363</v>
      </c>
      <c r="D58" s="814">
        <v>24.840756354660918</v>
      </c>
      <c r="E58" s="813">
        <v>22.355459647003631</v>
      </c>
      <c r="F58" s="768">
        <v>26.371839302395649</v>
      </c>
      <c r="G58" s="814">
        <v>48.727298949399284</v>
      </c>
      <c r="H58" s="813">
        <v>15.884807768669987</v>
      </c>
      <c r="I58" s="768">
        <v>18.177981883155638</v>
      </c>
      <c r="J58" s="814">
        <v>34.062789651825625</v>
      </c>
      <c r="K58" s="813">
        <v>13.519613388665469</v>
      </c>
      <c r="L58" s="768">
        <v>15.660915324521138</v>
      </c>
      <c r="M58" s="814">
        <v>29.180528713186611</v>
      </c>
      <c r="N58" s="813">
        <v>12.49370009697166</v>
      </c>
      <c r="O58" s="768">
        <v>15.349871102565976</v>
      </c>
      <c r="P58" s="814">
        <v>27.843571199537635</v>
      </c>
    </row>
    <row r="59" spans="1:16" x14ac:dyDescent="0.2">
      <c r="A59" s="810" t="s">
        <v>644</v>
      </c>
      <c r="B59" s="811">
        <v>13.732178284684316</v>
      </c>
      <c r="C59" s="811">
        <v>18.028325447052591</v>
      </c>
      <c r="D59" s="814">
        <v>31.760503731736904</v>
      </c>
      <c r="E59" s="813">
        <v>11.924026871207758</v>
      </c>
      <c r="F59" s="768">
        <v>13.399015933752251</v>
      </c>
      <c r="G59" s="814">
        <v>25.323042804960011</v>
      </c>
      <c r="H59" s="813">
        <v>12.590590629183096</v>
      </c>
      <c r="I59" s="768">
        <v>13.626070806140284</v>
      </c>
      <c r="J59" s="814">
        <v>26.216661435323381</v>
      </c>
      <c r="K59" s="813">
        <v>14.887714956404698</v>
      </c>
      <c r="L59" s="768">
        <v>16.104921142928454</v>
      </c>
      <c r="M59" s="814">
        <v>30.992636099333154</v>
      </c>
      <c r="N59" s="813">
        <v>12.849252450719137</v>
      </c>
      <c r="O59" s="768">
        <v>15.07305198247734</v>
      </c>
      <c r="P59" s="814">
        <v>27.922304433196476</v>
      </c>
    </row>
    <row r="60" spans="1:16" x14ac:dyDescent="0.2">
      <c r="A60" s="815" t="s">
        <v>613</v>
      </c>
      <c r="B60" s="811">
        <v>8.8387477405863883</v>
      </c>
      <c r="C60" s="811">
        <v>9.4547299105286289</v>
      </c>
      <c r="D60" s="814">
        <v>18.293477651115015</v>
      </c>
      <c r="E60" s="813">
        <v>5.1171814540760945</v>
      </c>
      <c r="F60" s="768">
        <v>5.3858701349273748</v>
      </c>
      <c r="G60" s="814">
        <v>10.503051589003469</v>
      </c>
      <c r="H60" s="813">
        <v>5.6174539073708472</v>
      </c>
      <c r="I60" s="768">
        <v>5.3360641945870251</v>
      </c>
      <c r="J60" s="814">
        <v>10.953518101957872</v>
      </c>
      <c r="K60" s="813">
        <v>7.2068773430590287</v>
      </c>
      <c r="L60" s="768">
        <v>6.886086881154549</v>
      </c>
      <c r="M60" s="814">
        <v>14.092964224213578</v>
      </c>
      <c r="N60" s="813">
        <v>9.0610776775835191</v>
      </c>
      <c r="O60" s="768">
        <v>9.8423143237452031</v>
      </c>
      <c r="P60" s="814">
        <v>18.903392001328719</v>
      </c>
    </row>
    <row r="61" spans="1:16" x14ac:dyDescent="0.2">
      <c r="A61" s="815"/>
      <c r="B61" s="816"/>
      <c r="C61" s="816"/>
      <c r="D61" s="817"/>
      <c r="E61" s="818"/>
      <c r="F61" s="816"/>
      <c r="G61" s="814"/>
      <c r="H61" s="818"/>
      <c r="I61" s="816"/>
      <c r="J61" s="814"/>
      <c r="K61" s="818"/>
      <c r="L61" s="816"/>
      <c r="M61" s="814"/>
      <c r="N61" s="818"/>
      <c r="O61" s="816"/>
      <c r="P61" s="814"/>
    </row>
    <row r="62" spans="1:16" x14ac:dyDescent="0.2">
      <c r="A62" s="819" t="s">
        <v>236</v>
      </c>
      <c r="B62" s="820">
        <v>43.936556272364399</v>
      </c>
      <c r="C62" s="820">
        <v>56.063443727635601</v>
      </c>
      <c r="D62" s="821">
        <v>100</v>
      </c>
      <c r="E62" s="822">
        <v>46.12898914726631</v>
      </c>
      <c r="F62" s="820">
        <v>53.871010852733676</v>
      </c>
      <c r="G62" s="821">
        <v>100</v>
      </c>
      <c r="H62" s="822">
        <v>47.302962958666534</v>
      </c>
      <c r="I62" s="820">
        <v>52.697037041333466</v>
      </c>
      <c r="J62" s="821">
        <v>100</v>
      </c>
      <c r="K62" s="822">
        <v>48.238225116157707</v>
      </c>
      <c r="L62" s="820">
        <v>51.761774883842286</v>
      </c>
      <c r="M62" s="821">
        <v>100</v>
      </c>
      <c r="N62" s="822">
        <v>45.906204154506639</v>
      </c>
      <c r="O62" s="820">
        <v>54.093795845493347</v>
      </c>
      <c r="P62" s="821">
        <v>100</v>
      </c>
    </row>
    <row r="63" spans="1:16" x14ac:dyDescent="0.2">
      <c r="A63" s="758"/>
      <c r="B63" s="816"/>
      <c r="C63" s="816"/>
      <c r="D63" s="823"/>
      <c r="E63" s="818"/>
      <c r="F63" s="816"/>
      <c r="G63" s="824"/>
      <c r="H63" s="818"/>
      <c r="I63" s="816"/>
      <c r="J63" s="824"/>
      <c r="K63" s="818"/>
      <c r="L63" s="816"/>
      <c r="M63" s="824"/>
      <c r="N63" s="818"/>
      <c r="O63" s="816"/>
      <c r="P63" s="824"/>
    </row>
    <row r="64" spans="1:16" x14ac:dyDescent="0.2">
      <c r="A64" s="807" t="s">
        <v>609</v>
      </c>
      <c r="B64" s="825">
        <v>163165.88511858496</v>
      </c>
      <c r="C64" s="825">
        <v>208201.14717023028</v>
      </c>
      <c r="D64" s="825">
        <v>371367.03228881524</v>
      </c>
      <c r="E64" s="826">
        <v>169805.57636790414</v>
      </c>
      <c r="F64" s="825">
        <v>198304.75838450424</v>
      </c>
      <c r="G64" s="825">
        <v>368110.33475240838</v>
      </c>
      <c r="H64" s="826">
        <v>14096.253691205025</v>
      </c>
      <c r="I64" s="825">
        <v>15703.684430054682</v>
      </c>
      <c r="J64" s="825">
        <v>29799.938121259707</v>
      </c>
      <c r="K64" s="826">
        <v>135857.64882080373</v>
      </c>
      <c r="L64" s="825">
        <v>145781.33871171501</v>
      </c>
      <c r="M64" s="825">
        <v>281638.98753251875</v>
      </c>
      <c r="N64" s="826">
        <v>3762629.4615378566</v>
      </c>
      <c r="O64" s="825">
        <v>4433712.4727113005</v>
      </c>
      <c r="P64" s="827">
        <v>8196341.9342491571</v>
      </c>
    </row>
    <row r="66" spans="1:14" x14ac:dyDescent="0.2">
      <c r="A66" s="701" t="s">
        <v>675</v>
      </c>
      <c r="N66" s="831"/>
    </row>
    <row r="67" spans="1:14" x14ac:dyDescent="0.2">
      <c r="A67" s="781" t="s">
        <v>766</v>
      </c>
      <c r="L67" s="832"/>
      <c r="M67" s="833"/>
      <c r="N67" s="831"/>
    </row>
  </sheetData>
  <sheetProtection formatCells="0" formatColumns="0" formatRows="0" insertColumns="0" insertRows="0" insertHyperlinks="0" deleteColumns="0" deleteRows="0" sort="0" autoFilter="0" pivotTables="0"/>
  <mergeCells count="28">
    <mergeCell ref="N18:P18"/>
    <mergeCell ref="A18:A19"/>
    <mergeCell ref="B18:D18"/>
    <mergeCell ref="E18:G18"/>
    <mergeCell ref="H18:J18"/>
    <mergeCell ref="K18:M18"/>
    <mergeCell ref="A1:P1"/>
    <mergeCell ref="A4:A5"/>
    <mergeCell ref="B4:D4"/>
    <mergeCell ref="E4:G4"/>
    <mergeCell ref="H4:J4"/>
    <mergeCell ref="K4:M4"/>
    <mergeCell ref="N4:P4"/>
    <mergeCell ref="A2:P2"/>
    <mergeCell ref="A36:P36"/>
    <mergeCell ref="A37:P37"/>
    <mergeCell ref="A39:A40"/>
    <mergeCell ref="B39:D39"/>
    <mergeCell ref="E39:G39"/>
    <mergeCell ref="H39:J39"/>
    <mergeCell ref="K39:M39"/>
    <mergeCell ref="N39:P39"/>
    <mergeCell ref="N53:P53"/>
    <mergeCell ref="A53:A54"/>
    <mergeCell ref="B53:D53"/>
    <mergeCell ref="E53:G53"/>
    <mergeCell ref="H53:J53"/>
    <mergeCell ref="K53:M53"/>
  </mergeCells>
  <phoneticPr fontId="51" type="noConversion"/>
  <printOptions horizontalCentered="1"/>
  <pageMargins left="0.25" right="0.25" top="0.25" bottom="0.5" header="0.3" footer="0.3"/>
  <pageSetup scale="80" fitToHeight="2" orientation="landscape" r:id="rId1"/>
  <headerFooter alignWithMargins="0">
    <oddFooter>&amp;L&amp;"Garamond,Italic"&amp;12Hawai‘i Tourism Authority&amp;R&amp;"Garamond,Italic"&amp;12 2015 Annual Visitor Research Report</oddFooter>
  </headerFooter>
  <rowBreaks count="1" manualBreakCount="1">
    <brk id="35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>
    <pageSetUpPr fitToPage="1"/>
  </sheetPr>
  <dimension ref="A1:U82"/>
  <sheetViews>
    <sheetView showGridLines="0" zoomScaleNormal="100" workbookViewId="0">
      <selection activeCell="H14" sqref="H14"/>
    </sheetView>
  </sheetViews>
  <sheetFormatPr defaultColWidth="9.140625" defaultRowHeight="12" x14ac:dyDescent="0.2"/>
  <cols>
    <col min="1" max="1" width="24.7109375" style="24" customWidth="1"/>
    <col min="2" max="2" width="10.28515625" style="34" customWidth="1"/>
    <col min="3" max="3" width="0.5703125" style="10" customWidth="1"/>
    <col min="4" max="4" width="12.7109375" style="4" customWidth="1"/>
    <col min="5" max="5" width="0.7109375" style="4" customWidth="1"/>
    <col min="6" max="6" width="8.5703125" style="10" customWidth="1"/>
    <col min="7" max="7" width="0.5703125" style="10" customWidth="1"/>
    <col min="8" max="8" width="10.28515625" style="35" customWidth="1"/>
    <col min="9" max="9" width="0.5703125" style="10" customWidth="1"/>
    <col min="10" max="10" width="10.28515625" style="567" customWidth="1"/>
    <col min="11" max="11" width="0.5703125" style="4" customWidth="1"/>
    <col min="12" max="12" width="8.42578125" style="10" customWidth="1"/>
    <col min="13" max="13" width="1.5703125" style="10" customWidth="1"/>
    <col min="14" max="14" width="10.28515625" style="71" customWidth="1"/>
    <col min="15" max="15" width="0.5703125" style="10" customWidth="1"/>
    <col min="16" max="16" width="10.28515625" style="567" customWidth="1"/>
    <col min="17" max="17" width="0.5703125" style="4" customWidth="1"/>
    <col min="18" max="18" width="9.7109375" style="10" customWidth="1"/>
    <col min="19" max="19" width="0.5703125" style="10" customWidth="1"/>
    <col min="20" max="16384" width="9.140625" style="4"/>
  </cols>
  <sheetData>
    <row r="1" spans="1:21" s="2" customFormat="1" ht="15.75" x14ac:dyDescent="0.25">
      <c r="A1" s="1893" t="str">
        <f>CONCATENATE('List of Tables'!A44,":  ",'List of Tables'!C44)</f>
        <v>TABLE 37:  Honeymoon Visitor Characteristics: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835"/>
      <c r="U1" s="1353"/>
    </row>
    <row r="2" spans="1:21" s="2" customFormat="1" ht="15.75" x14ac:dyDescent="0.25">
      <c r="A2" s="1893" t="s">
        <v>650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  <c r="T2" s="98"/>
    </row>
    <row r="3" spans="1:21" s="2" customFormat="1" ht="14.25" x14ac:dyDescent="0.2">
      <c r="A3" s="604"/>
      <c r="B3" s="417"/>
      <c r="C3" s="25"/>
      <c r="D3" s="834"/>
      <c r="E3" s="25"/>
      <c r="F3" s="25"/>
      <c r="G3" s="25"/>
      <c r="H3" s="544"/>
      <c r="I3" s="25"/>
      <c r="J3" s="834"/>
      <c r="K3" s="25"/>
      <c r="L3" s="25"/>
      <c r="M3" s="25"/>
      <c r="N3" s="544"/>
      <c r="O3" s="25"/>
      <c r="P3" s="834"/>
      <c r="Q3" s="25"/>
      <c r="R3" s="544"/>
      <c r="S3" s="25"/>
      <c r="T3" s="98"/>
    </row>
    <row r="4" spans="1:21" x14ac:dyDescent="0.2">
      <c r="A4" s="1971" t="s">
        <v>186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</row>
    <row r="5" spans="1:21" ht="24" x14ac:dyDescent="0.2">
      <c r="A5" s="1972" t="s">
        <v>247</v>
      </c>
      <c r="B5" s="66">
        <v>2015</v>
      </c>
      <c r="C5" s="67"/>
      <c r="D5" s="68" t="s">
        <v>984</v>
      </c>
      <c r="E5" s="65"/>
      <c r="F5" s="44" t="s">
        <v>595</v>
      </c>
      <c r="G5" s="65"/>
      <c r="H5" s="66">
        <v>2015</v>
      </c>
      <c r="I5" s="67"/>
      <c r="J5" s="68" t="s">
        <v>984</v>
      </c>
      <c r="K5" s="65"/>
      <c r="L5" s="44" t="s">
        <v>595</v>
      </c>
      <c r="M5" s="66"/>
      <c r="N5" s="68">
        <v>2015</v>
      </c>
      <c r="O5" s="67"/>
      <c r="P5" s="68" t="s">
        <v>984</v>
      </c>
      <c r="Q5" s="65"/>
      <c r="R5" s="44" t="s">
        <v>595</v>
      </c>
      <c r="S5" s="5"/>
    </row>
    <row r="6" spans="1:21" x14ac:dyDescent="0.2">
      <c r="A6" s="30" t="s">
        <v>475</v>
      </c>
      <c r="B6" s="1539">
        <v>4392459.9746806221</v>
      </c>
      <c r="C6" s="1540"/>
      <c r="D6" s="1541">
        <v>4796425.0204904154</v>
      </c>
      <c r="E6" s="1541"/>
      <c r="F6" s="1542">
        <v>-8.4222112111426162E-2</v>
      </c>
      <c r="G6" s="1542"/>
      <c r="H6" s="1543">
        <v>2138850.0484894663</v>
      </c>
      <c r="I6" s="1542"/>
      <c r="J6" s="1541">
        <v>2381275.4124626969</v>
      </c>
      <c r="K6" s="1544"/>
      <c r="L6" s="1542">
        <v>-0.10180484067675151</v>
      </c>
      <c r="M6" s="1545"/>
      <c r="N6" s="1546">
        <v>2253609.9261928895</v>
      </c>
      <c r="O6" s="1542"/>
      <c r="P6" s="1541">
        <v>2415149.608027718</v>
      </c>
      <c r="Q6" s="1544"/>
      <c r="R6" s="1542">
        <v>-6.6885993852259365E-2</v>
      </c>
      <c r="S6" s="7"/>
    </row>
    <row r="7" spans="1:21" s="14" customFormat="1" x14ac:dyDescent="0.2">
      <c r="A7" s="30" t="s">
        <v>265</v>
      </c>
      <c r="B7" s="1539">
        <v>588236.46065060457</v>
      </c>
      <c r="C7" s="1541"/>
      <c r="D7" s="1541">
        <v>632113.42528413632</v>
      </c>
      <c r="E7" s="1541"/>
      <c r="F7" s="1542">
        <v>-6.9413119352446859E-2</v>
      </c>
      <c r="G7" s="1542"/>
      <c r="H7" s="1547">
        <v>228711.13785880603</v>
      </c>
      <c r="I7" s="1542"/>
      <c r="J7" s="1541">
        <v>249756.59855599867</v>
      </c>
      <c r="K7" s="1544"/>
      <c r="L7" s="1542">
        <v>-8.4263882591570347E-2</v>
      </c>
      <c r="M7" s="1545"/>
      <c r="N7" s="1541">
        <v>359525.32279203786</v>
      </c>
      <c r="O7" s="1542"/>
      <c r="P7" s="1541">
        <v>382356.82672813768</v>
      </c>
      <c r="Q7" s="1544"/>
      <c r="R7" s="1542">
        <v>-5.9712557328898991E-2</v>
      </c>
      <c r="S7" s="7"/>
      <c r="T7" s="4"/>
    </row>
    <row r="8" spans="1:21" s="14" customFormat="1" x14ac:dyDescent="0.2">
      <c r="A8" s="429" t="s">
        <v>266</v>
      </c>
      <c r="B8" s="1489"/>
      <c r="C8" s="1490"/>
      <c r="D8" s="1490"/>
      <c r="E8" s="1490"/>
      <c r="F8" s="1490"/>
      <c r="G8" s="1490"/>
      <c r="H8" s="1489"/>
      <c r="I8" s="1490"/>
      <c r="J8" s="1490"/>
      <c r="K8" s="1490"/>
      <c r="L8" s="1491"/>
      <c r="M8" s="1489"/>
      <c r="N8" s="1490"/>
      <c r="O8" s="1490"/>
      <c r="P8" s="1490"/>
      <c r="Q8" s="1490"/>
      <c r="R8" s="1491"/>
      <c r="S8" s="408"/>
      <c r="T8" s="4"/>
    </row>
    <row r="9" spans="1:21" s="186" customFormat="1" x14ac:dyDescent="0.2">
      <c r="A9" s="184" t="s">
        <v>267</v>
      </c>
      <c r="B9" s="1539">
        <v>19023.862934279088</v>
      </c>
      <c r="C9" s="1541"/>
      <c r="D9" s="1541">
        <v>25095.14053979551</v>
      </c>
      <c r="E9" s="1541"/>
      <c r="F9" s="1542">
        <v>-0.24193040863384196</v>
      </c>
      <c r="G9" s="1542"/>
      <c r="H9" s="1547">
        <v>16191.836687757348</v>
      </c>
      <c r="I9" s="1542"/>
      <c r="J9" s="1548">
        <v>21122.362750783097</v>
      </c>
      <c r="K9" s="1544"/>
      <c r="L9" s="1542">
        <v>-0.23342682450820768</v>
      </c>
      <c r="M9" s="1545"/>
      <c r="N9" s="1541">
        <v>2832.0262465219525</v>
      </c>
      <c r="O9" s="1542"/>
      <c r="P9" s="1541">
        <v>3972.7777890124144</v>
      </c>
      <c r="Q9" s="1544"/>
      <c r="R9" s="1542">
        <v>-0.28714204596226339</v>
      </c>
      <c r="S9" s="57"/>
      <c r="T9" s="4"/>
    </row>
    <row r="10" spans="1:21" s="186" customFormat="1" x14ac:dyDescent="0.2">
      <c r="A10" s="184" t="s">
        <v>268</v>
      </c>
      <c r="B10" s="1539">
        <v>515585.16885359329</v>
      </c>
      <c r="C10" s="1541"/>
      <c r="D10" s="1541">
        <v>548246.16218084912</v>
      </c>
      <c r="E10" s="1541"/>
      <c r="F10" s="1542">
        <v>-5.9573592266172572E-2</v>
      </c>
      <c r="G10" s="1542"/>
      <c r="H10" s="1547">
        <v>182475.87561621494</v>
      </c>
      <c r="I10" s="1542"/>
      <c r="J10" s="1548">
        <v>193304.12962627318</v>
      </c>
      <c r="K10" s="1544"/>
      <c r="L10" s="1542">
        <v>-5.6016671920011092E-2</v>
      </c>
      <c r="M10" s="1545"/>
      <c r="N10" s="1541">
        <v>333109.29323784792</v>
      </c>
      <c r="O10" s="1542"/>
      <c r="P10" s="1541">
        <v>354942.03255457594</v>
      </c>
      <c r="Q10" s="1544"/>
      <c r="R10" s="1542">
        <v>-6.1510718129363894E-2</v>
      </c>
      <c r="S10" s="57"/>
      <c r="T10" s="4"/>
    </row>
    <row r="11" spans="1:21" s="186" customFormat="1" x14ac:dyDescent="0.2">
      <c r="A11" s="184" t="s">
        <v>269</v>
      </c>
      <c r="B11" s="1539">
        <v>53627.428862488407</v>
      </c>
      <c r="C11" s="1541"/>
      <c r="D11" s="1541">
        <v>58772.12256347487</v>
      </c>
      <c r="E11" s="1541"/>
      <c r="F11" s="1542">
        <v>-8.7536292320055456E-2</v>
      </c>
      <c r="G11" s="1542"/>
      <c r="H11" s="1547">
        <v>30043.425554830796</v>
      </c>
      <c r="I11" s="1542"/>
      <c r="J11" s="1541">
        <v>35330.106178936898</v>
      </c>
      <c r="K11" s="1544"/>
      <c r="L11" s="1542">
        <v>-0.14963670353354092</v>
      </c>
      <c r="M11" s="1545"/>
      <c r="N11" s="1541">
        <v>23584.003307660074</v>
      </c>
      <c r="O11" s="1542"/>
      <c r="P11" s="1541">
        <v>23442.016384537968</v>
      </c>
      <c r="Q11" s="1544"/>
      <c r="R11" s="1542">
        <v>6.0569415528502974E-3</v>
      </c>
      <c r="S11" s="57"/>
      <c r="T11" s="4"/>
    </row>
    <row r="12" spans="1:21" s="186" customFormat="1" x14ac:dyDescent="0.2">
      <c r="A12" s="184" t="s">
        <v>270</v>
      </c>
      <c r="B12" s="1549">
        <v>2.0297381263862615</v>
      </c>
      <c r="C12" s="1550"/>
      <c r="D12" s="1551">
        <v>2.0200842601716946</v>
      </c>
      <c r="E12" s="1551"/>
      <c r="F12" s="1542">
        <v>4.7789423465664531E-3</v>
      </c>
      <c r="G12" s="1542"/>
      <c r="H12" s="1552">
        <v>1.9938461364444489</v>
      </c>
      <c r="I12" s="1542"/>
      <c r="J12" s="1553">
        <v>1.9774183133272214</v>
      </c>
      <c r="K12" s="1544"/>
      <c r="L12" s="1542">
        <v>8.3077126405215994E-3</v>
      </c>
      <c r="M12" s="1545"/>
      <c r="N12" s="1550">
        <v>2.0532510032597315</v>
      </c>
      <c r="O12" s="1542"/>
      <c r="P12" s="1551">
        <v>2.0499999999999998</v>
      </c>
      <c r="Q12" s="1544"/>
      <c r="R12" s="1542">
        <v>1.5858552486496152E-3</v>
      </c>
      <c r="S12" s="57"/>
      <c r="T12" s="4"/>
    </row>
    <row r="13" spans="1:21" s="14" customFormat="1" x14ac:dyDescent="0.2">
      <c r="A13" s="429" t="s">
        <v>271</v>
      </c>
      <c r="B13" s="1489"/>
      <c r="C13" s="1490"/>
      <c r="D13" s="1490"/>
      <c r="E13" s="1490"/>
      <c r="F13" s="1490"/>
      <c r="G13" s="1490"/>
      <c r="H13" s="1489"/>
      <c r="I13" s="1490"/>
      <c r="J13" s="1490"/>
      <c r="K13" s="1490"/>
      <c r="L13" s="1491"/>
      <c r="M13" s="1489"/>
      <c r="N13" s="1490"/>
      <c r="O13" s="1490"/>
      <c r="P13" s="1490"/>
      <c r="Q13" s="1490"/>
      <c r="R13" s="1491"/>
      <c r="S13" s="408"/>
      <c r="T13" s="4"/>
    </row>
    <row r="14" spans="1:21" s="98" customFormat="1" x14ac:dyDescent="0.2">
      <c r="A14" s="9" t="s">
        <v>272</v>
      </c>
      <c r="B14" s="1539">
        <v>434482.29997719743</v>
      </c>
      <c r="C14" s="1541"/>
      <c r="D14" s="1541">
        <v>455248.49651130091</v>
      </c>
      <c r="E14" s="1541"/>
      <c r="F14" s="1542">
        <v>-4.561507988107763E-2</v>
      </c>
      <c r="G14" s="1542"/>
      <c r="H14" s="1547">
        <v>137732.29762983663</v>
      </c>
      <c r="I14" s="1542"/>
      <c r="J14" s="1548">
        <v>143712.43234657287</v>
      </c>
      <c r="K14" s="1544"/>
      <c r="L14" s="1542">
        <v>-4.1611811999081018E-2</v>
      </c>
      <c r="M14" s="1545"/>
      <c r="N14" s="1541">
        <v>296750.00234761916</v>
      </c>
      <c r="O14" s="1542"/>
      <c r="P14" s="1541">
        <v>311536.06416472804</v>
      </c>
      <c r="Q14" s="1544"/>
      <c r="R14" s="1542">
        <v>-4.7461798224717244E-2</v>
      </c>
      <c r="S14" s="57"/>
      <c r="T14" s="4"/>
    </row>
    <row r="15" spans="1:21" s="98" customFormat="1" x14ac:dyDescent="0.2">
      <c r="A15" s="9" t="s">
        <v>273</v>
      </c>
      <c r="B15" s="1539">
        <v>153754.16067338415</v>
      </c>
      <c r="C15" s="1541"/>
      <c r="D15" s="1541">
        <v>176864.92877283544</v>
      </c>
      <c r="E15" s="1541"/>
      <c r="F15" s="1542">
        <v>-0.13066902669626868</v>
      </c>
      <c r="G15" s="1542"/>
      <c r="H15" s="1539">
        <v>90978.840228939298</v>
      </c>
      <c r="I15" s="1542"/>
      <c r="J15" s="1548">
        <v>106044.16620942581</v>
      </c>
      <c r="K15" s="1544"/>
      <c r="L15" s="1542">
        <v>-0.14206652302526585</v>
      </c>
      <c r="M15" s="1545"/>
      <c r="N15" s="1541">
        <v>62775.32044442906</v>
      </c>
      <c r="O15" s="1542"/>
      <c r="P15" s="1541">
        <v>70820.762563409633</v>
      </c>
      <c r="Q15" s="1544"/>
      <c r="R15" s="1542">
        <v>-0.11360287333502031</v>
      </c>
      <c r="S15" s="57"/>
      <c r="T15" s="4"/>
    </row>
    <row r="16" spans="1:21" s="98" customFormat="1" x14ac:dyDescent="0.2">
      <c r="A16" s="33" t="s">
        <v>619</v>
      </c>
      <c r="B16" s="1549">
        <v>1.930846667244601</v>
      </c>
      <c r="C16" s="1550"/>
      <c r="D16" s="1551">
        <v>2.0336364432514538</v>
      </c>
      <c r="E16" s="1551"/>
      <c r="F16" s="1542">
        <v>-5.0544814117566006E-2</v>
      </c>
      <c r="G16" s="1542"/>
      <c r="H16" s="1552">
        <v>2.7161948167518779</v>
      </c>
      <c r="I16" s="1542"/>
      <c r="J16" s="1553">
        <v>2.9359333341592104</v>
      </c>
      <c r="K16" s="1544"/>
      <c r="L16" s="1542">
        <v>-7.4844518726192744E-2</v>
      </c>
      <c r="M16" s="1545"/>
      <c r="N16" s="1550">
        <v>1.4312493996743845</v>
      </c>
      <c r="O16" s="1542"/>
      <c r="P16" s="1551">
        <v>1.4442534726656941</v>
      </c>
      <c r="Q16" s="1544"/>
      <c r="R16" s="1542">
        <v>-9.0040101944901269E-3</v>
      </c>
      <c r="S16" s="57"/>
      <c r="T16" s="4"/>
    </row>
    <row r="17" spans="1:20" x14ac:dyDescent="0.2">
      <c r="A17" s="545" t="s">
        <v>274</v>
      </c>
      <c r="B17" s="1489"/>
      <c r="C17" s="1490"/>
      <c r="D17" s="1490"/>
      <c r="E17" s="1490"/>
      <c r="F17" s="1490"/>
      <c r="G17" s="1490"/>
      <c r="H17" s="1489"/>
      <c r="I17" s="1490"/>
      <c r="J17" s="1490"/>
      <c r="K17" s="1490"/>
      <c r="L17" s="1491"/>
      <c r="M17" s="1489"/>
      <c r="N17" s="1490"/>
      <c r="O17" s="1490"/>
      <c r="P17" s="1490"/>
      <c r="Q17" s="1490"/>
      <c r="R17" s="1491"/>
      <c r="S17" s="408"/>
    </row>
    <row r="18" spans="1:20" s="98" customFormat="1" x14ac:dyDescent="0.2">
      <c r="A18" s="9" t="s">
        <v>275</v>
      </c>
      <c r="B18" s="1539">
        <v>41587.499783240659</v>
      </c>
      <c r="C18" s="1541"/>
      <c r="D18" s="1541">
        <v>53882.061709765185</v>
      </c>
      <c r="E18" s="1541"/>
      <c r="F18" s="1542">
        <v>-0.22817541750256284</v>
      </c>
      <c r="G18" s="1542"/>
      <c r="H18" s="1547">
        <v>4570.1062224981015</v>
      </c>
      <c r="I18" s="1542"/>
      <c r="J18" s="1548">
        <v>6084.0260971373627</v>
      </c>
      <c r="K18" s="1544"/>
      <c r="L18" s="1542">
        <v>-0.24883520393700911</v>
      </c>
      <c r="M18" s="1545"/>
      <c r="N18" s="1541">
        <v>37017.393560743018</v>
      </c>
      <c r="O18" s="1542"/>
      <c r="P18" s="1541">
        <v>47798.03561262782</v>
      </c>
      <c r="Q18" s="1544"/>
      <c r="R18" s="1542">
        <v>-0.22554571362001019</v>
      </c>
      <c r="S18" s="57"/>
      <c r="T18" s="4"/>
    </row>
    <row r="19" spans="1:20" s="98" customFormat="1" x14ac:dyDescent="0.2">
      <c r="A19" s="9" t="s">
        <v>276</v>
      </c>
      <c r="B19" s="1539">
        <v>375128.03750787611</v>
      </c>
      <c r="C19" s="1541"/>
      <c r="D19" s="1541">
        <v>407804.25993614597</v>
      </c>
      <c r="E19" s="1541"/>
      <c r="F19" s="1542">
        <v>-8.0127221901473769E-2</v>
      </c>
      <c r="G19" s="1542"/>
      <c r="H19" s="1547">
        <v>80886.450337092625</v>
      </c>
      <c r="I19" s="1542"/>
      <c r="J19" s="1548">
        <v>88225.074441481964</v>
      </c>
      <c r="K19" s="1544"/>
      <c r="L19" s="1542">
        <v>-8.3180707421866909E-2</v>
      </c>
      <c r="M19" s="1545"/>
      <c r="N19" s="1541">
        <v>294241.587170946</v>
      </c>
      <c r="O19" s="1542"/>
      <c r="P19" s="1541">
        <v>319579.18549466401</v>
      </c>
      <c r="Q19" s="1544"/>
      <c r="R19" s="1542">
        <v>-7.9284257153665799E-2</v>
      </c>
      <c r="S19" s="57"/>
      <c r="T19" s="4"/>
    </row>
    <row r="20" spans="1:20" s="98" customFormat="1" x14ac:dyDescent="0.2">
      <c r="A20" s="9" t="s">
        <v>277</v>
      </c>
      <c r="B20" s="1539">
        <v>38810.729171989013</v>
      </c>
      <c r="C20" s="1541"/>
      <c r="D20" s="1541">
        <v>50042.191974226698</v>
      </c>
      <c r="E20" s="1541"/>
      <c r="F20" s="1542">
        <v>-0.22443986482491099</v>
      </c>
      <c r="G20" s="1542"/>
      <c r="H20" s="1547">
        <v>3053.7313883374477</v>
      </c>
      <c r="I20" s="1542"/>
      <c r="J20" s="1548">
        <v>3730.4922861304494</v>
      </c>
      <c r="K20" s="1544"/>
      <c r="L20" s="1542">
        <v>-0.18141329505200227</v>
      </c>
      <c r="M20" s="1545"/>
      <c r="N20" s="1541">
        <v>35756.99778365191</v>
      </c>
      <c r="O20" s="1542"/>
      <c r="P20" s="1541">
        <v>46311.699688096247</v>
      </c>
      <c r="Q20" s="1544"/>
      <c r="R20" s="1542">
        <v>-0.22790573387565108</v>
      </c>
      <c r="S20" s="57"/>
      <c r="T20" s="4"/>
    </row>
    <row r="21" spans="1:20" s="98" customFormat="1" x14ac:dyDescent="0.2">
      <c r="A21" s="9" t="s">
        <v>278</v>
      </c>
      <c r="B21" s="1539">
        <v>210331.65253154974</v>
      </c>
      <c r="C21" s="1541"/>
      <c r="D21" s="1541">
        <v>220469.29561241277</v>
      </c>
      <c r="E21" s="1541"/>
      <c r="F21" s="1542">
        <v>-4.598210854125058E-2</v>
      </c>
      <c r="G21" s="1542"/>
      <c r="H21" s="1547">
        <v>146308.31268752585</v>
      </c>
      <c r="I21" s="1542"/>
      <c r="J21" s="1548">
        <v>159177.99030348429</v>
      </c>
      <c r="K21" s="1544"/>
      <c r="L21" s="1542">
        <v>-8.085086129948918E-2</v>
      </c>
      <c r="M21" s="1545"/>
      <c r="N21" s="1541">
        <v>64023.339844006405</v>
      </c>
      <c r="O21" s="1542"/>
      <c r="P21" s="1541">
        <v>61291.305308928488</v>
      </c>
      <c r="Q21" s="1544"/>
      <c r="R21" s="1542">
        <v>4.4574585600805169E-2</v>
      </c>
      <c r="S21" s="57"/>
      <c r="T21" s="4"/>
    </row>
    <row r="22" spans="1:20" x14ac:dyDescent="0.2">
      <c r="A22" s="545" t="s">
        <v>279</v>
      </c>
      <c r="B22" s="1489"/>
      <c r="C22" s="1490"/>
      <c r="D22" s="1490"/>
      <c r="E22" s="1490"/>
      <c r="F22" s="1490"/>
      <c r="G22" s="1490"/>
      <c r="H22" s="1489"/>
      <c r="I22" s="1490"/>
      <c r="J22" s="1490"/>
      <c r="K22" s="1490"/>
      <c r="L22" s="1491"/>
      <c r="M22" s="1489"/>
      <c r="N22" s="1490"/>
      <c r="O22" s="1490"/>
      <c r="P22" s="1490"/>
      <c r="Q22" s="1490"/>
      <c r="R22" s="1491"/>
      <c r="S22" s="408"/>
    </row>
    <row r="23" spans="1:20" s="98" customFormat="1" x14ac:dyDescent="0.2">
      <c r="A23" s="9" t="s">
        <v>541</v>
      </c>
      <c r="B23" s="1539">
        <v>461241.75708709902</v>
      </c>
      <c r="C23" s="1541"/>
      <c r="D23" s="1541">
        <v>496669.82635545649</v>
      </c>
      <c r="E23" s="1541"/>
      <c r="F23" s="1542">
        <v>-7.1331229296386384E-2</v>
      </c>
      <c r="G23" s="1542"/>
      <c r="H23" s="1547">
        <v>110123.97276637249</v>
      </c>
      <c r="I23" s="1542"/>
      <c r="J23" s="1548">
        <v>122990.59514044281</v>
      </c>
      <c r="K23" s="1544"/>
      <c r="L23" s="1542">
        <v>-0.10461468504464047</v>
      </c>
      <c r="M23" s="1545"/>
      <c r="N23" s="1541">
        <v>351117.78432081512</v>
      </c>
      <c r="O23" s="1542"/>
      <c r="P23" s="1541">
        <v>373679.23121501366</v>
      </c>
      <c r="Q23" s="1544"/>
      <c r="R23" s="1542">
        <v>-6.0376507468291075E-2</v>
      </c>
      <c r="S23" s="57"/>
      <c r="T23" s="4"/>
    </row>
    <row r="24" spans="1:20" s="98" customFormat="1" x14ac:dyDescent="0.2">
      <c r="A24" s="9" t="s">
        <v>280</v>
      </c>
      <c r="B24" s="1539">
        <v>154276.63393231516</v>
      </c>
      <c r="C24" s="1541"/>
      <c r="D24" s="1541">
        <v>164721.24403815495</v>
      </c>
      <c r="E24" s="1541"/>
      <c r="F24" s="1542">
        <v>-6.340779033589905E-2</v>
      </c>
      <c r="G24" s="1542"/>
      <c r="H24" s="1547">
        <v>110556.95740394779</v>
      </c>
      <c r="I24" s="1542"/>
      <c r="J24" s="1548">
        <v>117684.3182884695</v>
      </c>
      <c r="K24" s="1544"/>
      <c r="L24" s="1542">
        <v>-6.0563386763655455E-2</v>
      </c>
      <c r="M24" s="1545"/>
      <c r="N24" s="1541">
        <v>43719.676528350195</v>
      </c>
      <c r="O24" s="1542"/>
      <c r="P24" s="1541">
        <v>47036.925749685448</v>
      </c>
      <c r="Q24" s="1544"/>
      <c r="R24" s="1542">
        <v>-7.0524362901362367E-2</v>
      </c>
      <c r="S24" s="57"/>
      <c r="T24" s="4"/>
    </row>
    <row r="25" spans="1:20" s="98" customFormat="1" x14ac:dyDescent="0.2">
      <c r="A25" s="9" t="s">
        <v>281</v>
      </c>
      <c r="B25" s="1539">
        <v>152897.37313802956</v>
      </c>
      <c r="C25" s="1541"/>
      <c r="D25" s="1541">
        <v>163059.76018930716</v>
      </c>
      <c r="E25" s="1541"/>
      <c r="F25" s="1542">
        <v>-6.2323083509256881E-2</v>
      </c>
      <c r="G25" s="1542"/>
      <c r="H25" s="1547">
        <v>109503.41539250914</v>
      </c>
      <c r="I25" s="1542"/>
      <c r="J25" s="1548">
        <v>116262.01850330622</v>
      </c>
      <c r="K25" s="1544"/>
      <c r="L25" s="1542">
        <v>-5.8132511354986316E-2</v>
      </c>
      <c r="M25" s="1545"/>
      <c r="N25" s="1541">
        <v>43393.957745502637</v>
      </c>
      <c r="O25" s="1542"/>
      <c r="P25" s="1541">
        <v>46797.741686000933</v>
      </c>
      <c r="Q25" s="1544"/>
      <c r="R25" s="1542">
        <v>-7.2733935824012261E-2</v>
      </c>
      <c r="S25" s="57"/>
      <c r="T25" s="4"/>
    </row>
    <row r="26" spans="1:20" s="98" customFormat="1" x14ac:dyDescent="0.2">
      <c r="A26" s="9" t="s">
        <v>542</v>
      </c>
      <c r="B26" s="1539">
        <v>3336.1123876056249</v>
      </c>
      <c r="C26" s="1541"/>
      <c r="D26" s="1541">
        <v>3301.7160292664071</v>
      </c>
      <c r="E26" s="1541"/>
      <c r="F26" s="1542">
        <v>1.0417721583058192E-2</v>
      </c>
      <c r="G26" s="1542"/>
      <c r="H26" s="1547">
        <v>2601.0540362903357</v>
      </c>
      <c r="I26" s="1542"/>
      <c r="J26" s="1548">
        <v>2810.7636651595953</v>
      </c>
      <c r="K26" s="1544"/>
      <c r="L26" s="1542">
        <v>-7.4609484770521359E-2</v>
      </c>
      <c r="M26" s="1545"/>
      <c r="N26" s="1541">
        <v>735.058351315295</v>
      </c>
      <c r="O26" s="1542"/>
      <c r="P26" s="1541">
        <v>490.95236410681179</v>
      </c>
      <c r="Q26" s="1544"/>
      <c r="R26" s="1542">
        <v>0.49720910836753895</v>
      </c>
      <c r="S26" s="57"/>
      <c r="T26" s="4"/>
    </row>
    <row r="27" spans="1:20" s="98" customFormat="1" x14ac:dyDescent="0.2">
      <c r="A27" s="9" t="s">
        <v>543</v>
      </c>
      <c r="B27" s="1539">
        <v>3328.061033180611</v>
      </c>
      <c r="C27" s="1541"/>
      <c r="D27" s="1541">
        <v>4389.0103368834762</v>
      </c>
      <c r="E27" s="1541"/>
      <c r="F27" s="1542">
        <v>-0.24172859534803876</v>
      </c>
      <c r="G27" s="1542"/>
      <c r="H27" s="1547">
        <v>2623.3961461310041</v>
      </c>
      <c r="I27" s="1542"/>
      <c r="J27" s="1548">
        <v>3588.2783494615846</v>
      </c>
      <c r="K27" s="1544"/>
      <c r="L27" s="1542">
        <v>-0.26889837112980924</v>
      </c>
      <c r="M27" s="1545"/>
      <c r="N27" s="1541">
        <v>704.66488704961523</v>
      </c>
      <c r="O27" s="1542"/>
      <c r="P27" s="1541">
        <v>800.7319874218914</v>
      </c>
      <c r="Q27" s="1544"/>
      <c r="R27" s="1542">
        <v>-0.11997410104919429</v>
      </c>
      <c r="S27" s="57"/>
      <c r="T27" s="4"/>
    </row>
    <row r="28" spans="1:20" s="98" customFormat="1" x14ac:dyDescent="0.2">
      <c r="A28" s="9" t="s">
        <v>246</v>
      </c>
      <c r="B28" s="1539">
        <v>66651.15904585825</v>
      </c>
      <c r="C28" s="1541"/>
      <c r="D28" s="1541">
        <v>73410.473124880577</v>
      </c>
      <c r="E28" s="1541"/>
      <c r="F28" s="1542">
        <v>-9.2075609804664671E-2</v>
      </c>
      <c r="G28" s="1542"/>
      <c r="H28" s="1547">
        <v>58949.188244354809</v>
      </c>
      <c r="I28" s="1542"/>
      <c r="J28" s="1548">
        <v>65114.411972185691</v>
      </c>
      <c r="K28" s="1544"/>
      <c r="L28" s="1542">
        <v>-9.4682936405298762E-2</v>
      </c>
      <c r="M28" s="1545"/>
      <c r="N28" s="1541">
        <v>7701.970801503031</v>
      </c>
      <c r="O28" s="1542"/>
      <c r="P28" s="1541">
        <v>8296.0611526948887</v>
      </c>
      <c r="Q28" s="1544"/>
      <c r="R28" s="1542">
        <v>-7.1611134520009376E-2</v>
      </c>
      <c r="S28" s="57"/>
      <c r="T28" s="4"/>
    </row>
    <row r="29" spans="1:20" s="98" customFormat="1" x14ac:dyDescent="0.2">
      <c r="A29" s="9" t="s">
        <v>0</v>
      </c>
      <c r="B29" s="1539">
        <v>77313.08258827831</v>
      </c>
      <c r="C29" s="1541"/>
      <c r="D29" s="1541">
        <v>89223.230216756347</v>
      </c>
      <c r="E29" s="1541"/>
      <c r="F29" s="1542">
        <v>-0.13348707057056627</v>
      </c>
      <c r="G29" s="1542"/>
      <c r="H29" s="1547">
        <v>44917.397664900651</v>
      </c>
      <c r="I29" s="1542"/>
      <c r="J29" s="1548">
        <v>47663.097737118842</v>
      </c>
      <c r="K29" s="1544"/>
      <c r="L29" s="1542">
        <v>-5.7606412561806861E-2</v>
      </c>
      <c r="M29" s="1545"/>
      <c r="N29" s="1541">
        <v>32395.684923380035</v>
      </c>
      <c r="O29" s="1542"/>
      <c r="P29" s="1541">
        <v>41560.132479637497</v>
      </c>
      <c r="Q29" s="1544"/>
      <c r="R29" s="1542">
        <v>-0.22051054723532484</v>
      </c>
      <c r="S29" s="57"/>
      <c r="T29" s="4"/>
    </row>
    <row r="30" spans="1:20" s="98" customFormat="1" x14ac:dyDescent="0.2">
      <c r="A30" s="9" t="s">
        <v>253</v>
      </c>
      <c r="B30" s="1539">
        <v>28010.605391005185</v>
      </c>
      <c r="C30" s="1541"/>
      <c r="D30" s="1541">
        <v>33943.819182102299</v>
      </c>
      <c r="E30" s="1541"/>
      <c r="F30" s="1542">
        <v>-0.17479511540132009</v>
      </c>
      <c r="G30" s="1542"/>
      <c r="H30" s="1547">
        <v>17498.81336862528</v>
      </c>
      <c r="I30" s="1542"/>
      <c r="J30" s="1548">
        <v>18758.028783009668</v>
      </c>
      <c r="K30" s="1544"/>
      <c r="L30" s="1542">
        <v>-6.7129410502074618E-2</v>
      </c>
      <c r="M30" s="1545"/>
      <c r="N30" s="1541">
        <v>10511.792022381644</v>
      </c>
      <c r="O30" s="1542"/>
      <c r="P30" s="1541">
        <v>15185.790399092633</v>
      </c>
      <c r="Q30" s="1544"/>
      <c r="R30" s="1542">
        <v>-0.30778762605535936</v>
      </c>
      <c r="S30" s="57"/>
      <c r="T30" s="4"/>
    </row>
    <row r="31" spans="1:20" s="98" customFormat="1" x14ac:dyDescent="0.2">
      <c r="A31" s="9" t="s">
        <v>262</v>
      </c>
      <c r="B31" s="1539">
        <v>65194.612639805513</v>
      </c>
      <c r="C31" s="1541"/>
      <c r="D31" s="1541">
        <v>72113.478082065558</v>
      </c>
      <c r="E31" s="1541"/>
      <c r="F31" s="1542">
        <v>-9.5944137299636773E-2</v>
      </c>
      <c r="G31" s="1542"/>
      <c r="H31" s="1547">
        <v>38894.216192838117</v>
      </c>
      <c r="I31" s="1542"/>
      <c r="J31" s="1548">
        <v>41078.605677942149</v>
      </c>
      <c r="K31" s="1544"/>
      <c r="L31" s="1542">
        <v>-5.3175842973584082E-2</v>
      </c>
      <c r="M31" s="1545"/>
      <c r="N31" s="1541">
        <v>26300.396446971317</v>
      </c>
      <c r="O31" s="1542"/>
      <c r="P31" s="1541">
        <v>31034.872404123416</v>
      </c>
      <c r="Q31" s="1544"/>
      <c r="R31" s="1542">
        <v>-0.15255342105170239</v>
      </c>
      <c r="S31" s="57"/>
      <c r="T31" s="4"/>
    </row>
    <row r="32" spans="1:20" x14ac:dyDescent="0.2">
      <c r="A32" s="405" t="s">
        <v>141</v>
      </c>
      <c r="B32" s="1489"/>
      <c r="C32" s="1490"/>
      <c r="D32" s="1490"/>
      <c r="E32" s="1490"/>
      <c r="F32" s="1490"/>
      <c r="G32" s="1490"/>
      <c r="H32" s="1489"/>
      <c r="I32" s="1490"/>
      <c r="J32" s="1490"/>
      <c r="K32" s="1490"/>
      <c r="L32" s="1491"/>
      <c r="M32" s="1489"/>
      <c r="N32" s="1490"/>
      <c r="O32" s="1490"/>
      <c r="P32" s="1490"/>
      <c r="Q32" s="1490"/>
      <c r="R32" s="1491"/>
      <c r="S32" s="408"/>
    </row>
    <row r="33" spans="1:20" s="98" customFormat="1" x14ac:dyDescent="0.2">
      <c r="A33" s="32" t="s">
        <v>544</v>
      </c>
      <c r="B33" s="1554">
        <v>5.6228815056647061</v>
      </c>
      <c r="C33" s="1551"/>
      <c r="D33" s="1551">
        <v>5.6753216226799266</v>
      </c>
      <c r="E33" s="1551"/>
      <c r="F33" s="1542">
        <v>-9.2400255882692777E-3</v>
      </c>
      <c r="G33" s="1542"/>
      <c r="H33" s="1552">
        <v>5.7311227868294834</v>
      </c>
      <c r="I33" s="1542"/>
      <c r="J33" s="1551">
        <v>5.9408687138010263</v>
      </c>
      <c r="K33" s="1555"/>
      <c r="L33" s="1542">
        <v>-3.5305598739169143E-2</v>
      </c>
      <c r="M33" s="1545"/>
      <c r="N33" s="1551">
        <v>5.5889328980136925</v>
      </c>
      <c r="O33" s="1542"/>
      <c r="P33" s="1551">
        <v>5.587921007268136</v>
      </c>
      <c r="Q33" s="1555"/>
      <c r="R33" s="1542">
        <v>1.8108537043389977E-4</v>
      </c>
      <c r="S33" s="7"/>
      <c r="T33" s="4"/>
    </row>
    <row r="34" spans="1:20" s="98" customFormat="1" x14ac:dyDescent="0.2">
      <c r="A34" s="32" t="s">
        <v>285</v>
      </c>
      <c r="B34" s="1554">
        <v>6.2885543731048603</v>
      </c>
      <c r="C34" s="1551"/>
      <c r="D34" s="1551">
        <v>6.3414528781049997</v>
      </c>
      <c r="E34" s="1551"/>
      <c r="F34" s="1542">
        <v>-8.3417011869284605E-3</v>
      </c>
      <c r="G34" s="1542"/>
      <c r="H34" s="1552">
        <v>7.3402095042810762</v>
      </c>
      <c r="I34" s="1542"/>
      <c r="J34" s="1551">
        <v>7.4009178147772889</v>
      </c>
      <c r="K34" s="1555"/>
      <c r="L34" s="1542">
        <v>-8.2028083564172887E-3</v>
      </c>
      <c r="M34" s="1545"/>
      <c r="N34" s="1551">
        <v>3.6347326278244516</v>
      </c>
      <c r="O34" s="1542"/>
      <c r="P34" s="1551">
        <v>3.7093700545903681</v>
      </c>
      <c r="Q34" s="1555"/>
      <c r="R34" s="1542">
        <v>-2.012132132073266E-2</v>
      </c>
      <c r="S34" s="7"/>
      <c r="T34" s="4"/>
    </row>
    <row r="35" spans="1:20" s="98" customFormat="1" x14ac:dyDescent="0.2">
      <c r="A35" s="32" t="s">
        <v>545</v>
      </c>
      <c r="B35" s="1554">
        <v>2.7195529406005878</v>
      </c>
      <c r="C35" s="1551"/>
      <c r="D35" s="1551">
        <v>3.2809282903012713</v>
      </c>
      <c r="E35" s="1551"/>
      <c r="F35" s="1542">
        <v>-0.17110259659138577</v>
      </c>
      <c r="G35" s="1542"/>
      <c r="H35" s="1552">
        <v>3.0404884319497056</v>
      </c>
      <c r="I35" s="1542"/>
      <c r="J35" s="1551">
        <v>3.6467391453194402</v>
      </c>
      <c r="K35" s="1555"/>
      <c r="L35" s="1542">
        <v>-0.16624460626635507</v>
      </c>
      <c r="M35" s="1545"/>
      <c r="N35" s="1551">
        <v>1.5839008475814038</v>
      </c>
      <c r="O35" s="1542"/>
      <c r="P35" s="1551">
        <v>1.1866154103202373</v>
      </c>
      <c r="Q35" s="1555"/>
      <c r="R35" s="1542">
        <v>0.33480556025641811</v>
      </c>
      <c r="S35" s="7"/>
      <c r="T35" s="4"/>
    </row>
    <row r="36" spans="1:20" s="98" customFormat="1" x14ac:dyDescent="0.2">
      <c r="A36" s="32" t="s">
        <v>546</v>
      </c>
      <c r="B36" s="1554">
        <v>1.9277291400876837</v>
      </c>
      <c r="C36" s="1551"/>
      <c r="D36" s="1551">
        <v>2.7307192534417464</v>
      </c>
      <c r="E36" s="1551"/>
      <c r="F36" s="1542">
        <v>-0.29405809928720766</v>
      </c>
      <c r="G36" s="1542"/>
      <c r="H36" s="1552">
        <v>2.1170035395766478</v>
      </c>
      <c r="I36" s="1542"/>
      <c r="J36" s="1551">
        <v>2.8638837417801617</v>
      </c>
      <c r="K36" s="1555"/>
      <c r="L36" s="1542">
        <v>-0.26079277985609173</v>
      </c>
      <c r="M36" s="1545"/>
      <c r="N36" s="1551">
        <v>1.2230796828689574</v>
      </c>
      <c r="O36" s="1542"/>
      <c r="P36" s="1551">
        <v>2.133976200925094</v>
      </c>
      <c r="Q36" s="1555"/>
      <c r="R36" s="1542">
        <v>-0.42685411283464941</v>
      </c>
      <c r="S36" s="7"/>
      <c r="T36" s="4"/>
    </row>
    <row r="37" spans="1:20" s="98" customFormat="1" x14ac:dyDescent="0.2">
      <c r="A37" s="658" t="s">
        <v>547</v>
      </c>
      <c r="B37" s="1554">
        <v>6.2974492838335756</v>
      </c>
      <c r="C37" s="1551"/>
      <c r="D37" s="1551">
        <v>6.5127425840171353</v>
      </c>
      <c r="E37" s="1551"/>
      <c r="F37" s="1542">
        <v>-3.3057240848411412E-2</v>
      </c>
      <c r="G37" s="1542"/>
      <c r="H37" s="1552">
        <v>6.6313473385093147</v>
      </c>
      <c r="I37" s="1542"/>
      <c r="J37" s="1551">
        <v>6.8244342378943781</v>
      </c>
      <c r="K37" s="1555"/>
      <c r="L37" s="1542">
        <v>-2.8293466191365739E-2</v>
      </c>
      <c r="M37" s="1545"/>
      <c r="N37" s="1551">
        <v>3.7418671105454981</v>
      </c>
      <c r="O37" s="1542"/>
      <c r="P37" s="1551">
        <v>4.0663263407783896</v>
      </c>
      <c r="Q37" s="1555"/>
      <c r="R37" s="1542">
        <v>-7.9791734121069685E-2</v>
      </c>
      <c r="S37" s="7"/>
      <c r="T37" s="4"/>
    </row>
    <row r="38" spans="1:20" s="98" customFormat="1" x14ac:dyDescent="0.2">
      <c r="A38" s="658" t="s">
        <v>1</v>
      </c>
      <c r="B38" s="1554">
        <v>5.2025885255060809</v>
      </c>
      <c r="C38" s="1551"/>
      <c r="D38" s="1551">
        <v>4.9617892786511204</v>
      </c>
      <c r="E38" s="1551"/>
      <c r="F38" s="1542">
        <v>4.853072819739386E-2</v>
      </c>
      <c r="G38" s="1542"/>
      <c r="H38" s="1552">
        <v>6.6692036436374726</v>
      </c>
      <c r="I38" s="1542"/>
      <c r="J38" s="1551">
        <v>6.8242151447318768</v>
      </c>
      <c r="K38" s="1555"/>
      <c r="L38" s="1542">
        <v>-2.2714920002788776E-2</v>
      </c>
      <c r="M38" s="1545"/>
      <c r="N38" s="1551">
        <v>3.1690913286332711</v>
      </c>
      <c r="O38" s="1542"/>
      <c r="P38" s="1551">
        <v>2.8258724567632725</v>
      </c>
      <c r="Q38" s="1555"/>
      <c r="R38" s="1542">
        <v>0.12145589623075852</v>
      </c>
      <c r="S38" s="7"/>
      <c r="T38" s="4"/>
    </row>
    <row r="39" spans="1:20" s="98" customFormat="1" x14ac:dyDescent="0.2">
      <c r="A39" s="32" t="s">
        <v>142</v>
      </c>
      <c r="B39" s="1554">
        <v>2.8436778893031471</v>
      </c>
      <c r="C39" s="1551"/>
      <c r="D39" s="1551">
        <v>2.786595424531388</v>
      </c>
      <c r="E39" s="1551"/>
      <c r="F39" s="1542">
        <v>2.0484661773733627E-2</v>
      </c>
      <c r="G39" s="1542"/>
      <c r="H39" s="1552">
        <v>3.5318927190783915</v>
      </c>
      <c r="I39" s="1542"/>
      <c r="J39" s="1551">
        <v>3.9187448736246897</v>
      </c>
      <c r="K39" s="1555"/>
      <c r="L39" s="1542">
        <v>-9.8718382293786502E-2</v>
      </c>
      <c r="M39" s="1545"/>
      <c r="N39" s="1551">
        <v>1.698017583418558</v>
      </c>
      <c r="O39" s="1542"/>
      <c r="P39" s="1551">
        <v>1.3881241303385203</v>
      </c>
      <c r="Q39" s="1555"/>
      <c r="R39" s="1542">
        <v>0.22324621142092263</v>
      </c>
      <c r="S39" s="7"/>
      <c r="T39" s="4"/>
    </row>
    <row r="40" spans="1:20" s="98" customFormat="1" x14ac:dyDescent="0.2">
      <c r="A40" s="32" t="s">
        <v>143</v>
      </c>
      <c r="B40" s="1554">
        <v>4.9478784222721099</v>
      </c>
      <c r="C40" s="1551"/>
      <c r="D40" s="1551">
        <v>4.8273801948091029</v>
      </c>
      <c r="E40" s="1551"/>
      <c r="F40" s="1542">
        <v>2.4961412318959094E-2</v>
      </c>
      <c r="G40" s="1542"/>
      <c r="H40" s="1552">
        <v>6.1129742134795348</v>
      </c>
      <c r="I40" s="1542"/>
      <c r="J40" s="1551">
        <v>6.1286234071218919</v>
      </c>
      <c r="K40" s="1555"/>
      <c r="L40" s="1542">
        <v>-2.5534598233220851E-3</v>
      </c>
      <c r="M40" s="1545"/>
      <c r="N40" s="1551">
        <v>3.2248820529982369</v>
      </c>
      <c r="O40" s="1542"/>
      <c r="P40" s="1551">
        <v>3.105019100049331</v>
      </c>
      <c r="Q40" s="1555"/>
      <c r="R40" s="1542">
        <v>3.860296799688015E-2</v>
      </c>
      <c r="S40" s="7"/>
      <c r="T40" s="4"/>
    </row>
    <row r="41" spans="1:20" s="98" customFormat="1" x14ac:dyDescent="0.2">
      <c r="A41" s="32" t="s">
        <v>301</v>
      </c>
      <c r="B41" s="1554">
        <v>7.4671671487728748</v>
      </c>
      <c r="C41" s="1551"/>
      <c r="D41" s="1551">
        <v>7.5879182890861907</v>
      </c>
      <c r="E41" s="1551"/>
      <c r="F41" s="1542">
        <v>-1.5913605776039254E-2</v>
      </c>
      <c r="G41" s="1542"/>
      <c r="H41" s="1552">
        <v>9.3517529076781454</v>
      </c>
      <c r="I41" s="1542"/>
      <c r="J41" s="1551">
        <v>9.5343843815553253</v>
      </c>
      <c r="K41" s="1555"/>
      <c r="L41" s="1542">
        <v>-1.915503577037321E-2</v>
      </c>
      <c r="M41" s="1545"/>
      <c r="N41" s="1551">
        <v>6.2682926161962094</v>
      </c>
      <c r="O41" s="1542"/>
      <c r="P41" s="1551">
        <v>6.3164809392691481</v>
      </c>
      <c r="Q41" s="1555"/>
      <c r="R41" s="1542">
        <v>-7.6289825832221063E-3</v>
      </c>
      <c r="S41" s="7"/>
      <c r="T41" s="4"/>
    </row>
    <row r="42" spans="1:20" x14ac:dyDescent="0.2">
      <c r="A42" s="546" t="s">
        <v>302</v>
      </c>
      <c r="B42" s="1489"/>
      <c r="C42" s="1490"/>
      <c r="D42" s="1501"/>
      <c r="E42" s="1501"/>
      <c r="F42" s="1500"/>
      <c r="G42" s="1500"/>
      <c r="H42" s="1489"/>
      <c r="I42" s="1500"/>
      <c r="J42" s="1502"/>
      <c r="K42" s="1502"/>
      <c r="L42" s="1503"/>
      <c r="M42" s="1504"/>
      <c r="N42" s="1490"/>
      <c r="O42" s="1500"/>
      <c r="P42" s="1502"/>
      <c r="Q42" s="1502"/>
      <c r="R42" s="1503"/>
      <c r="S42" s="549"/>
    </row>
    <row r="43" spans="1:20" s="98" customFormat="1" x14ac:dyDescent="0.2">
      <c r="A43" s="12" t="s">
        <v>303</v>
      </c>
      <c r="B43" s="1539">
        <v>515427.45271528367</v>
      </c>
      <c r="C43" s="1541"/>
      <c r="D43" s="1541">
        <v>554061.53705961304</v>
      </c>
      <c r="E43" s="1541"/>
      <c r="F43" s="1542">
        <v>-6.9728869015812267E-2</v>
      </c>
      <c r="G43" s="1542"/>
      <c r="H43" s="1547">
        <v>168265.44613537501</v>
      </c>
      <c r="I43" s="1542"/>
      <c r="J43" s="1548">
        <v>182125.30649739513</v>
      </c>
      <c r="K43" s="1544"/>
      <c r="L43" s="1542">
        <v>-7.6100683801558072E-2</v>
      </c>
      <c r="M43" s="1545"/>
      <c r="N43" s="1541">
        <v>347162.00658022717</v>
      </c>
      <c r="O43" s="1542"/>
      <c r="P43" s="1541">
        <v>371936.23056221794</v>
      </c>
      <c r="Q43" s="1544"/>
      <c r="R43" s="1542">
        <v>-6.6608794589712625E-2</v>
      </c>
      <c r="S43" s="57"/>
      <c r="T43" s="4"/>
    </row>
    <row r="44" spans="1:20" s="98" customFormat="1" x14ac:dyDescent="0.2">
      <c r="A44" s="12" t="s">
        <v>319</v>
      </c>
      <c r="B44" s="1539">
        <v>481612.70090383809</v>
      </c>
      <c r="C44" s="1541"/>
      <c r="D44" s="1541">
        <v>515550.98056400364</v>
      </c>
      <c r="E44" s="1541"/>
      <c r="F44" s="1542">
        <v>-6.5829143847302291E-2</v>
      </c>
      <c r="G44" s="1542"/>
      <c r="H44" s="1547">
        <v>143055.49178482778</v>
      </c>
      <c r="I44" s="1542"/>
      <c r="J44" s="1548">
        <v>153180.01256132434</v>
      </c>
      <c r="K44" s="1544"/>
      <c r="L44" s="1542">
        <v>-6.6095573483800907E-2</v>
      </c>
      <c r="M44" s="1545"/>
      <c r="N44" s="1541">
        <v>338557.20911928936</v>
      </c>
      <c r="O44" s="1542"/>
      <c r="P44" s="1541">
        <v>362370.96800267929</v>
      </c>
      <c r="Q44" s="1544"/>
      <c r="R44" s="1542">
        <v>-6.5716519771566964E-2</v>
      </c>
      <c r="S44" s="57"/>
      <c r="T44" s="4"/>
    </row>
    <row r="45" spans="1:20" s="98" customFormat="1" x14ac:dyDescent="0.2">
      <c r="A45" s="12" t="s">
        <v>305</v>
      </c>
      <c r="B45" s="1539">
        <v>43055.474136383542</v>
      </c>
      <c r="C45" s="1541"/>
      <c r="D45" s="1541">
        <v>47839.610367227331</v>
      </c>
      <c r="E45" s="1541"/>
      <c r="F45" s="1542">
        <v>-0.10000366211429632</v>
      </c>
      <c r="G45" s="1542"/>
      <c r="H45" s="1547">
        <v>31052.318287435686</v>
      </c>
      <c r="I45" s="1542"/>
      <c r="J45" s="1548">
        <v>37227.018899217022</v>
      </c>
      <c r="K45" s="1544"/>
      <c r="L45" s="1542">
        <v>-0.16586610462948473</v>
      </c>
      <c r="M45" s="1545"/>
      <c r="N45" s="1541">
        <v>12003.155848948316</v>
      </c>
      <c r="O45" s="1542"/>
      <c r="P45" s="1541">
        <v>10612.591468010305</v>
      </c>
      <c r="Q45" s="1544"/>
      <c r="R45" s="1542">
        <v>0.13102967217098765</v>
      </c>
      <c r="S45" s="57"/>
      <c r="T45" s="4"/>
    </row>
    <row r="46" spans="1:20" s="98" customFormat="1" x14ac:dyDescent="0.2">
      <c r="A46" s="12" t="s">
        <v>306</v>
      </c>
      <c r="B46" s="1539">
        <v>28229.915578971631</v>
      </c>
      <c r="C46" s="1541"/>
      <c r="D46" s="1541">
        <v>30259.627602617438</v>
      </c>
      <c r="E46" s="1541"/>
      <c r="F46" s="1542">
        <v>-6.7076569821045581E-2</v>
      </c>
      <c r="G46" s="1542"/>
      <c r="H46" s="1547">
        <v>20853.823759927414</v>
      </c>
      <c r="I46" s="1542"/>
      <c r="J46" s="1548">
        <v>24380.665646492369</v>
      </c>
      <c r="K46" s="1544"/>
      <c r="L46" s="1542">
        <v>-0.14465732550958302</v>
      </c>
      <c r="M46" s="1545"/>
      <c r="N46" s="1541">
        <v>7376.0918190452321</v>
      </c>
      <c r="O46" s="1542"/>
      <c r="P46" s="1541">
        <v>5878.9619561250674</v>
      </c>
      <c r="Q46" s="1544"/>
      <c r="R46" s="1542">
        <v>0.25465887925339642</v>
      </c>
      <c r="S46" s="57"/>
      <c r="T46" s="4"/>
    </row>
    <row r="47" spans="1:20" s="98" customFormat="1" x14ac:dyDescent="0.2">
      <c r="A47" s="12" t="s">
        <v>601</v>
      </c>
      <c r="B47" s="1539">
        <v>22566.497932783546</v>
      </c>
      <c r="C47" s="1541"/>
      <c r="D47" s="1541">
        <v>26559.575531459599</v>
      </c>
      <c r="E47" s="1541"/>
      <c r="F47" s="1542">
        <v>-0.15034417978353176</v>
      </c>
      <c r="G47" s="1542"/>
      <c r="H47" s="1547">
        <v>20147.579232719101</v>
      </c>
      <c r="I47" s="1542"/>
      <c r="J47" s="1548">
        <v>24017.689884635216</v>
      </c>
      <c r="K47" s="1544"/>
      <c r="L47" s="1542">
        <v>-0.16113584072845957</v>
      </c>
      <c r="M47" s="1545"/>
      <c r="N47" s="1541">
        <v>2418.9187000648176</v>
      </c>
      <c r="O47" s="1542"/>
      <c r="P47" s="1541">
        <v>2541.885646824383</v>
      </c>
      <c r="Q47" s="1544"/>
      <c r="R47" s="1542">
        <v>-4.837627015723147E-2</v>
      </c>
      <c r="S47" s="57"/>
      <c r="T47" s="4"/>
    </row>
    <row r="48" spans="1:20" s="98" customFormat="1" x14ac:dyDescent="0.2">
      <c r="A48" s="33" t="s">
        <v>196</v>
      </c>
      <c r="B48" s="1539">
        <v>15579.096158575043</v>
      </c>
      <c r="C48" s="1541"/>
      <c r="D48" s="1541">
        <v>17699.150287106506</v>
      </c>
      <c r="E48" s="1541"/>
      <c r="F48" s="1542">
        <v>-0.11978281974789955</v>
      </c>
      <c r="G48" s="1542"/>
      <c r="H48" s="1547">
        <v>14255.497487617586</v>
      </c>
      <c r="I48" s="1542"/>
      <c r="J48" s="1548">
        <v>16179.021336062471</v>
      </c>
      <c r="K48" s="1544"/>
      <c r="L48" s="1542">
        <v>-0.11889000011128104</v>
      </c>
      <c r="M48" s="1545"/>
      <c r="N48" s="1541">
        <v>1323.5986709574368</v>
      </c>
      <c r="O48" s="1542"/>
      <c r="P48" s="1541">
        <v>1520.1289510440338</v>
      </c>
      <c r="Q48" s="1544"/>
      <c r="R48" s="1542">
        <v>-0.12928526882644978</v>
      </c>
      <c r="S48" s="57"/>
      <c r="T48" s="4"/>
    </row>
    <row r="49" spans="1:20" s="98" customFormat="1" x14ac:dyDescent="0.2">
      <c r="A49" s="12" t="s">
        <v>185</v>
      </c>
      <c r="B49" s="1539">
        <v>21328.333522365294</v>
      </c>
      <c r="C49" s="1541"/>
      <c r="D49" s="1541">
        <v>21227.456971076255</v>
      </c>
      <c r="E49" s="1541"/>
      <c r="F49" s="1542">
        <v>4.7521731607553961E-3</v>
      </c>
      <c r="G49" s="1542"/>
      <c r="H49" s="1547">
        <v>18028.223222441946</v>
      </c>
      <c r="I49" s="1542"/>
      <c r="J49" s="1548">
        <v>18943.661608979455</v>
      </c>
      <c r="K49" s="1544"/>
      <c r="L49" s="1542">
        <v>-4.8324257761423683E-2</v>
      </c>
      <c r="M49" s="1545"/>
      <c r="N49" s="1541">
        <v>3300.1102999237646</v>
      </c>
      <c r="O49" s="1542"/>
      <c r="P49" s="1541">
        <v>2283.7953620967992</v>
      </c>
      <c r="Q49" s="1544"/>
      <c r="R49" s="1542">
        <v>0.44501138529936674</v>
      </c>
      <c r="S49" s="57"/>
      <c r="T49" s="4"/>
    </row>
    <row r="50" spans="1:20" s="98" customFormat="1" x14ac:dyDescent="0.2">
      <c r="A50" s="12" t="s">
        <v>792</v>
      </c>
      <c r="B50" s="1539">
        <v>1951.6267071018542</v>
      </c>
      <c r="C50" s="1541"/>
      <c r="D50" s="1541">
        <v>3372.8989740249467</v>
      </c>
      <c r="E50" s="1541"/>
      <c r="F50" s="1542">
        <v>-0.42138002883230752</v>
      </c>
      <c r="G50" s="1542"/>
      <c r="H50" s="1547">
        <v>1664.8154559451452</v>
      </c>
      <c r="I50" s="1542"/>
      <c r="J50" s="1548">
        <v>2808.3214195555011</v>
      </c>
      <c r="K50" s="1544"/>
      <c r="L50" s="1542">
        <v>-0.4071848598410609</v>
      </c>
      <c r="M50" s="1545"/>
      <c r="N50" s="1541">
        <v>286.81125115671097</v>
      </c>
      <c r="O50" s="1542"/>
      <c r="P50" s="1541">
        <v>564.57755446944554</v>
      </c>
      <c r="Q50" s="1544"/>
      <c r="R50" s="1542">
        <v>-0.49198963209538477</v>
      </c>
      <c r="S50" s="57"/>
      <c r="T50" s="4"/>
    </row>
    <row r="51" spans="1:20" s="98" customFormat="1" x14ac:dyDescent="0.2">
      <c r="A51" s="12" t="s">
        <v>957</v>
      </c>
      <c r="B51" s="1539">
        <v>2938.4809406428226</v>
      </c>
      <c r="C51" s="1541"/>
      <c r="D51" s="1541">
        <v>4348.5697934935488</v>
      </c>
      <c r="E51" s="1541"/>
      <c r="F51" s="1542">
        <v>-0.32426496982077657</v>
      </c>
      <c r="G51" s="1542"/>
      <c r="H51" s="1547">
        <v>2676.3380879281003</v>
      </c>
      <c r="I51" s="1542"/>
      <c r="J51" s="1548">
        <v>3527.5635338824859</v>
      </c>
      <c r="K51" s="1544"/>
      <c r="L51" s="1542">
        <v>-0.24130690709842861</v>
      </c>
      <c r="M51" s="1545"/>
      <c r="N51" s="1541">
        <v>262.14285271472573</v>
      </c>
      <c r="O51" s="1542"/>
      <c r="P51" s="1541">
        <v>821.00625961106266</v>
      </c>
      <c r="Q51" s="1544"/>
      <c r="R51" s="1542">
        <v>-0.68070541528037642</v>
      </c>
      <c r="S51" s="57"/>
      <c r="T51" s="4"/>
    </row>
    <row r="52" spans="1:20" s="98" customFormat="1" x14ac:dyDescent="0.2">
      <c r="A52" s="12" t="s">
        <v>308</v>
      </c>
      <c r="B52" s="1539">
        <v>8862.3773591894769</v>
      </c>
      <c r="C52" s="1541"/>
      <c r="D52" s="1541">
        <v>9433.5057350861935</v>
      </c>
      <c r="E52" s="1541"/>
      <c r="F52" s="1542">
        <v>-6.0542537624428357E-2</v>
      </c>
      <c r="G52" s="1542"/>
      <c r="H52" s="1547">
        <v>7055.6069544071079</v>
      </c>
      <c r="I52" s="1542"/>
      <c r="J52" s="1548">
        <v>7515.8334029224634</v>
      </c>
      <c r="K52" s="1544"/>
      <c r="L52" s="1542">
        <v>-6.1234253587419948E-2</v>
      </c>
      <c r="M52" s="1545"/>
      <c r="N52" s="1541">
        <v>1806.7704047823461</v>
      </c>
      <c r="O52" s="1542"/>
      <c r="P52" s="1541">
        <v>1917.6723321637305</v>
      </c>
      <c r="Q52" s="1544"/>
      <c r="R52" s="1542">
        <v>-5.7831531237796288E-2</v>
      </c>
      <c r="S52" s="57"/>
      <c r="T52" s="4"/>
    </row>
    <row r="53" spans="1:20" s="98" customFormat="1" x14ac:dyDescent="0.2">
      <c r="A53" s="12" t="s">
        <v>309</v>
      </c>
      <c r="B53" s="1539">
        <v>6414.8222355489397</v>
      </c>
      <c r="C53" s="1541"/>
      <c r="D53" s="1541">
        <v>7394.6980294809027</v>
      </c>
      <c r="E53" s="1541"/>
      <c r="F53" s="1542">
        <v>-0.13251058934731766</v>
      </c>
      <c r="G53" s="1542"/>
      <c r="H53" s="1547">
        <v>4987.8219885245071</v>
      </c>
      <c r="I53" s="1542"/>
      <c r="J53" s="1548">
        <v>6525.9256358246666</v>
      </c>
      <c r="K53" s="1544"/>
      <c r="L53" s="1542">
        <v>-0.23569126176623875</v>
      </c>
      <c r="M53" s="1545"/>
      <c r="N53" s="1541">
        <v>1427.0002470244269</v>
      </c>
      <c r="O53" s="1542"/>
      <c r="P53" s="1541">
        <v>868.77239365623575</v>
      </c>
      <c r="Q53" s="1544"/>
      <c r="R53" s="1542">
        <v>0.64254787265843549</v>
      </c>
      <c r="S53" s="57"/>
      <c r="T53" s="4"/>
    </row>
    <row r="54" spans="1:20" s="98" customFormat="1" x14ac:dyDescent="0.2">
      <c r="A54" s="12" t="s">
        <v>310</v>
      </c>
      <c r="B54" s="1539">
        <v>10724.293525154157</v>
      </c>
      <c r="C54" s="1541"/>
      <c r="D54" s="1541">
        <v>15544.836632834797</v>
      </c>
      <c r="E54" s="1541"/>
      <c r="F54" s="1542">
        <v>-0.31010574260384188</v>
      </c>
      <c r="G54" s="1542"/>
      <c r="H54" s="1547">
        <v>9714.967397888704</v>
      </c>
      <c r="I54" s="1542"/>
      <c r="J54" s="1548">
        <v>12977.44413264839</v>
      </c>
      <c r="K54" s="1544"/>
      <c r="L54" s="1542">
        <v>-0.25139593755229611</v>
      </c>
      <c r="M54" s="1545"/>
      <c r="N54" s="1541">
        <v>1009.3261272654462</v>
      </c>
      <c r="O54" s="1542"/>
      <c r="P54" s="1541">
        <v>2567.3925001864063</v>
      </c>
      <c r="Q54" s="1544"/>
      <c r="R54" s="1542">
        <v>-0.60686722922491831</v>
      </c>
      <c r="S54" s="57"/>
      <c r="T54" s="4"/>
    </row>
    <row r="55" spans="1:20" x14ac:dyDescent="0.2">
      <c r="A55" s="546" t="s">
        <v>311</v>
      </c>
      <c r="B55" s="1489"/>
      <c r="C55" s="1490"/>
      <c r="D55" s="1501"/>
      <c r="E55" s="1501"/>
      <c r="F55" s="1490"/>
      <c r="G55" s="1490"/>
      <c r="H55" s="1489"/>
      <c r="I55" s="1490"/>
      <c r="J55" s="1502"/>
      <c r="K55" s="1490"/>
      <c r="L55" s="1491"/>
      <c r="M55" s="1489"/>
      <c r="N55" s="1490"/>
      <c r="O55" s="1505"/>
      <c r="P55" s="1502"/>
      <c r="Q55" s="1490"/>
      <c r="R55" s="1491"/>
      <c r="S55" s="408"/>
    </row>
    <row r="56" spans="1:20" s="98" customFormat="1" x14ac:dyDescent="0.2">
      <c r="A56" s="33" t="s">
        <v>312</v>
      </c>
      <c r="B56" s="1539">
        <v>588236.46065060457</v>
      </c>
      <c r="C56" s="1541"/>
      <c r="D56" s="1541">
        <v>632113.42528413632</v>
      </c>
      <c r="E56" s="1541"/>
      <c r="F56" s="1542">
        <v>-6.9413119352446859E-2</v>
      </c>
      <c r="G56" s="1542"/>
      <c r="H56" s="1547">
        <v>228711.13785880603</v>
      </c>
      <c r="I56" s="1542"/>
      <c r="J56" s="1548">
        <v>249756.59855599867</v>
      </c>
      <c r="K56" s="1544"/>
      <c r="L56" s="1542">
        <v>-8.4263882591570347E-2</v>
      </c>
      <c r="M56" s="1545"/>
      <c r="N56" s="1548">
        <v>359525.32279203786</v>
      </c>
      <c r="O56" s="1542"/>
      <c r="P56" s="1541">
        <v>382356.82672813768</v>
      </c>
      <c r="Q56" s="1544"/>
      <c r="R56" s="1542">
        <v>-5.9712557328898991E-2</v>
      </c>
      <c r="S56" s="57"/>
      <c r="T56" s="4"/>
    </row>
    <row r="57" spans="1:20" s="98" customFormat="1" x14ac:dyDescent="0.2">
      <c r="A57" s="33" t="s">
        <v>194</v>
      </c>
      <c r="B57" s="1539">
        <v>50940.493019905291</v>
      </c>
      <c r="C57" s="1541"/>
      <c r="D57" s="1541">
        <v>59141.369529453368</v>
      </c>
      <c r="E57" s="1541"/>
      <c r="F57" s="1542">
        <v>-0.13866565104590464</v>
      </c>
      <c r="G57" s="1542"/>
      <c r="H57" s="1547">
        <v>34591.194135752085</v>
      </c>
      <c r="I57" s="1542"/>
      <c r="J57" s="1548">
        <v>42383.835320297294</v>
      </c>
      <c r="K57" s="1544"/>
      <c r="L57" s="1542">
        <v>-0.18385880196201529</v>
      </c>
      <c r="M57" s="1545"/>
      <c r="N57" s="1548">
        <v>16349.298884154259</v>
      </c>
      <c r="O57" s="1542"/>
      <c r="P57" s="1541">
        <v>16757.534209156071</v>
      </c>
      <c r="Q57" s="1544"/>
      <c r="R57" s="1542">
        <v>-2.4361300410101958E-2</v>
      </c>
      <c r="S57" s="57"/>
      <c r="T57" s="4"/>
    </row>
    <row r="58" spans="1:20" s="98" customFormat="1" x14ac:dyDescent="0.2">
      <c r="A58" s="33" t="s">
        <v>195</v>
      </c>
      <c r="B58" s="1539">
        <v>588236.46065060457</v>
      </c>
      <c r="C58" s="1541"/>
      <c r="D58" s="1541">
        <v>632113.42528413632</v>
      </c>
      <c r="E58" s="1541"/>
      <c r="F58" s="1542">
        <v>-6.9413119352446859E-2</v>
      </c>
      <c r="G58" s="1542"/>
      <c r="H58" s="1547">
        <v>228711.13785880603</v>
      </c>
      <c r="I58" s="1542"/>
      <c r="J58" s="1548">
        <v>249756.59855599867</v>
      </c>
      <c r="K58" s="1544"/>
      <c r="L58" s="1542">
        <v>-8.4263882591570347E-2</v>
      </c>
      <c r="M58" s="1545"/>
      <c r="N58" s="1548">
        <v>359525.32279203786</v>
      </c>
      <c r="O58" s="1542"/>
      <c r="P58" s="1541">
        <v>382356.82672813768</v>
      </c>
      <c r="Q58" s="1544"/>
      <c r="R58" s="1542">
        <v>-5.9712557328898991E-2</v>
      </c>
      <c r="S58" s="57"/>
      <c r="T58" s="4"/>
    </row>
    <row r="59" spans="1:20" s="98" customFormat="1" x14ac:dyDescent="0.2">
      <c r="A59" s="33" t="s">
        <v>621</v>
      </c>
      <c r="B59" s="1539">
        <v>47589.80939865455</v>
      </c>
      <c r="C59" s="1541"/>
      <c r="D59" s="1541">
        <v>51251.908978620282</v>
      </c>
      <c r="E59" s="1541"/>
      <c r="F59" s="1542">
        <v>-7.1452940055235323E-2</v>
      </c>
      <c r="G59" s="1542"/>
      <c r="H59" s="1547">
        <v>15778.771757865356</v>
      </c>
      <c r="I59" s="1542"/>
      <c r="J59" s="1548">
        <v>24926.410990114608</v>
      </c>
      <c r="K59" s="1544"/>
      <c r="L59" s="1542">
        <v>-0.36698581419832366</v>
      </c>
      <c r="M59" s="1545"/>
      <c r="N59" s="1548">
        <v>31811.037640790146</v>
      </c>
      <c r="O59" s="1542"/>
      <c r="P59" s="1541">
        <v>26325.497988505678</v>
      </c>
      <c r="Q59" s="1544"/>
      <c r="R59" s="1542">
        <v>0.20837363284370086</v>
      </c>
      <c r="S59" s="57"/>
      <c r="T59" s="4"/>
    </row>
    <row r="60" spans="1:20" s="98" customFormat="1" x14ac:dyDescent="0.2">
      <c r="A60" s="33" t="s">
        <v>243</v>
      </c>
      <c r="B60" s="1539">
        <v>6619.6266909282467</v>
      </c>
      <c r="C60" s="1541"/>
      <c r="D60" s="1541">
        <v>16790.561054446582</v>
      </c>
      <c r="E60" s="1541"/>
      <c r="F60" s="1542">
        <v>-0.60575309726322724</v>
      </c>
      <c r="G60" s="1542"/>
      <c r="H60" s="1547">
        <v>5601.8059072108399</v>
      </c>
      <c r="I60" s="1542"/>
      <c r="J60" s="1548">
        <v>15351.596084134511</v>
      </c>
      <c r="K60" s="1544"/>
      <c r="L60" s="1542">
        <v>-0.63509944656502748</v>
      </c>
      <c r="M60" s="1545"/>
      <c r="N60" s="1548">
        <v>1017.8207837174125</v>
      </c>
      <c r="O60" s="1542"/>
      <c r="P60" s="1541">
        <v>1438.9649703120713</v>
      </c>
      <c r="Q60" s="1544"/>
      <c r="R60" s="1542">
        <v>-0.29267160444032519</v>
      </c>
      <c r="S60" s="57"/>
      <c r="T60" s="4"/>
    </row>
    <row r="61" spans="1:20" s="98" customFormat="1" x14ac:dyDescent="0.2">
      <c r="A61" s="33" t="s">
        <v>313</v>
      </c>
      <c r="B61" s="1539">
        <v>3873.461055099971</v>
      </c>
      <c r="C61" s="1541"/>
      <c r="D61" s="1541">
        <v>8103.5115051281518</v>
      </c>
      <c r="E61" s="1541"/>
      <c r="F61" s="1542">
        <v>-0.52200215269038297</v>
      </c>
      <c r="G61" s="1542"/>
      <c r="H61" s="1547">
        <v>3317.302785928478</v>
      </c>
      <c r="I61" s="1542"/>
      <c r="J61" s="1548">
        <v>7567.8843326994229</v>
      </c>
      <c r="K61" s="1544"/>
      <c r="L61" s="1542">
        <v>-0.56166047998447488</v>
      </c>
      <c r="M61" s="1545"/>
      <c r="N61" s="1548">
        <v>556.15826917149479</v>
      </c>
      <c r="O61" s="1542"/>
      <c r="P61" s="1541">
        <v>535.6271724287285</v>
      </c>
      <c r="Q61" s="1544"/>
      <c r="R61" s="1542">
        <v>3.8330946971324907E-2</v>
      </c>
      <c r="S61" s="57"/>
      <c r="T61" s="4"/>
    </row>
    <row r="62" spans="1:20" s="98" customFormat="1" x14ac:dyDescent="0.2">
      <c r="A62" s="33" t="s">
        <v>314</v>
      </c>
      <c r="B62" s="1539">
        <v>1825.0096184980443</v>
      </c>
      <c r="C62" s="1541"/>
      <c r="D62" s="1541">
        <v>7182.8025797255877</v>
      </c>
      <c r="E62" s="1541"/>
      <c r="F62" s="1542">
        <v>-0.74591956297819251</v>
      </c>
      <c r="G62" s="1542"/>
      <c r="H62" s="1547">
        <v>1668.9410224578903</v>
      </c>
      <c r="I62" s="1542"/>
      <c r="J62" s="1548">
        <v>6947.9888225190916</v>
      </c>
      <c r="K62" s="1544"/>
      <c r="L62" s="1542">
        <v>-0.75979509105589027</v>
      </c>
      <c r="M62" s="1545"/>
      <c r="N62" s="1548">
        <v>156.06859604015364</v>
      </c>
      <c r="O62" s="1542"/>
      <c r="P62" s="1541">
        <v>234.81375720649572</v>
      </c>
      <c r="Q62" s="1544"/>
      <c r="R62" s="1542">
        <v>-0.33535156586712855</v>
      </c>
      <c r="S62" s="57"/>
      <c r="T62" s="4"/>
    </row>
    <row r="63" spans="1:20" s="98" customFormat="1" x14ac:dyDescent="0.2">
      <c r="A63" s="33" t="s">
        <v>315</v>
      </c>
      <c r="B63" s="1539">
        <v>2551.2067773217959</v>
      </c>
      <c r="C63" s="1541"/>
      <c r="D63" s="1541">
        <v>8403.1707625159543</v>
      </c>
      <c r="E63" s="1541"/>
      <c r="F63" s="1542">
        <v>-0.69639950806403095</v>
      </c>
      <c r="G63" s="1542"/>
      <c r="H63" s="1547">
        <v>1984.9142979943099</v>
      </c>
      <c r="I63" s="1542"/>
      <c r="J63" s="1548">
        <v>7462.3194725294807</v>
      </c>
      <c r="K63" s="1544"/>
      <c r="L63" s="1542">
        <v>-0.73400839976079324</v>
      </c>
      <c r="M63" s="1545"/>
      <c r="N63" s="1548">
        <v>566.29247932748478</v>
      </c>
      <c r="O63" s="1542"/>
      <c r="P63" s="1541">
        <v>940.85128998647372</v>
      </c>
      <c r="Q63" s="1544"/>
      <c r="R63" s="1542">
        <v>-0.39810628379366292</v>
      </c>
      <c r="S63" s="57"/>
      <c r="T63" s="4"/>
    </row>
    <row r="64" spans="1:20" s="98" customFormat="1" x14ac:dyDescent="0.2">
      <c r="A64" s="33" t="s">
        <v>237</v>
      </c>
      <c r="B64" s="1539">
        <v>13599.154132934405</v>
      </c>
      <c r="C64" s="1541"/>
      <c r="D64" s="1541">
        <v>33160.294193105219</v>
      </c>
      <c r="E64" s="1541"/>
      <c r="F64" s="1542">
        <v>-0.58989645707781513</v>
      </c>
      <c r="G64" s="1542"/>
      <c r="H64" s="1547">
        <v>12629.731130339322</v>
      </c>
      <c r="I64" s="1542"/>
      <c r="J64" s="1548">
        <v>32332.468010018078</v>
      </c>
      <c r="K64" s="1544"/>
      <c r="L64" s="1542">
        <v>-0.60937930483914637</v>
      </c>
      <c r="M64" s="1545"/>
      <c r="N64" s="1548">
        <v>969.42300259510114</v>
      </c>
      <c r="O64" s="1542"/>
      <c r="P64" s="1541">
        <v>827.82618308714518</v>
      </c>
      <c r="Q64" s="1544"/>
      <c r="R64" s="1542">
        <v>0.17104655832449078</v>
      </c>
      <c r="S64" s="57"/>
      <c r="T64" s="4"/>
    </row>
    <row r="65" spans="1:20" s="98" customFormat="1" x14ac:dyDescent="0.2">
      <c r="A65" s="33" t="s">
        <v>260</v>
      </c>
      <c r="B65" s="1539">
        <v>8424.7877846729643</v>
      </c>
      <c r="C65" s="1541"/>
      <c r="D65" s="1541">
        <v>16712.915345841608</v>
      </c>
      <c r="E65" s="1541"/>
      <c r="F65" s="1542">
        <v>-0.49591153845165847</v>
      </c>
      <c r="G65" s="1542"/>
      <c r="H65" s="1547">
        <v>7365.0606954573032</v>
      </c>
      <c r="I65" s="1542"/>
      <c r="J65" s="1548">
        <v>15726.359553740518</v>
      </c>
      <c r="K65" s="1544"/>
      <c r="L65" s="1542">
        <v>-0.53167415063294021</v>
      </c>
      <c r="M65" s="1545"/>
      <c r="N65" s="1548">
        <v>1059.7270892156332</v>
      </c>
      <c r="O65" s="1542"/>
      <c r="P65" s="1541">
        <v>986.55579210108931</v>
      </c>
      <c r="Q65" s="1544"/>
      <c r="R65" s="1542">
        <v>7.4168432946614612E-2</v>
      </c>
      <c r="S65" s="57"/>
      <c r="T65" s="4"/>
    </row>
    <row r="66" spans="1:20" s="98" customFormat="1" x14ac:dyDescent="0.2">
      <c r="A66" s="33" t="s">
        <v>316</v>
      </c>
      <c r="B66" s="1539">
        <v>1513.6604933387857</v>
      </c>
      <c r="C66" s="1541"/>
      <c r="D66" s="1541">
        <v>6491.1167516937048</v>
      </c>
      <c r="E66" s="1541"/>
      <c r="F66" s="1542">
        <v>-0.7668104655575898</v>
      </c>
      <c r="G66" s="1542"/>
      <c r="H66" s="1547">
        <v>1331.0271173620977</v>
      </c>
      <c r="I66" s="1542"/>
      <c r="J66" s="1548">
        <v>6336.833711778203</v>
      </c>
      <c r="K66" s="1544"/>
      <c r="L66" s="1542">
        <v>-0.78995391422562777</v>
      </c>
      <c r="M66" s="1545"/>
      <c r="N66" s="1556">
        <v>182.63337597668891</v>
      </c>
      <c r="O66" s="1542"/>
      <c r="P66" s="1541">
        <v>154.28303991550169</v>
      </c>
      <c r="Q66" s="1544"/>
      <c r="R66" s="1542">
        <v>0.18375536336796475</v>
      </c>
      <c r="S66" s="57"/>
      <c r="T66" s="4"/>
    </row>
    <row r="67" spans="1:20" s="98" customFormat="1" x14ac:dyDescent="0.2">
      <c r="A67" s="33" t="s">
        <v>317</v>
      </c>
      <c r="B67" s="1539">
        <v>1733.2609653256134</v>
      </c>
      <c r="C67" s="1541"/>
      <c r="D67" s="1541">
        <v>8292.9082572008665</v>
      </c>
      <c r="E67" s="1541"/>
      <c r="F67" s="1542">
        <v>-0.7909947980166554</v>
      </c>
      <c r="G67" s="1542"/>
      <c r="H67" s="1547">
        <v>1459.4503371006917</v>
      </c>
      <c r="I67" s="1542"/>
      <c r="J67" s="1548">
        <v>8026.7957068243531</v>
      </c>
      <c r="K67" s="1544"/>
      <c r="L67" s="1542">
        <v>-0.81817771494297886</v>
      </c>
      <c r="M67" s="1545"/>
      <c r="N67" s="1556">
        <v>273.81062822492117</v>
      </c>
      <c r="O67" s="1542"/>
      <c r="P67" s="1541">
        <v>266.11255037651387</v>
      </c>
      <c r="Q67" s="1544"/>
      <c r="R67" s="1542">
        <v>2.8927902263593177E-2</v>
      </c>
      <c r="S67" s="57"/>
      <c r="T67" s="4"/>
    </row>
    <row r="68" spans="1:20" s="10" customFormat="1" x14ac:dyDescent="0.2">
      <c r="A68" s="33" t="s">
        <v>622</v>
      </c>
      <c r="B68" s="1539">
        <v>2133.2530448329562</v>
      </c>
      <c r="C68" s="1541"/>
      <c r="D68" s="1541">
        <v>9370.7934799678715</v>
      </c>
      <c r="E68" s="1541"/>
      <c r="F68" s="1542">
        <v>-0.77235086341479486</v>
      </c>
      <c r="G68" s="1557"/>
      <c r="H68" s="1547">
        <v>1716.1142736677523</v>
      </c>
      <c r="I68" s="1542"/>
      <c r="J68" s="1548">
        <v>8893.8591763256336</v>
      </c>
      <c r="K68" s="1544"/>
      <c r="L68" s="1542">
        <v>-0.80704503639591707</v>
      </c>
      <c r="M68" s="1545"/>
      <c r="N68" s="1556">
        <v>417.13877116520541</v>
      </c>
      <c r="O68" s="1542"/>
      <c r="P68" s="1541">
        <v>476.93430364223764</v>
      </c>
      <c r="Q68" s="1544"/>
      <c r="R68" s="1542">
        <v>-0.12537477807821221</v>
      </c>
      <c r="S68" s="57"/>
      <c r="T68" s="4"/>
    </row>
    <row r="69" spans="1:20" s="10" customFormat="1" x14ac:dyDescent="0.2">
      <c r="A69" s="194" t="s">
        <v>893</v>
      </c>
      <c r="B69" s="1558">
        <v>32.496366252423726</v>
      </c>
      <c r="C69" s="1559"/>
      <c r="D69" s="1559">
        <v>32.880164196556379</v>
      </c>
      <c r="E69" s="1560"/>
      <c r="F69" s="1561">
        <v>-1.1672628574429338E-2</v>
      </c>
      <c r="G69" s="1561"/>
      <c r="H69" s="1562">
        <v>35.614592819123708</v>
      </c>
      <c r="I69" s="1561"/>
      <c r="J69" s="1563">
        <v>36.159126723321059</v>
      </c>
      <c r="K69" s="1560"/>
      <c r="L69" s="1564">
        <v>-1.5059376526539579E-2</v>
      </c>
      <c r="M69" s="1561"/>
      <c r="N69" s="1563">
        <v>30.974139728229449</v>
      </c>
      <c r="O69" s="1561"/>
      <c r="P69" s="1559">
        <v>30.738336275017495</v>
      </c>
      <c r="Q69" s="1560"/>
      <c r="R69" s="1561">
        <v>7.6713147745606069E-3</v>
      </c>
      <c r="S69" s="91"/>
      <c r="T69" s="4"/>
    </row>
    <row r="70" spans="1:20" x14ac:dyDescent="0.2">
      <c r="A70" s="29"/>
      <c r="B70" s="127"/>
      <c r="C70" s="128"/>
      <c r="D70" s="127"/>
      <c r="E70" s="129"/>
      <c r="F70" s="129"/>
      <c r="G70" s="129"/>
      <c r="H70" s="141"/>
      <c r="I70" s="129"/>
      <c r="J70" s="130"/>
      <c r="K70" s="129"/>
      <c r="L70" s="129"/>
      <c r="M70" s="129"/>
      <c r="N70" s="142"/>
      <c r="O70" s="21"/>
      <c r="P70" s="316"/>
      <c r="Q70" s="6"/>
      <c r="R70" s="21"/>
      <c r="S70" s="21"/>
    </row>
    <row r="71" spans="1:20" s="10" customFormat="1" x14ac:dyDescent="0.2">
      <c r="A71" s="24" t="s">
        <v>677</v>
      </c>
      <c r="B71" s="127"/>
      <c r="C71" s="128"/>
      <c r="D71" s="127"/>
      <c r="E71" s="129"/>
      <c r="F71" s="129"/>
      <c r="G71" s="129"/>
      <c r="H71" s="565"/>
      <c r="I71" s="129"/>
      <c r="J71" s="130"/>
      <c r="K71" s="129"/>
      <c r="L71" s="129"/>
      <c r="M71" s="129"/>
      <c r="N71" s="127"/>
      <c r="O71" s="21"/>
      <c r="P71" s="316"/>
      <c r="Q71" s="6"/>
      <c r="R71" s="21"/>
      <c r="S71" s="21"/>
      <c r="T71" s="4"/>
    </row>
    <row r="72" spans="1:20" s="10" customFormat="1" x14ac:dyDescent="0.2">
      <c r="A72" s="4"/>
      <c r="B72" s="109"/>
      <c r="D72" s="109"/>
      <c r="E72" s="6"/>
      <c r="F72" s="21"/>
      <c r="G72" s="21"/>
      <c r="H72" s="553"/>
      <c r="I72" s="21"/>
      <c r="J72" s="110"/>
      <c r="K72" s="6"/>
      <c r="L72" s="21"/>
      <c r="M72" s="21"/>
      <c r="N72" s="109"/>
      <c r="O72" s="21"/>
      <c r="P72" s="316"/>
      <c r="Q72" s="6"/>
      <c r="R72" s="21"/>
      <c r="S72" s="21"/>
      <c r="T72" s="4"/>
    </row>
    <row r="73" spans="1:20" s="10" customFormat="1" x14ac:dyDescent="0.2">
      <c r="A73" s="29"/>
      <c r="B73" s="109"/>
      <c r="D73" s="109"/>
      <c r="E73" s="6"/>
      <c r="F73" s="21"/>
      <c r="G73" s="21"/>
      <c r="H73" s="109"/>
      <c r="I73" s="21"/>
      <c r="J73" s="110"/>
      <c r="K73" s="6"/>
      <c r="L73" s="21"/>
      <c r="M73" s="21"/>
      <c r="N73" s="39"/>
      <c r="O73" s="21"/>
      <c r="P73" s="316"/>
      <c r="Q73" s="6"/>
      <c r="R73" s="21"/>
      <c r="S73" s="21"/>
      <c r="T73" s="4"/>
    </row>
    <row r="74" spans="1:20" x14ac:dyDescent="0.2">
      <c r="D74" s="34"/>
      <c r="F74" s="4"/>
      <c r="J74" s="34"/>
      <c r="L74" s="4"/>
      <c r="N74" s="35"/>
      <c r="P74" s="34"/>
    </row>
    <row r="75" spans="1:20" x14ac:dyDescent="0.2">
      <c r="F75" s="35"/>
      <c r="G75" s="35"/>
      <c r="L75" s="35"/>
      <c r="M75" s="35"/>
      <c r="R75" s="35"/>
      <c r="S75" s="35"/>
    </row>
    <row r="76" spans="1:20" x14ac:dyDescent="0.2">
      <c r="B76" s="93"/>
      <c r="D76" s="93"/>
      <c r="F76" s="35"/>
      <c r="G76" s="35"/>
      <c r="L76" s="35"/>
      <c r="M76" s="35"/>
      <c r="R76" s="35"/>
      <c r="S76" s="35"/>
    </row>
    <row r="77" spans="1:20" x14ac:dyDescent="0.2">
      <c r="B77" s="93"/>
      <c r="D77" s="93"/>
      <c r="F77" s="35"/>
      <c r="G77" s="35"/>
      <c r="L77" s="35"/>
      <c r="M77" s="35"/>
      <c r="R77" s="35"/>
      <c r="S77" s="35"/>
    </row>
    <row r="78" spans="1:20" x14ac:dyDescent="0.2">
      <c r="B78" s="317"/>
      <c r="H78" s="77"/>
      <c r="N78" s="77"/>
    </row>
    <row r="79" spans="1:20" x14ac:dyDescent="0.2">
      <c r="B79" s="318"/>
    </row>
    <row r="80" spans="1:20" x14ac:dyDescent="0.2">
      <c r="B80" s="690"/>
    </row>
    <row r="81" spans="2:2" x14ac:dyDescent="0.2">
      <c r="B81" s="319"/>
    </row>
    <row r="82" spans="2:2" x14ac:dyDescent="0.2">
      <c r="B82" s="319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51" type="noConversion"/>
  <printOptions horizontalCentered="1"/>
  <pageMargins left="0.25" right="0.25" top="0.25" bottom="0.5" header="0.3" footer="0.3"/>
  <pageSetup scale="85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L25"/>
  <sheetViews>
    <sheetView workbookViewId="0"/>
  </sheetViews>
  <sheetFormatPr defaultRowHeight="12.75" x14ac:dyDescent="0.2"/>
  <cols>
    <col min="2" max="2" width="12.42578125" customWidth="1"/>
    <col min="3" max="4" width="11.42578125" bestFit="1" customWidth="1"/>
    <col min="5" max="5" width="11.42578125" customWidth="1"/>
    <col min="6" max="6" width="10.42578125" bestFit="1" customWidth="1"/>
    <col min="7" max="7" width="14" bestFit="1" customWidth="1"/>
    <col min="8" max="8" width="12.85546875" customWidth="1"/>
  </cols>
  <sheetData>
    <row r="1" spans="1:12" x14ac:dyDescent="0.2">
      <c r="A1" t="s">
        <v>213</v>
      </c>
      <c r="J1" s="87"/>
      <c r="L1" s="87"/>
    </row>
    <row r="3" spans="1:12" x14ac:dyDescent="0.2">
      <c r="B3" t="s">
        <v>615</v>
      </c>
      <c r="C3" t="s">
        <v>616</v>
      </c>
      <c r="D3" t="s">
        <v>241</v>
      </c>
      <c r="E3" t="s">
        <v>212</v>
      </c>
      <c r="F3" t="s">
        <v>399</v>
      </c>
      <c r="G3" t="s">
        <v>236</v>
      </c>
    </row>
    <row r="4" spans="1:12" x14ac:dyDescent="0.2">
      <c r="A4">
        <v>2002</v>
      </c>
      <c r="B4" s="195">
        <v>24381156</v>
      </c>
      <c r="C4" s="195">
        <v>16402129</v>
      </c>
      <c r="D4" s="195">
        <v>8756605</v>
      </c>
      <c r="E4" s="195">
        <v>2341128</v>
      </c>
      <c r="F4" s="195">
        <f t="shared" ref="F4:F10" si="0">G4-SUM(B4:E4)</f>
        <v>6590070</v>
      </c>
      <c r="G4" s="195">
        <v>58471088</v>
      </c>
    </row>
    <row r="5" spans="1:12" x14ac:dyDescent="0.2">
      <c r="A5">
        <v>2003</v>
      </c>
      <c r="B5" s="195">
        <v>25061943</v>
      </c>
      <c r="C5" s="195">
        <v>16976276</v>
      </c>
      <c r="D5" s="195">
        <v>7921422</v>
      </c>
      <c r="E5" s="195">
        <v>2760403</v>
      </c>
      <c r="F5" s="195">
        <f t="shared" si="0"/>
        <v>6062655</v>
      </c>
      <c r="G5" s="195">
        <v>58782699</v>
      </c>
    </row>
    <row r="6" spans="1:12" x14ac:dyDescent="0.2">
      <c r="A6">
        <v>2004</v>
      </c>
      <c r="B6" s="195">
        <v>26419258</v>
      </c>
      <c r="C6" s="195">
        <v>18500060</v>
      </c>
      <c r="D6" s="195">
        <v>8599847</v>
      </c>
      <c r="E6" s="195">
        <v>2851218</v>
      </c>
      <c r="F6" s="195">
        <f t="shared" si="0"/>
        <v>6391606</v>
      </c>
      <c r="G6" s="195">
        <v>62761989</v>
      </c>
    </row>
    <row r="7" spans="1:12" x14ac:dyDescent="0.2">
      <c r="A7">
        <v>2005</v>
      </c>
      <c r="B7" s="195">
        <v>28860468</v>
      </c>
      <c r="C7" s="195">
        <v>19902690</v>
      </c>
      <c r="D7" s="195">
        <v>8669558</v>
      </c>
      <c r="E7" s="195">
        <v>3291654</v>
      </c>
      <c r="F7" s="195">
        <f t="shared" si="0"/>
        <v>6963109</v>
      </c>
      <c r="G7" s="195">
        <v>67687479</v>
      </c>
    </row>
    <row r="8" spans="1:12" x14ac:dyDescent="0.2">
      <c r="A8">
        <v>2006</v>
      </c>
      <c r="B8" s="195">
        <v>30354176.050265346</v>
      </c>
      <c r="C8" s="195">
        <v>20074198.39989363</v>
      </c>
      <c r="D8" s="195">
        <v>7645125.7569042956</v>
      </c>
      <c r="E8" s="195">
        <v>3554372.5580372438</v>
      </c>
      <c r="F8" s="195">
        <f>G8-SUM(B8:E8)</f>
        <v>7517981.0633158162</v>
      </c>
      <c r="G8" s="195">
        <v>69145853.828416333</v>
      </c>
    </row>
    <row r="9" spans="1:12" x14ac:dyDescent="0.2">
      <c r="A9">
        <v>2007</v>
      </c>
      <c r="B9" s="195">
        <v>30536960.874524239</v>
      </c>
      <c r="C9" s="195">
        <v>19595531.242466692</v>
      </c>
      <c r="D9" s="195">
        <v>7372698.673001077</v>
      </c>
      <c r="E9" s="195">
        <v>4206656.4220346278</v>
      </c>
      <c r="F9" s="195">
        <f t="shared" si="0"/>
        <v>7423463.011677362</v>
      </c>
      <c r="G9" s="196">
        <v>69135310.223703995</v>
      </c>
    </row>
    <row r="10" spans="1:12" x14ac:dyDescent="0.2">
      <c r="A10">
        <v>2008</v>
      </c>
      <c r="B10" s="197">
        <v>26649336.453176547</v>
      </c>
      <c r="C10" s="197">
        <v>17586975.287112679</v>
      </c>
      <c r="D10" s="197">
        <v>6744052.7916092044</v>
      </c>
      <c r="E10" s="197">
        <v>4632068.2228634357</v>
      </c>
      <c r="F10" s="195">
        <f t="shared" si="0"/>
        <v>7517700.4463820159</v>
      </c>
      <c r="G10" s="198">
        <v>63130133.201143883</v>
      </c>
      <c r="H10" s="38"/>
    </row>
    <row r="11" spans="1:12" x14ac:dyDescent="0.2">
      <c r="A11">
        <v>2009</v>
      </c>
      <c r="B11" s="197">
        <v>26027984</v>
      </c>
      <c r="C11" s="197">
        <v>16271465</v>
      </c>
      <c r="D11" s="197">
        <v>6806138</v>
      </c>
      <c r="E11" s="197">
        <v>4396325</v>
      </c>
      <c r="F11" s="195">
        <f>G11-SUM(B11:E11)</f>
        <v>6753149</v>
      </c>
      <c r="G11" s="199">
        <v>60255061</v>
      </c>
      <c r="H11" s="38"/>
    </row>
    <row r="12" spans="1:12" x14ac:dyDescent="0.2">
      <c r="A12" t="s">
        <v>685</v>
      </c>
      <c r="B12" s="16">
        <v>27966613</v>
      </c>
      <c r="C12" s="16">
        <v>16815125</v>
      </c>
      <c r="D12" s="16">
        <v>7276211</v>
      </c>
      <c r="E12" s="16">
        <v>5143821</v>
      </c>
      <c r="F12" s="195">
        <f>G12-SUM(B12:E12)</f>
        <v>7749663</v>
      </c>
      <c r="G12" s="38">
        <v>64951433</v>
      </c>
      <c r="H12" s="38"/>
    </row>
    <row r="13" spans="1:12" x14ac:dyDescent="0.2">
      <c r="A13">
        <v>2011</v>
      </c>
      <c r="B13" s="16">
        <v>28768587.197839048</v>
      </c>
      <c r="C13" s="16">
        <v>17178727.103272796</v>
      </c>
      <c r="D13" s="16">
        <v>7484699.570310547</v>
      </c>
      <c r="E13" s="16">
        <v>6040316.4560749047</v>
      </c>
      <c r="F13" s="195">
        <f>G13-SUM(B13:E13)</f>
        <v>8353240.6725026965</v>
      </c>
      <c r="G13" s="38">
        <v>67825571</v>
      </c>
      <c r="H13" s="38"/>
    </row>
    <row r="15" spans="1:12" x14ac:dyDescent="0.2">
      <c r="B15" t="s">
        <v>615</v>
      </c>
      <c r="C15" t="s">
        <v>616</v>
      </c>
      <c r="D15" t="s">
        <v>241</v>
      </c>
      <c r="E15" t="s">
        <v>212</v>
      </c>
      <c r="F15" t="s">
        <v>399</v>
      </c>
    </row>
    <row r="16" spans="1:12" x14ac:dyDescent="0.2">
      <c r="A16">
        <v>2002</v>
      </c>
      <c r="B16" s="200">
        <f t="shared" ref="B16:F25" si="1">B4/$G4</f>
        <v>0.41697797721841606</v>
      </c>
      <c r="C16" s="200">
        <f t="shared" si="1"/>
        <v>0.28051691119549543</v>
      </c>
      <c r="D16" s="200">
        <f t="shared" si="1"/>
        <v>0.14975957006307117</v>
      </c>
      <c r="E16" s="200">
        <f t="shared" si="1"/>
        <v>4.0039070249556497E-2</v>
      </c>
      <c r="F16" s="200">
        <f t="shared" si="1"/>
        <v>0.11270647127346083</v>
      </c>
      <c r="G16" s="201">
        <f t="shared" ref="G16:G22" si="2">SUM(B16:F16)</f>
        <v>0.99999999999999989</v>
      </c>
    </row>
    <row r="17" spans="1:7" x14ac:dyDescent="0.2">
      <c r="A17">
        <v>2003</v>
      </c>
      <c r="B17" s="200">
        <f t="shared" si="1"/>
        <v>0.42634896706597292</v>
      </c>
      <c r="C17" s="200">
        <f t="shared" si="1"/>
        <v>0.28879715101206904</v>
      </c>
      <c r="D17" s="200">
        <f t="shared" si="1"/>
        <v>0.13475771161851552</v>
      </c>
      <c r="E17" s="200">
        <f t="shared" si="1"/>
        <v>4.6959446350022138E-2</v>
      </c>
      <c r="F17" s="200">
        <f t="shared" si="1"/>
        <v>0.10313672395342037</v>
      </c>
      <c r="G17" s="201">
        <f t="shared" si="2"/>
        <v>1</v>
      </c>
    </row>
    <row r="18" spans="1:7" x14ac:dyDescent="0.2">
      <c r="A18">
        <v>2004</v>
      </c>
      <c r="B18" s="200">
        <f t="shared" si="1"/>
        <v>0.42094360648767837</v>
      </c>
      <c r="C18" s="200">
        <f t="shared" si="1"/>
        <v>0.29476535550841132</v>
      </c>
      <c r="D18" s="200">
        <f t="shared" si="1"/>
        <v>0.13702317496661873</v>
      </c>
      <c r="E18" s="200">
        <f t="shared" si="1"/>
        <v>4.5429057386948017E-2</v>
      </c>
      <c r="F18" s="200">
        <f t="shared" si="1"/>
        <v>0.10183880565034355</v>
      </c>
      <c r="G18" s="201">
        <f t="shared" si="2"/>
        <v>1</v>
      </c>
    </row>
    <row r="19" spans="1:7" x14ac:dyDescent="0.2">
      <c r="A19">
        <v>2005</v>
      </c>
      <c r="B19" s="200">
        <f t="shared" si="1"/>
        <v>0.42637823754671084</v>
      </c>
      <c r="C19" s="200">
        <f t="shared" si="1"/>
        <v>0.2940379859619236</v>
      </c>
      <c r="D19" s="200">
        <f t="shared" si="1"/>
        <v>0.12808215238744525</v>
      </c>
      <c r="E19" s="200">
        <f t="shared" si="1"/>
        <v>4.8630175752298298E-2</v>
      </c>
      <c r="F19" s="200">
        <f t="shared" si="1"/>
        <v>0.10287144835162201</v>
      </c>
      <c r="G19" s="201">
        <f t="shared" si="2"/>
        <v>1</v>
      </c>
    </row>
    <row r="20" spans="1:7" x14ac:dyDescent="0.2">
      <c r="A20" s="19">
        <v>2006</v>
      </c>
      <c r="B20" s="200">
        <f t="shared" si="1"/>
        <v>0.43898765247137533</v>
      </c>
      <c r="C20" s="200">
        <f t="shared" si="1"/>
        <v>0.29031673323041524</v>
      </c>
      <c r="D20" s="200">
        <f t="shared" si="1"/>
        <v>0.11056520866566316</v>
      </c>
      <c r="E20" s="200">
        <f t="shared" si="1"/>
        <v>5.1403986808194288E-2</v>
      </c>
      <c r="F20" s="200">
        <f t="shared" si="1"/>
        <v>0.10872641882435198</v>
      </c>
      <c r="G20" s="201">
        <f t="shared" si="2"/>
        <v>0.99999999999999989</v>
      </c>
    </row>
    <row r="21" spans="1:7" x14ac:dyDescent="0.2">
      <c r="A21">
        <v>2007</v>
      </c>
      <c r="B21" s="200">
        <f t="shared" si="1"/>
        <v>0.44169847181873528</v>
      </c>
      <c r="C21" s="200">
        <f t="shared" si="1"/>
        <v>0.28343738068232599</v>
      </c>
      <c r="D21" s="200">
        <f t="shared" si="1"/>
        <v>0.10664157937738226</v>
      </c>
      <c r="E21" s="200">
        <f t="shared" si="1"/>
        <v>6.0846713617440568E-2</v>
      </c>
      <c r="F21" s="200">
        <f t="shared" si="1"/>
        <v>0.10737585450411598</v>
      </c>
      <c r="G21" s="201">
        <f t="shared" si="2"/>
        <v>1</v>
      </c>
    </row>
    <row r="22" spans="1:7" x14ac:dyDescent="0.2">
      <c r="A22">
        <v>2008</v>
      </c>
      <c r="B22" s="200">
        <f t="shared" si="1"/>
        <v>0.42213337913080273</v>
      </c>
      <c r="C22" s="200">
        <f t="shared" si="1"/>
        <v>0.27858289528833141</v>
      </c>
      <c r="D22" s="200">
        <f t="shared" si="1"/>
        <v>0.10682779284056708</v>
      </c>
      <c r="E22" s="200">
        <f t="shared" si="1"/>
        <v>7.3373332004620345E-2</v>
      </c>
      <c r="F22" s="200">
        <f t="shared" si="1"/>
        <v>0.11908260073567846</v>
      </c>
      <c r="G22" s="201">
        <f t="shared" si="2"/>
        <v>1.0000000000000002</v>
      </c>
    </row>
    <row r="23" spans="1:7" x14ac:dyDescent="0.2">
      <c r="A23">
        <v>2009</v>
      </c>
      <c r="B23" s="200">
        <f t="shared" si="1"/>
        <v>0.4319634495100752</v>
      </c>
      <c r="C23" s="200">
        <f t="shared" si="1"/>
        <v>0.27004312550608817</v>
      </c>
      <c r="D23" s="200">
        <f t="shared" si="1"/>
        <v>0.11295545779963612</v>
      </c>
      <c r="E23" s="200">
        <f t="shared" si="1"/>
        <v>7.2961920991167856E-2</v>
      </c>
      <c r="F23" s="200">
        <f t="shared" si="1"/>
        <v>0.11207604619303264</v>
      </c>
      <c r="G23" s="201">
        <f>SUM(B23:F23)</f>
        <v>1</v>
      </c>
    </row>
    <row r="24" spans="1:7" x14ac:dyDescent="0.2">
      <c r="A24">
        <v>2010</v>
      </c>
      <c r="B24" s="200">
        <f t="shared" si="1"/>
        <v>0.43057730535367866</v>
      </c>
      <c r="C24" s="200">
        <f t="shared" si="1"/>
        <v>0.25888766765161286</v>
      </c>
      <c r="D24" s="200">
        <f t="shared" si="1"/>
        <v>0.11202541135620518</v>
      </c>
      <c r="E24" s="200">
        <f t="shared" si="1"/>
        <v>7.9194880888925109E-2</v>
      </c>
      <c r="F24" s="200">
        <f t="shared" si="1"/>
        <v>0.1193147347495782</v>
      </c>
      <c r="G24" s="201">
        <f>SUM(B24:F24)</f>
        <v>1</v>
      </c>
    </row>
    <row r="25" spans="1:7" x14ac:dyDescent="0.2">
      <c r="A25">
        <v>2011</v>
      </c>
      <c r="B25" s="200">
        <f t="shared" si="1"/>
        <v>0.42415547372006712</v>
      </c>
      <c r="C25" s="200">
        <f t="shared" si="1"/>
        <v>0.25327803142671362</v>
      </c>
      <c r="D25" s="200">
        <f t="shared" si="1"/>
        <v>0.11035217927336796</v>
      </c>
      <c r="E25" s="200">
        <f t="shared" si="1"/>
        <v>8.9056625208137272E-2</v>
      </c>
      <c r="F25" s="200">
        <f t="shared" si="1"/>
        <v>0.12315769037171388</v>
      </c>
      <c r="G25" s="201">
        <f>SUM(B25:F25)</f>
        <v>0.99999999999999989</v>
      </c>
    </row>
  </sheetData>
  <pageMargins left="0.75" right="0.75" top="1" bottom="1" header="0.5" footer="0.5"/>
  <pageSetup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pageSetUpPr fitToPage="1"/>
  </sheetPr>
  <dimension ref="A1:U82"/>
  <sheetViews>
    <sheetView showGridLines="0" zoomScaleNormal="100" workbookViewId="0">
      <selection activeCell="J8" sqref="J8"/>
    </sheetView>
  </sheetViews>
  <sheetFormatPr defaultColWidth="9.140625" defaultRowHeight="12" x14ac:dyDescent="0.2"/>
  <cols>
    <col min="1" max="1" width="24.7109375" style="24" customWidth="1"/>
    <col min="2" max="2" width="10.28515625" style="34" customWidth="1"/>
    <col min="3" max="3" width="0.5703125" style="10" customWidth="1"/>
    <col min="4" max="4" width="12.7109375" style="4" customWidth="1"/>
    <col min="5" max="5" width="0.7109375" style="4" customWidth="1"/>
    <col min="6" max="6" width="8.5703125" style="10" customWidth="1"/>
    <col min="7" max="7" width="0.5703125" style="10" customWidth="1"/>
    <col min="8" max="8" width="10.28515625" style="35" customWidth="1"/>
    <col min="9" max="9" width="0.5703125" style="10" customWidth="1"/>
    <col min="10" max="10" width="10.28515625" style="567" customWidth="1"/>
    <col min="11" max="11" width="0.5703125" style="4" customWidth="1"/>
    <col min="12" max="12" width="8.42578125" style="10" customWidth="1"/>
    <col min="13" max="13" width="1.5703125" style="10" customWidth="1"/>
    <col min="14" max="14" width="10.28515625" style="71" customWidth="1"/>
    <col min="15" max="15" width="0.5703125" style="10" customWidth="1"/>
    <col min="16" max="16" width="10.28515625" style="567" customWidth="1"/>
    <col min="17" max="17" width="0.5703125" style="4" customWidth="1"/>
    <col min="18" max="18" width="9" style="10" bestFit="1" customWidth="1"/>
    <col min="19" max="19" width="0.5703125" style="10" customWidth="1"/>
    <col min="20" max="16384" width="9.140625" style="4"/>
  </cols>
  <sheetData>
    <row r="1" spans="1:21" s="2" customFormat="1" ht="15.75" x14ac:dyDescent="0.25">
      <c r="A1" s="1893" t="str">
        <f>CONCATENATE('List of Tables'!A45,":  ",'List of Tables'!C45)</f>
        <v>TABLE 38:  Get Married Visitor Characteristics: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693"/>
      <c r="U1" s="1353"/>
    </row>
    <row r="2" spans="1:21" s="2" customFormat="1" ht="15.75" x14ac:dyDescent="0.25">
      <c r="A2" s="1893" t="s">
        <v>650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  <c r="T2" s="4"/>
    </row>
    <row r="3" spans="1:21" s="2" customFormat="1" ht="14.25" x14ac:dyDescent="0.2">
      <c r="A3" s="604"/>
      <c r="B3" s="417"/>
      <c r="C3" s="25"/>
      <c r="D3" s="834"/>
      <c r="E3" s="25"/>
      <c r="F3" s="25"/>
      <c r="G3" s="25"/>
      <c r="H3" s="544"/>
      <c r="I3" s="25"/>
      <c r="J3" s="834"/>
      <c r="K3" s="25"/>
      <c r="L3" s="25"/>
      <c r="M3" s="25"/>
      <c r="N3" s="544"/>
      <c r="O3" s="25"/>
      <c r="P3" s="834"/>
      <c r="Q3" s="25"/>
      <c r="R3" s="544"/>
      <c r="S3" s="25"/>
      <c r="T3" s="4"/>
    </row>
    <row r="4" spans="1:21" x14ac:dyDescent="0.2">
      <c r="A4" s="1971" t="s">
        <v>9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</row>
    <row r="5" spans="1:21" ht="24" x14ac:dyDescent="0.2">
      <c r="A5" s="1960" t="s">
        <v>247</v>
      </c>
      <c r="B5" s="66">
        <v>2015</v>
      </c>
      <c r="C5" s="67"/>
      <c r="D5" s="68" t="s">
        <v>984</v>
      </c>
      <c r="E5" s="65"/>
      <c r="F5" s="44" t="s">
        <v>595</v>
      </c>
      <c r="G5" s="65"/>
      <c r="H5" s="66">
        <v>2015</v>
      </c>
      <c r="I5" s="67"/>
      <c r="J5" s="68" t="s">
        <v>984</v>
      </c>
      <c r="K5" s="65"/>
      <c r="L5" s="44" t="s">
        <v>595</v>
      </c>
      <c r="M5" s="66"/>
      <c r="N5" s="68">
        <v>2015</v>
      </c>
      <c r="O5" s="67"/>
      <c r="P5" s="68" t="s">
        <v>984</v>
      </c>
      <c r="Q5" s="65"/>
      <c r="R5" s="44" t="s">
        <v>595</v>
      </c>
      <c r="S5" s="5"/>
    </row>
    <row r="6" spans="1:21" x14ac:dyDescent="0.2">
      <c r="A6" s="30" t="s">
        <v>475</v>
      </c>
      <c r="B6" s="1566">
        <v>937960.3531685503</v>
      </c>
      <c r="C6" s="1567"/>
      <c r="D6" s="1389">
        <v>1037068.1240120428</v>
      </c>
      <c r="E6" s="1389"/>
      <c r="F6" s="1568">
        <v>-9.5565342862993632E-2</v>
      </c>
      <c r="G6" s="1568"/>
      <c r="H6" s="1569">
        <v>569911.01457464008</v>
      </c>
      <c r="I6" s="1568"/>
      <c r="J6" s="1389">
        <v>686727.26268769801</v>
      </c>
      <c r="K6" s="1570"/>
      <c r="L6" s="1568">
        <v>-0.17010573842061413</v>
      </c>
      <c r="M6" s="1571"/>
      <c r="N6" s="1572">
        <v>368049.33859382645</v>
      </c>
      <c r="O6" s="1568"/>
      <c r="P6" s="1389">
        <v>350340.86132434476</v>
      </c>
      <c r="Q6" s="1570"/>
      <c r="R6" s="1568">
        <v>5.0546422711129961E-2</v>
      </c>
      <c r="S6" s="1573"/>
      <c r="T6" s="1574"/>
      <c r="U6" s="1574"/>
    </row>
    <row r="7" spans="1:21" s="14" customFormat="1" x14ac:dyDescent="0.2">
      <c r="A7" s="30" t="s">
        <v>265</v>
      </c>
      <c r="B7" s="1566">
        <v>109920.86403468717</v>
      </c>
      <c r="C7" s="1389"/>
      <c r="D7" s="1389">
        <v>119100.50844242016</v>
      </c>
      <c r="E7" s="1389"/>
      <c r="F7" s="1568">
        <v>-7.7074770945843168E-2</v>
      </c>
      <c r="G7" s="1568"/>
      <c r="H7" s="1575">
        <v>55991.012612125633</v>
      </c>
      <c r="I7" s="1568"/>
      <c r="J7" s="1389">
        <v>66869.996944299579</v>
      </c>
      <c r="K7" s="1570"/>
      <c r="L7" s="1568">
        <v>-0.1626885722940255</v>
      </c>
      <c r="M7" s="1571"/>
      <c r="N7" s="1389">
        <v>53929.851422551277</v>
      </c>
      <c r="O7" s="1568"/>
      <c r="P7" s="1389">
        <v>52230.511498120584</v>
      </c>
      <c r="Q7" s="1570"/>
      <c r="R7" s="1568">
        <v>3.2535387375860571E-2</v>
      </c>
      <c r="S7" s="1573"/>
      <c r="T7" s="1574"/>
      <c r="U7" s="1576"/>
    </row>
    <row r="8" spans="1:21" s="14" customFormat="1" x14ac:dyDescent="0.2">
      <c r="A8" s="429" t="s">
        <v>266</v>
      </c>
      <c r="B8" s="1577"/>
      <c r="C8" s="1578"/>
      <c r="D8" s="1578"/>
      <c r="E8" s="1578"/>
      <c r="F8" s="1578"/>
      <c r="G8" s="1578"/>
      <c r="H8" s="1577"/>
      <c r="I8" s="1578"/>
      <c r="J8" s="1578"/>
      <c r="K8" s="1578"/>
      <c r="L8" s="1579"/>
      <c r="M8" s="1577"/>
      <c r="N8" s="1578"/>
      <c r="O8" s="1578"/>
      <c r="P8" s="1578"/>
      <c r="Q8" s="1578"/>
      <c r="R8" s="1579"/>
      <c r="S8" s="1579"/>
      <c r="T8" s="1574"/>
      <c r="U8" s="1576"/>
    </row>
    <row r="9" spans="1:21" s="186" customFormat="1" x14ac:dyDescent="0.2">
      <c r="A9" s="184" t="s">
        <v>267</v>
      </c>
      <c r="B9" s="1566">
        <v>7914.2320733828255</v>
      </c>
      <c r="C9" s="1389"/>
      <c r="D9" s="1389">
        <v>9864.1095914882899</v>
      </c>
      <c r="E9" s="1389"/>
      <c r="F9" s="1568">
        <v>-0.19767395120873432</v>
      </c>
      <c r="G9" s="1568"/>
      <c r="H9" s="1575">
        <v>6799.9142973098178</v>
      </c>
      <c r="I9" s="1568"/>
      <c r="J9" s="1580">
        <v>8704.5046336660453</v>
      </c>
      <c r="K9" s="1570"/>
      <c r="L9" s="1568">
        <v>-0.21880513785815264</v>
      </c>
      <c r="M9" s="1571"/>
      <c r="N9" s="1389">
        <v>1114.3177760729627</v>
      </c>
      <c r="O9" s="1568"/>
      <c r="P9" s="1389">
        <v>1159.6049578222455</v>
      </c>
      <c r="Q9" s="1570"/>
      <c r="R9" s="1568">
        <v>-3.9053973893258251E-2</v>
      </c>
      <c r="S9" s="1581"/>
      <c r="T9" s="1574"/>
      <c r="U9" s="1582"/>
    </row>
    <row r="10" spans="1:21" s="186" customFormat="1" x14ac:dyDescent="0.2">
      <c r="A10" s="184" t="s">
        <v>268</v>
      </c>
      <c r="B10" s="1566">
        <v>63603.784664708481</v>
      </c>
      <c r="C10" s="1389"/>
      <c r="D10" s="1389">
        <v>63725.98035573883</v>
      </c>
      <c r="E10" s="1389"/>
      <c r="F10" s="1568">
        <v>-1.9175176332825851E-3</v>
      </c>
      <c r="G10" s="1568"/>
      <c r="H10" s="1575">
        <v>25896.88794824979</v>
      </c>
      <c r="I10" s="1568"/>
      <c r="J10" s="1580">
        <v>31158.38202843539</v>
      </c>
      <c r="K10" s="1570"/>
      <c r="L10" s="1568">
        <v>-0.16886287854690007</v>
      </c>
      <c r="M10" s="1571"/>
      <c r="N10" s="1389">
        <v>37706.896716457668</v>
      </c>
      <c r="O10" s="1568"/>
      <c r="P10" s="1389">
        <v>32567.59832730344</v>
      </c>
      <c r="Q10" s="1570"/>
      <c r="R10" s="1568">
        <v>0.15780403385918804</v>
      </c>
      <c r="S10" s="1581"/>
      <c r="T10" s="1574"/>
      <c r="U10" s="1582"/>
    </row>
    <row r="11" spans="1:21" s="186" customFormat="1" x14ac:dyDescent="0.2">
      <c r="A11" s="184" t="s">
        <v>269</v>
      </c>
      <c r="B11" s="1566">
        <v>38402.84729658741</v>
      </c>
      <c r="C11" s="1389"/>
      <c r="D11" s="1389">
        <v>45510.418495195365</v>
      </c>
      <c r="E11" s="1389"/>
      <c r="F11" s="1568">
        <v>-0.15617459547989693</v>
      </c>
      <c r="G11" s="1568"/>
      <c r="H11" s="1575">
        <v>23294.210366567597</v>
      </c>
      <c r="I11" s="1568"/>
      <c r="J11" s="1389">
        <v>27007.110282200865</v>
      </c>
      <c r="K11" s="1570"/>
      <c r="L11" s="1568">
        <v>-0.13747860755322158</v>
      </c>
      <c r="M11" s="1571"/>
      <c r="N11" s="1389">
        <v>15108.636930020077</v>
      </c>
      <c r="O11" s="1568"/>
      <c r="P11" s="1389">
        <v>18503.3082129945</v>
      </c>
      <c r="Q11" s="1570"/>
      <c r="R11" s="1568">
        <v>-0.18346293775674199</v>
      </c>
      <c r="S11" s="1581"/>
      <c r="T11" s="1574"/>
      <c r="U11" s="1582"/>
    </row>
    <row r="12" spans="1:21" s="186" customFormat="1" x14ac:dyDescent="0.2">
      <c r="A12" s="184" t="s">
        <v>270</v>
      </c>
      <c r="B12" s="1583">
        <v>2.2716303772371917</v>
      </c>
      <c r="C12" s="1584"/>
      <c r="D12" s="1585">
        <v>2.2989351347934868</v>
      </c>
      <c r="E12" s="1585"/>
      <c r="F12" s="1568">
        <v>-1.1877132652874005E-2</v>
      </c>
      <c r="G12" s="1568"/>
      <c r="H12" s="1586">
        <v>2.2317398764797365</v>
      </c>
      <c r="I12" s="1568"/>
      <c r="J12" s="1587">
        <v>2.1874894067904975</v>
      </c>
      <c r="K12" s="1570"/>
      <c r="L12" s="1568">
        <v>2.0228884104249726E-2</v>
      </c>
      <c r="M12" s="1571"/>
      <c r="N12" s="1584">
        <v>2.314582806931166</v>
      </c>
      <c r="O12" s="1568"/>
      <c r="P12" s="1585">
        <v>2.459275535751527</v>
      </c>
      <c r="Q12" s="1570"/>
      <c r="R12" s="1568">
        <v>-5.8835509367251328E-2</v>
      </c>
      <c r="S12" s="1581"/>
      <c r="T12" s="1574"/>
      <c r="U12" s="1582"/>
    </row>
    <row r="13" spans="1:21" s="14" customFormat="1" x14ac:dyDescent="0.2">
      <c r="A13" s="429" t="s">
        <v>271</v>
      </c>
      <c r="B13" s="1577"/>
      <c r="C13" s="1578"/>
      <c r="D13" s="1578"/>
      <c r="E13" s="1578"/>
      <c r="F13" s="1578"/>
      <c r="G13" s="1578"/>
      <c r="H13" s="1577"/>
      <c r="I13" s="1578"/>
      <c r="J13" s="1578"/>
      <c r="K13" s="1578"/>
      <c r="L13" s="1579"/>
      <c r="M13" s="1577"/>
      <c r="N13" s="1578"/>
      <c r="O13" s="1578"/>
      <c r="P13" s="1578"/>
      <c r="Q13" s="1578"/>
      <c r="R13" s="1579"/>
      <c r="S13" s="1579"/>
      <c r="T13" s="1574"/>
      <c r="U13" s="1576"/>
    </row>
    <row r="14" spans="1:21" s="98" customFormat="1" x14ac:dyDescent="0.2">
      <c r="A14" s="9" t="s">
        <v>272</v>
      </c>
      <c r="B14" s="1566">
        <v>54439.443264986017</v>
      </c>
      <c r="C14" s="1389"/>
      <c r="D14" s="1389">
        <v>54988.306212874886</v>
      </c>
      <c r="E14" s="1389"/>
      <c r="F14" s="1568">
        <v>-9.9814485240565347E-3</v>
      </c>
      <c r="G14" s="1568"/>
      <c r="H14" s="1575">
        <v>19666.583263814562</v>
      </c>
      <c r="I14" s="1568"/>
      <c r="J14" s="1580">
        <v>24148.7688316534</v>
      </c>
      <c r="K14" s="1570"/>
      <c r="L14" s="1568">
        <v>-0.18560720834611408</v>
      </c>
      <c r="M14" s="1571"/>
      <c r="N14" s="1389">
        <v>34772.860001171859</v>
      </c>
      <c r="O14" s="1568"/>
      <c r="P14" s="1389">
        <v>30839.537381221489</v>
      </c>
      <c r="Q14" s="1570"/>
      <c r="R14" s="1568">
        <v>0.12754155716828003</v>
      </c>
      <c r="S14" s="1581"/>
      <c r="T14" s="1574"/>
      <c r="U14" s="1588"/>
    </row>
    <row r="15" spans="1:21" s="98" customFormat="1" x14ac:dyDescent="0.2">
      <c r="A15" s="9" t="s">
        <v>273</v>
      </c>
      <c r="B15" s="1566">
        <v>55481.420769689692</v>
      </c>
      <c r="C15" s="1389"/>
      <c r="D15" s="1389">
        <v>64112.20222954527</v>
      </c>
      <c r="E15" s="1389"/>
      <c r="F15" s="1568">
        <v>-0.13461995002065605</v>
      </c>
      <c r="G15" s="1568"/>
      <c r="H15" s="1566">
        <v>36324.429348312071</v>
      </c>
      <c r="I15" s="1568"/>
      <c r="J15" s="1580">
        <v>42721.228112646175</v>
      </c>
      <c r="K15" s="1570"/>
      <c r="L15" s="1568">
        <v>-0.14973349425880733</v>
      </c>
      <c r="M15" s="1571"/>
      <c r="N15" s="1389">
        <v>19156.991421378771</v>
      </c>
      <c r="O15" s="1568"/>
      <c r="P15" s="1389">
        <v>21390.974116899095</v>
      </c>
      <c r="Q15" s="1570"/>
      <c r="R15" s="1568">
        <v>-0.10443576264044256</v>
      </c>
      <c r="S15" s="1581"/>
      <c r="T15" s="1574"/>
      <c r="U15" s="1588"/>
    </row>
    <row r="16" spans="1:21" s="98" customFormat="1" x14ac:dyDescent="0.2">
      <c r="A16" s="33" t="s">
        <v>619</v>
      </c>
      <c r="B16" s="1583">
        <v>3.4544268301716761</v>
      </c>
      <c r="C16" s="1584"/>
      <c r="D16" s="1585">
        <v>3.6875282693782454</v>
      </c>
      <c r="E16" s="1585"/>
      <c r="F16" s="1568">
        <v>-6.3213465003719854E-2</v>
      </c>
      <c r="G16" s="1568"/>
      <c r="H16" s="1586">
        <v>4.7101099890014355</v>
      </c>
      <c r="I16" s="1568"/>
      <c r="J16" s="1587">
        <v>4.6312083190343039</v>
      </c>
      <c r="K16" s="1570"/>
      <c r="L16" s="1568">
        <v>1.7036951165173279E-2</v>
      </c>
      <c r="M16" s="1571"/>
      <c r="N16" s="1584">
        <v>2.1507523395449928</v>
      </c>
      <c r="O16" s="1568"/>
      <c r="P16" s="1585">
        <v>2.4793478356260739</v>
      </c>
      <c r="Q16" s="1570"/>
      <c r="R16" s="1568">
        <v>-0.13253303605062966</v>
      </c>
      <c r="S16" s="1581"/>
      <c r="T16" s="1574"/>
      <c r="U16" s="1588"/>
    </row>
    <row r="17" spans="1:21" x14ac:dyDescent="0.2">
      <c r="A17" s="545" t="s">
        <v>274</v>
      </c>
      <c r="B17" s="1577"/>
      <c r="C17" s="1578"/>
      <c r="D17" s="1578"/>
      <c r="E17" s="1578"/>
      <c r="F17" s="1578"/>
      <c r="G17" s="1578"/>
      <c r="H17" s="1577"/>
      <c r="I17" s="1578"/>
      <c r="J17" s="1578"/>
      <c r="K17" s="1578"/>
      <c r="L17" s="1579"/>
      <c r="M17" s="1577"/>
      <c r="N17" s="1578"/>
      <c r="O17" s="1578"/>
      <c r="P17" s="1578"/>
      <c r="Q17" s="1578"/>
      <c r="R17" s="1579"/>
      <c r="S17" s="1579"/>
      <c r="T17" s="1574"/>
      <c r="U17" s="1574"/>
    </row>
    <row r="18" spans="1:21" s="98" customFormat="1" x14ac:dyDescent="0.2">
      <c r="A18" s="9" t="s">
        <v>275</v>
      </c>
      <c r="B18" s="1566">
        <v>9757.2682521771731</v>
      </c>
      <c r="C18" s="1389"/>
      <c r="D18" s="1389">
        <v>11178.484537866976</v>
      </c>
      <c r="E18" s="1389"/>
      <c r="F18" s="1568">
        <v>-0.12713854734740213</v>
      </c>
      <c r="G18" s="1568"/>
      <c r="H18" s="1575">
        <v>1204.0302731812892</v>
      </c>
      <c r="I18" s="1568"/>
      <c r="J18" s="1580">
        <v>1722.2128182489553</v>
      </c>
      <c r="K18" s="1570"/>
      <c r="L18" s="1568">
        <v>-0.30088183038523869</v>
      </c>
      <c r="M18" s="1571"/>
      <c r="N18" s="1389">
        <v>8553.2379789959341</v>
      </c>
      <c r="O18" s="1568"/>
      <c r="P18" s="1389">
        <v>9456.2717196180201</v>
      </c>
      <c r="Q18" s="1570"/>
      <c r="R18" s="1568">
        <v>-9.5495747943520753E-2</v>
      </c>
      <c r="S18" s="1581"/>
      <c r="T18" s="1574"/>
      <c r="U18" s="1588"/>
    </row>
    <row r="19" spans="1:21" s="98" customFormat="1" x14ac:dyDescent="0.2">
      <c r="A19" s="9" t="s">
        <v>276</v>
      </c>
      <c r="B19" s="1566">
        <v>53030.440064670496</v>
      </c>
      <c r="C19" s="1389"/>
      <c r="D19" s="1389">
        <v>55319.197533184197</v>
      </c>
      <c r="E19" s="1389"/>
      <c r="F19" s="1568">
        <v>-4.1373656353940219E-2</v>
      </c>
      <c r="G19" s="1568"/>
      <c r="H19" s="1575">
        <v>12697.323081646564</v>
      </c>
      <c r="I19" s="1568"/>
      <c r="J19" s="1580">
        <v>16019.958421681917</v>
      </c>
      <c r="K19" s="1570"/>
      <c r="L19" s="1568">
        <v>-0.20740599023892556</v>
      </c>
      <c r="M19" s="1571"/>
      <c r="N19" s="1389">
        <v>40333.11698302468</v>
      </c>
      <c r="O19" s="1568"/>
      <c r="P19" s="1389">
        <v>39299.239111502277</v>
      </c>
      <c r="Q19" s="1570"/>
      <c r="R19" s="1568">
        <v>2.6307834321906844E-2</v>
      </c>
      <c r="S19" s="1581"/>
      <c r="T19" s="1574"/>
      <c r="U19" s="1588"/>
    </row>
    <row r="20" spans="1:21" s="98" customFormat="1" x14ac:dyDescent="0.2">
      <c r="A20" s="9" t="s">
        <v>277</v>
      </c>
      <c r="B20" s="1566">
        <v>8968.8898535581666</v>
      </c>
      <c r="C20" s="1389"/>
      <c r="D20" s="1389">
        <v>9701.7403258674094</v>
      </c>
      <c r="E20" s="1389"/>
      <c r="F20" s="1568">
        <v>-7.5538042422684651E-2</v>
      </c>
      <c r="G20" s="1568"/>
      <c r="H20" s="1575">
        <v>740.67526756969619</v>
      </c>
      <c r="I20" s="1568"/>
      <c r="J20" s="1580">
        <v>919.81796925659182</v>
      </c>
      <c r="K20" s="1570"/>
      <c r="L20" s="1568">
        <v>-0.19475886281247687</v>
      </c>
      <c r="M20" s="1571"/>
      <c r="N20" s="1389">
        <v>8228.2145859885095</v>
      </c>
      <c r="O20" s="1568"/>
      <c r="P20" s="1389">
        <v>8781.9223566108176</v>
      </c>
      <c r="Q20" s="1570"/>
      <c r="R20" s="1568">
        <v>-6.3050861546901552E-2</v>
      </c>
      <c r="S20" s="1581"/>
      <c r="T20" s="1574"/>
      <c r="U20" s="1588"/>
    </row>
    <row r="21" spans="1:21" s="98" customFormat="1" x14ac:dyDescent="0.2">
      <c r="A21" s="9" t="s">
        <v>278</v>
      </c>
      <c r="B21" s="1566">
        <v>56102.045571386472</v>
      </c>
      <c r="C21" s="1389"/>
      <c r="D21" s="1389">
        <v>62304.566697237504</v>
      </c>
      <c r="E21" s="1389"/>
      <c r="F21" s="1568">
        <v>-9.9551629272883496E-2</v>
      </c>
      <c r="G21" s="1568"/>
      <c r="H21" s="1575">
        <v>42830.334524868449</v>
      </c>
      <c r="I21" s="1568"/>
      <c r="J21" s="1580">
        <v>50047.64367362656</v>
      </c>
      <c r="K21" s="1570"/>
      <c r="L21" s="1568">
        <v>-0.14420877026347181</v>
      </c>
      <c r="M21" s="1571"/>
      <c r="N21" s="1389">
        <v>13271.711046518747</v>
      </c>
      <c r="O21" s="1568"/>
      <c r="P21" s="1389">
        <v>12256.923023610943</v>
      </c>
      <c r="Q21" s="1570"/>
      <c r="R21" s="1568">
        <v>8.2793048545135001E-2</v>
      </c>
      <c r="S21" s="1581"/>
      <c r="T21" s="1574"/>
      <c r="U21" s="1588"/>
    </row>
    <row r="22" spans="1:21" x14ac:dyDescent="0.2">
      <c r="A22" s="545" t="s">
        <v>279</v>
      </c>
      <c r="B22" s="1577"/>
      <c r="C22" s="1578"/>
      <c r="D22" s="1578"/>
      <c r="E22" s="1578"/>
      <c r="F22" s="1578"/>
      <c r="G22" s="1578"/>
      <c r="H22" s="1577"/>
      <c r="I22" s="1578"/>
      <c r="J22" s="1578"/>
      <c r="K22" s="1578"/>
      <c r="L22" s="1579"/>
      <c r="M22" s="1577"/>
      <c r="N22" s="1578"/>
      <c r="O22" s="1578"/>
      <c r="P22" s="1578"/>
      <c r="Q22" s="1578"/>
      <c r="R22" s="1579"/>
      <c r="S22" s="1579"/>
      <c r="T22" s="1574"/>
      <c r="U22" s="1574"/>
    </row>
    <row r="23" spans="1:21" s="98" customFormat="1" x14ac:dyDescent="0.2">
      <c r="A23" s="9" t="s">
        <v>541</v>
      </c>
      <c r="B23" s="1566">
        <v>77030.965894874957</v>
      </c>
      <c r="C23" s="1389"/>
      <c r="D23" s="1389">
        <v>80761.798059938388</v>
      </c>
      <c r="E23" s="1389"/>
      <c r="F23" s="1568">
        <v>-4.619550647317866E-2</v>
      </c>
      <c r="G23" s="1568"/>
      <c r="H23" s="1575">
        <v>25536.15386141307</v>
      </c>
      <c r="I23" s="1568"/>
      <c r="J23" s="1580">
        <v>31151.428966525422</v>
      </c>
      <c r="K23" s="1570"/>
      <c r="L23" s="1568">
        <v>-0.18025738437701821</v>
      </c>
      <c r="M23" s="1571"/>
      <c r="N23" s="1389">
        <v>51494.81203346375</v>
      </c>
      <c r="O23" s="1568"/>
      <c r="P23" s="1389">
        <v>49610.369093412963</v>
      </c>
      <c r="Q23" s="1570"/>
      <c r="R23" s="1568">
        <v>3.7984860312216359E-2</v>
      </c>
      <c r="S23" s="1581"/>
      <c r="T23" s="1574"/>
      <c r="U23" s="1588"/>
    </row>
    <row r="24" spans="1:21" s="98" customFormat="1" x14ac:dyDescent="0.2">
      <c r="A24" s="9" t="s">
        <v>280</v>
      </c>
      <c r="B24" s="1566">
        <v>29985.126045563418</v>
      </c>
      <c r="C24" s="1389"/>
      <c r="D24" s="1389">
        <v>32548.36700856169</v>
      </c>
      <c r="E24" s="1389"/>
      <c r="F24" s="1568">
        <v>-7.8751753116339876E-2</v>
      </c>
      <c r="G24" s="1568"/>
      <c r="H24" s="1575">
        <v>23828.585697309503</v>
      </c>
      <c r="I24" s="1568"/>
      <c r="J24" s="1580">
        <v>28024.818090745513</v>
      </c>
      <c r="K24" s="1570"/>
      <c r="L24" s="1568">
        <v>-0.14973272546670729</v>
      </c>
      <c r="M24" s="1571"/>
      <c r="N24" s="1389">
        <v>6156.5403482544998</v>
      </c>
      <c r="O24" s="1568"/>
      <c r="P24" s="1389">
        <v>4523.5489178161752</v>
      </c>
      <c r="Q24" s="1570"/>
      <c r="R24" s="1568">
        <v>0.36099784927863249</v>
      </c>
      <c r="S24" s="1581"/>
      <c r="T24" s="1574"/>
      <c r="U24" s="1588"/>
    </row>
    <row r="25" spans="1:21" s="98" customFormat="1" x14ac:dyDescent="0.2">
      <c r="A25" s="9" t="s">
        <v>281</v>
      </c>
      <c r="B25" s="1566">
        <v>29468.465343486558</v>
      </c>
      <c r="C25" s="1389"/>
      <c r="D25" s="1389">
        <v>32082.607620726059</v>
      </c>
      <c r="E25" s="1389"/>
      <c r="F25" s="1568">
        <v>-8.1481602372953904E-2</v>
      </c>
      <c r="G25" s="1568"/>
      <c r="H25" s="1575">
        <v>23415.231597956252</v>
      </c>
      <c r="I25" s="1568"/>
      <c r="J25" s="1580">
        <v>27589.400611998026</v>
      </c>
      <c r="K25" s="1570"/>
      <c r="L25" s="1568">
        <v>-0.15129611087768682</v>
      </c>
      <c r="M25" s="1571"/>
      <c r="N25" s="1389">
        <v>6053.2337455309116</v>
      </c>
      <c r="O25" s="1568"/>
      <c r="P25" s="1389">
        <v>4493.2070087280345</v>
      </c>
      <c r="Q25" s="1570"/>
      <c r="R25" s="1568">
        <v>0.34719672024292053</v>
      </c>
      <c r="S25" s="1581"/>
      <c r="T25" s="1574"/>
      <c r="U25" s="1588"/>
    </row>
    <row r="26" spans="1:21" s="98" customFormat="1" x14ac:dyDescent="0.2">
      <c r="A26" s="9" t="s">
        <v>542</v>
      </c>
      <c r="B26" s="1566">
        <v>870.30382525022117</v>
      </c>
      <c r="C26" s="1389"/>
      <c r="D26" s="1389">
        <v>859.2063307750592</v>
      </c>
      <c r="E26" s="1389"/>
      <c r="F26" s="1568">
        <v>1.2915983131957739E-2</v>
      </c>
      <c r="G26" s="1568"/>
      <c r="H26" s="1575">
        <v>721.98113766138965</v>
      </c>
      <c r="I26" s="1568"/>
      <c r="J26" s="1580">
        <v>749.50485311313514</v>
      </c>
      <c r="K26" s="1570"/>
      <c r="L26" s="1568">
        <v>-3.6722531331749603E-2</v>
      </c>
      <c r="M26" s="1571"/>
      <c r="N26" s="1389">
        <v>148.32268758883222</v>
      </c>
      <c r="O26" s="1568"/>
      <c r="P26" s="1389">
        <v>109.70147766192406</v>
      </c>
      <c r="Q26" s="1570"/>
      <c r="R26" s="1568">
        <v>0.35205733550764268</v>
      </c>
      <c r="S26" s="1581"/>
      <c r="T26" s="1574"/>
      <c r="U26" s="1588"/>
    </row>
    <row r="27" spans="1:21" s="98" customFormat="1" x14ac:dyDescent="0.2">
      <c r="A27" s="9" t="s">
        <v>543</v>
      </c>
      <c r="B27" s="1566">
        <v>784.36389378442402</v>
      </c>
      <c r="C27" s="1389"/>
      <c r="D27" s="1389">
        <v>1162.0033362163151</v>
      </c>
      <c r="E27" s="1389"/>
      <c r="F27" s="1568">
        <v>-0.32498998123495132</v>
      </c>
      <c r="G27" s="1568"/>
      <c r="H27" s="1575">
        <v>732.89479628832294</v>
      </c>
      <c r="I27" s="1568"/>
      <c r="J27" s="1580">
        <v>1009.3936873475221</v>
      </c>
      <c r="K27" s="1570"/>
      <c r="L27" s="1568">
        <v>-0.27392571850313541</v>
      </c>
      <c r="M27" s="1571"/>
      <c r="N27" s="1389">
        <v>51.469097496101377</v>
      </c>
      <c r="O27" s="1568"/>
      <c r="P27" s="1389">
        <v>152.60964886879302</v>
      </c>
      <c r="Q27" s="1570"/>
      <c r="R27" s="1568">
        <v>-0.66274021415020612</v>
      </c>
      <c r="S27" s="1581"/>
      <c r="T27" s="1574"/>
      <c r="U27" s="1588"/>
    </row>
    <row r="28" spans="1:21" s="98" customFormat="1" x14ac:dyDescent="0.2">
      <c r="A28" s="9" t="s">
        <v>246</v>
      </c>
      <c r="B28" s="1566">
        <v>12784.939325904365</v>
      </c>
      <c r="C28" s="1389"/>
      <c r="D28" s="1389">
        <v>15671.680526666822</v>
      </c>
      <c r="E28" s="1389"/>
      <c r="F28" s="1568">
        <v>-0.18420112609176778</v>
      </c>
      <c r="G28" s="1568"/>
      <c r="H28" s="1575">
        <v>11452.682541752209</v>
      </c>
      <c r="I28" s="1568"/>
      <c r="J28" s="1580">
        <v>14439.29377018456</v>
      </c>
      <c r="K28" s="1570"/>
      <c r="L28" s="1568">
        <v>-0.20683914850457241</v>
      </c>
      <c r="M28" s="1571"/>
      <c r="N28" s="1389">
        <v>1332.2567841521266</v>
      </c>
      <c r="O28" s="1568"/>
      <c r="P28" s="1389">
        <v>1232.3867564822615</v>
      </c>
      <c r="Q28" s="1570"/>
      <c r="R28" s="1568">
        <v>8.1037894268626509E-2</v>
      </c>
      <c r="S28" s="1581"/>
      <c r="T28" s="1574"/>
      <c r="U28" s="1588"/>
    </row>
    <row r="29" spans="1:21" s="98" customFormat="1" x14ac:dyDescent="0.2">
      <c r="A29" s="9" t="s">
        <v>0</v>
      </c>
      <c r="B29" s="1566">
        <v>14823.089975923147</v>
      </c>
      <c r="C29" s="1389"/>
      <c r="D29" s="1389">
        <v>17393.554772556454</v>
      </c>
      <c r="E29" s="1389"/>
      <c r="F29" s="1568">
        <v>-0.14778260282302877</v>
      </c>
      <c r="G29" s="1568"/>
      <c r="H29" s="1575">
        <v>10172.142499210506</v>
      </c>
      <c r="I29" s="1568"/>
      <c r="J29" s="1580">
        <v>11505.879805423145</v>
      </c>
      <c r="K29" s="1570"/>
      <c r="L29" s="1568">
        <v>-0.115917889702272</v>
      </c>
      <c r="M29" s="1571"/>
      <c r="N29" s="1389">
        <v>4650.9474767125057</v>
      </c>
      <c r="O29" s="1568"/>
      <c r="P29" s="1389">
        <v>5887.6749671333073</v>
      </c>
      <c r="Q29" s="1570"/>
      <c r="R29" s="1568">
        <v>-0.21005362852476905</v>
      </c>
      <c r="S29" s="1581"/>
      <c r="T29" s="1574"/>
      <c r="U29" s="1588"/>
    </row>
    <row r="30" spans="1:21" s="98" customFormat="1" x14ac:dyDescent="0.2">
      <c r="A30" s="9" t="s">
        <v>253</v>
      </c>
      <c r="B30" s="1566">
        <v>4700.9557357518461</v>
      </c>
      <c r="C30" s="1389"/>
      <c r="D30" s="1389">
        <v>6280.5984842990174</v>
      </c>
      <c r="E30" s="1389"/>
      <c r="F30" s="1568">
        <v>-0.25151150045591181</v>
      </c>
      <c r="G30" s="1568"/>
      <c r="H30" s="1575">
        <v>3316.3723154349286</v>
      </c>
      <c r="I30" s="1568"/>
      <c r="J30" s="1580">
        <v>3976.800462011407</v>
      </c>
      <c r="K30" s="1570"/>
      <c r="L30" s="1568">
        <v>-0.16607022476617889</v>
      </c>
      <c r="M30" s="1571"/>
      <c r="N30" s="1389">
        <v>1384.5834203169056</v>
      </c>
      <c r="O30" s="1568"/>
      <c r="P30" s="1389">
        <v>2303.7980222876104</v>
      </c>
      <c r="Q30" s="1570"/>
      <c r="R30" s="1568">
        <v>-0.39899964887457845</v>
      </c>
      <c r="S30" s="1581"/>
      <c r="T30" s="1574"/>
      <c r="U30" s="1588"/>
    </row>
    <row r="31" spans="1:21" s="98" customFormat="1" x14ac:dyDescent="0.2">
      <c r="A31" s="9" t="s">
        <v>262</v>
      </c>
      <c r="B31" s="1566">
        <v>12732.597916134811</v>
      </c>
      <c r="C31" s="1389"/>
      <c r="D31" s="1389">
        <v>14156.371722948279</v>
      </c>
      <c r="E31" s="1389"/>
      <c r="F31" s="1568">
        <v>-0.10057476835716668</v>
      </c>
      <c r="G31" s="1568"/>
      <c r="H31" s="1575">
        <v>8999.4197379926882</v>
      </c>
      <c r="I31" s="1568"/>
      <c r="J31" s="1580">
        <v>9938.8930622352127</v>
      </c>
      <c r="K31" s="1570"/>
      <c r="L31" s="1568">
        <v>-9.4524945419952142E-2</v>
      </c>
      <c r="M31" s="1571"/>
      <c r="N31" s="1389">
        <v>3733.1781781419918</v>
      </c>
      <c r="O31" s="1568"/>
      <c r="P31" s="1389">
        <v>4217.4786607130663</v>
      </c>
      <c r="Q31" s="1570"/>
      <c r="R31" s="1568">
        <v>-0.11483175649054544</v>
      </c>
      <c r="S31" s="1581"/>
      <c r="T31" s="1574"/>
      <c r="U31" s="1588"/>
    </row>
    <row r="32" spans="1:21" x14ac:dyDescent="0.2">
      <c r="A32" s="405" t="s">
        <v>141</v>
      </c>
      <c r="B32" s="1577"/>
      <c r="C32" s="1578"/>
      <c r="D32" s="1578"/>
      <c r="E32" s="1578"/>
      <c r="F32" s="1578"/>
      <c r="G32" s="1578"/>
      <c r="H32" s="1577"/>
      <c r="I32" s="1578"/>
      <c r="J32" s="1578"/>
      <c r="K32" s="1578"/>
      <c r="L32" s="1579"/>
      <c r="M32" s="1577"/>
      <c r="N32" s="1578"/>
      <c r="O32" s="1578"/>
      <c r="P32" s="1578"/>
      <c r="Q32" s="1578"/>
      <c r="R32" s="1579"/>
      <c r="S32" s="1579"/>
      <c r="T32" s="1574"/>
      <c r="U32" s="1574"/>
    </row>
    <row r="33" spans="1:21" s="98" customFormat="1" x14ac:dyDescent="0.2">
      <c r="A33" s="32" t="s">
        <v>544</v>
      </c>
      <c r="B33" s="1589">
        <v>6.4217840195889559</v>
      </c>
      <c r="C33" s="1585"/>
      <c r="D33" s="1585">
        <v>6.4968339924201866</v>
      </c>
      <c r="E33" s="1585"/>
      <c r="F33" s="1568">
        <v>-1.1551776283462208E-2</v>
      </c>
      <c r="G33" s="1568"/>
      <c r="H33" s="1586">
        <v>7.2647078016739837</v>
      </c>
      <c r="I33" s="1568"/>
      <c r="J33" s="1585">
        <v>7.3280478181638493</v>
      </c>
      <c r="K33" s="1590"/>
      <c r="L33" s="1568">
        <v>-8.6435047998549251E-3</v>
      </c>
      <c r="M33" s="1571"/>
      <c r="N33" s="1585">
        <v>6.0037801364252905</v>
      </c>
      <c r="O33" s="1568"/>
      <c r="P33" s="1585">
        <v>5.9748967659526357</v>
      </c>
      <c r="Q33" s="1590"/>
      <c r="R33" s="1568">
        <v>4.8341204215014769E-3</v>
      </c>
      <c r="S33" s="1573"/>
      <c r="T33" s="1574"/>
      <c r="U33" s="1588"/>
    </row>
    <row r="34" spans="1:21" s="98" customFormat="1" x14ac:dyDescent="0.2">
      <c r="A34" s="32" t="s">
        <v>285</v>
      </c>
      <c r="B34" s="1589">
        <v>7.9977756014676116</v>
      </c>
      <c r="C34" s="1585"/>
      <c r="D34" s="1585">
        <v>8.1778223858601464</v>
      </c>
      <c r="E34" s="1585"/>
      <c r="F34" s="1568">
        <v>-2.2016470387501264E-2</v>
      </c>
      <c r="G34" s="1568"/>
      <c r="H34" s="1586">
        <v>8.5834206245015867</v>
      </c>
      <c r="I34" s="1568"/>
      <c r="J34" s="1585">
        <v>8.453636287057007</v>
      </c>
      <c r="K34" s="1590"/>
      <c r="L34" s="1568">
        <v>1.5352486555789828E-2</v>
      </c>
      <c r="M34" s="1571"/>
      <c r="N34" s="1585">
        <v>5.732372607793975</v>
      </c>
      <c r="O34" s="1568"/>
      <c r="P34" s="1585">
        <v>6.4842569214386998</v>
      </c>
      <c r="Q34" s="1590"/>
      <c r="R34" s="1568">
        <v>-0.11595535506293601</v>
      </c>
      <c r="S34" s="1573"/>
      <c r="T34" s="1574"/>
      <c r="U34" s="1588"/>
    </row>
    <row r="35" spans="1:21" s="98" customFormat="1" x14ac:dyDescent="0.2">
      <c r="A35" s="32" t="s">
        <v>545</v>
      </c>
      <c r="B35" s="1589">
        <v>3.5062666262189581</v>
      </c>
      <c r="C35" s="1585"/>
      <c r="D35" s="1585">
        <v>4.5087912645650983</v>
      </c>
      <c r="E35" s="1585"/>
      <c r="F35" s="1568">
        <v>-0.22234886902506454</v>
      </c>
      <c r="G35" s="1568"/>
      <c r="H35" s="1586">
        <v>3.8559554281354531</v>
      </c>
      <c r="I35" s="1568"/>
      <c r="J35" s="1585">
        <v>4.9146889136128786</v>
      </c>
      <c r="K35" s="1590"/>
      <c r="L35" s="1568">
        <v>-0.21542227882316381</v>
      </c>
      <c r="M35" s="1571"/>
      <c r="N35" s="1585">
        <v>1.8041081557967469</v>
      </c>
      <c r="O35" s="1568"/>
      <c r="P35" s="1585">
        <v>1.7356084021968294</v>
      </c>
      <c r="Q35" s="1590"/>
      <c r="R35" s="1568">
        <v>3.9467286234161202E-2</v>
      </c>
      <c r="S35" s="1573"/>
      <c r="T35" s="1574"/>
      <c r="U35" s="1588"/>
    </row>
    <row r="36" spans="1:21" s="98" customFormat="1" x14ac:dyDescent="0.2">
      <c r="A36" s="32" t="s">
        <v>546</v>
      </c>
      <c r="B36" s="1589">
        <v>2.7121336714488922</v>
      </c>
      <c r="C36" s="1585"/>
      <c r="D36" s="1585">
        <v>5.7421977052366637</v>
      </c>
      <c r="E36" s="1585"/>
      <c r="F36" s="1568">
        <v>-0.52768368303036128</v>
      </c>
      <c r="G36" s="1568"/>
      <c r="H36" s="1586">
        <v>2.7962461636754345</v>
      </c>
      <c r="I36" s="1568"/>
      <c r="J36" s="1585">
        <v>6.1998774308535953</v>
      </c>
      <c r="K36" s="1590"/>
      <c r="L36" s="1568">
        <v>-0.54898363800549377</v>
      </c>
      <c r="M36" s="1571"/>
      <c r="N36" s="1585">
        <v>1.5144128864605211</v>
      </c>
      <c r="O36" s="1568"/>
      <c r="P36" s="1585">
        <v>2.7150036235448449</v>
      </c>
      <c r="Q36" s="1590"/>
      <c r="R36" s="1568">
        <v>-0.44220594281077691</v>
      </c>
      <c r="S36" s="1573"/>
      <c r="T36" s="1574"/>
      <c r="U36" s="1588"/>
    </row>
    <row r="37" spans="1:21" s="98" customFormat="1" x14ac:dyDescent="0.2">
      <c r="A37" s="658" t="s">
        <v>547</v>
      </c>
      <c r="B37" s="1589">
        <v>7.9196475212369259</v>
      </c>
      <c r="C37" s="1585"/>
      <c r="D37" s="1585">
        <v>7.8564512363522123</v>
      </c>
      <c r="E37" s="1585"/>
      <c r="F37" s="1568">
        <v>8.0438715882688999E-3</v>
      </c>
      <c r="G37" s="1568"/>
      <c r="H37" s="1586">
        <v>8.0831618296796659</v>
      </c>
      <c r="I37" s="1568"/>
      <c r="J37" s="1585">
        <v>8.1244642567643108</v>
      </c>
      <c r="K37" s="1590"/>
      <c r="L37" s="1568">
        <v>-5.0837108490270153E-3</v>
      </c>
      <c r="M37" s="1571"/>
      <c r="N37" s="1585">
        <v>6.5140044891237974</v>
      </c>
      <c r="O37" s="1568"/>
      <c r="P37" s="1585">
        <v>4.7162692150757772</v>
      </c>
      <c r="Q37" s="1590"/>
      <c r="R37" s="1568">
        <v>0.38117740783360593</v>
      </c>
      <c r="S37" s="1573"/>
      <c r="T37" s="1574"/>
      <c r="U37" s="1588"/>
    </row>
    <row r="38" spans="1:21" s="98" customFormat="1" x14ac:dyDescent="0.2">
      <c r="A38" s="658" t="s">
        <v>1</v>
      </c>
      <c r="B38" s="1589">
        <v>6.8252249951294219</v>
      </c>
      <c r="C38" s="1585"/>
      <c r="D38" s="1585">
        <v>6.6884564467804601</v>
      </c>
      <c r="E38" s="1585"/>
      <c r="F38" s="1568">
        <v>2.0448447177195329E-2</v>
      </c>
      <c r="G38" s="1568"/>
      <c r="H38" s="1586">
        <v>8.455285487398049</v>
      </c>
      <c r="I38" s="1568"/>
      <c r="J38" s="1585">
        <v>8.5142656328514921</v>
      </c>
      <c r="K38" s="1590"/>
      <c r="L38" s="1568">
        <v>-6.9272146297472519E-3</v>
      </c>
      <c r="M38" s="1571"/>
      <c r="N38" s="1585">
        <v>3.2601003204878882</v>
      </c>
      <c r="O38" s="1568"/>
      <c r="P38" s="1585">
        <v>3.1204026462835119</v>
      </c>
      <c r="Q38" s="1590"/>
      <c r="R38" s="1568">
        <v>4.4769117976092024E-2</v>
      </c>
      <c r="S38" s="1573"/>
      <c r="T38" s="1574"/>
      <c r="U38" s="1588"/>
    </row>
    <row r="39" spans="1:21" s="98" customFormat="1" x14ac:dyDescent="0.2">
      <c r="A39" s="32" t="s">
        <v>142</v>
      </c>
      <c r="B39" s="1589">
        <v>3.9843183628774637</v>
      </c>
      <c r="C39" s="1585"/>
      <c r="D39" s="1585">
        <v>3.7725562257082546</v>
      </c>
      <c r="E39" s="1585"/>
      <c r="F39" s="1568">
        <v>5.613226801661602E-2</v>
      </c>
      <c r="G39" s="1568"/>
      <c r="H39" s="1586">
        <v>5.0258034749914753</v>
      </c>
      <c r="I39" s="1568"/>
      <c r="J39" s="1585">
        <v>5.279848382466902</v>
      </c>
      <c r="K39" s="1590"/>
      <c r="L39" s="1568">
        <v>-4.8115947480433033E-2</v>
      </c>
      <c r="M39" s="1571"/>
      <c r="N39" s="1585">
        <v>1.4897396021683322</v>
      </c>
      <c r="O39" s="1568"/>
      <c r="P39" s="1585">
        <v>1.1706787662285909</v>
      </c>
      <c r="Q39" s="1590"/>
      <c r="R39" s="1568">
        <v>0.27254345525341184</v>
      </c>
      <c r="S39" s="1573"/>
      <c r="T39" s="1574"/>
      <c r="U39" s="1588"/>
    </row>
    <row r="40" spans="1:21" s="98" customFormat="1" x14ac:dyDescent="0.2">
      <c r="A40" s="32" t="s">
        <v>143</v>
      </c>
      <c r="B40" s="1589">
        <v>6.4747838964758877</v>
      </c>
      <c r="C40" s="1585"/>
      <c r="D40" s="1585">
        <v>6.5441996332746184</v>
      </c>
      <c r="E40" s="1585"/>
      <c r="F40" s="1568">
        <v>-1.0607215654880032E-2</v>
      </c>
      <c r="G40" s="1568"/>
      <c r="H40" s="1586">
        <v>7.7050449207636538</v>
      </c>
      <c r="I40" s="1568"/>
      <c r="J40" s="1585">
        <v>7.7440428259300846</v>
      </c>
      <c r="K40" s="1590"/>
      <c r="L40" s="1568">
        <v>-5.0358586649147429E-3</v>
      </c>
      <c r="M40" s="1571"/>
      <c r="N40" s="1585">
        <v>3.5090440317988865</v>
      </c>
      <c r="O40" s="1568"/>
      <c r="P40" s="1585">
        <v>3.7166540444043874</v>
      </c>
      <c r="Q40" s="1590"/>
      <c r="R40" s="1568">
        <v>-5.5859385922149098E-2</v>
      </c>
      <c r="S40" s="1573"/>
      <c r="T40" s="1574"/>
      <c r="U40" s="1588"/>
    </row>
    <row r="41" spans="1:21" s="98" customFormat="1" x14ac:dyDescent="0.2">
      <c r="A41" s="32" t="s">
        <v>301</v>
      </c>
      <c r="B41" s="1589">
        <v>8.5330511309714865</v>
      </c>
      <c r="C41" s="1585"/>
      <c r="D41" s="1585">
        <v>8.7075037510307478</v>
      </c>
      <c r="E41" s="1585"/>
      <c r="F41" s="1568">
        <v>-2.0034745323952406E-2</v>
      </c>
      <c r="G41" s="1568"/>
      <c r="H41" s="1586">
        <v>10.178615959719542</v>
      </c>
      <c r="I41" s="1568"/>
      <c r="J41" s="1585">
        <v>10.269587170158216</v>
      </c>
      <c r="K41" s="1590"/>
      <c r="L41" s="1568">
        <v>-8.8583123090889195E-3</v>
      </c>
      <c r="M41" s="1571"/>
      <c r="N41" s="1585">
        <v>6.8245939657813173</v>
      </c>
      <c r="O41" s="1568"/>
      <c r="P41" s="1585">
        <v>6.7075900900750529</v>
      </c>
      <c r="Q41" s="1590"/>
      <c r="R41" s="1568">
        <v>1.7443504169908985E-2</v>
      </c>
      <c r="S41" s="1573"/>
      <c r="T41" s="1574"/>
      <c r="U41" s="1588"/>
    </row>
    <row r="42" spans="1:21" x14ac:dyDescent="0.2">
      <c r="A42" s="546" t="s">
        <v>302</v>
      </c>
      <c r="B42" s="1577"/>
      <c r="C42" s="1578"/>
      <c r="D42" s="1591"/>
      <c r="E42" s="1591"/>
      <c r="F42" s="1592"/>
      <c r="G42" s="1592"/>
      <c r="H42" s="1577"/>
      <c r="I42" s="1592"/>
      <c r="J42" s="1593"/>
      <c r="K42" s="1593"/>
      <c r="L42" s="1594"/>
      <c r="M42" s="1595"/>
      <c r="N42" s="1578"/>
      <c r="O42" s="1592"/>
      <c r="P42" s="1593"/>
      <c r="Q42" s="1593"/>
      <c r="R42" s="1594"/>
      <c r="S42" s="1594"/>
      <c r="T42" s="1574"/>
      <c r="U42" s="1574"/>
    </row>
    <row r="43" spans="1:21" s="98" customFormat="1" x14ac:dyDescent="0.2">
      <c r="A43" s="12" t="s">
        <v>303</v>
      </c>
      <c r="B43" s="1566">
        <v>82884.262633089937</v>
      </c>
      <c r="C43" s="1389"/>
      <c r="D43" s="1389">
        <v>86305.056586400489</v>
      </c>
      <c r="E43" s="1389"/>
      <c r="F43" s="1568">
        <v>-3.9636077984445517E-2</v>
      </c>
      <c r="G43" s="1568"/>
      <c r="H43" s="1575">
        <v>32239.778591232931</v>
      </c>
      <c r="I43" s="1568"/>
      <c r="J43" s="1580">
        <v>38468.19488250227</v>
      </c>
      <c r="K43" s="1570"/>
      <c r="L43" s="1568">
        <v>-0.16191080216510004</v>
      </c>
      <c r="M43" s="1571"/>
      <c r="N43" s="1389">
        <v>50644.484041853539</v>
      </c>
      <c r="O43" s="1568"/>
      <c r="P43" s="1389">
        <v>47836.861703898219</v>
      </c>
      <c r="Q43" s="1570"/>
      <c r="R43" s="1568">
        <v>5.86916080602028E-2</v>
      </c>
      <c r="S43" s="1581"/>
      <c r="T43" s="1574"/>
      <c r="U43" s="1588"/>
    </row>
    <row r="44" spans="1:21" s="98" customFormat="1" x14ac:dyDescent="0.2">
      <c r="A44" s="12" t="s">
        <v>319</v>
      </c>
      <c r="B44" s="1566">
        <v>73904.770150399461</v>
      </c>
      <c r="C44" s="1389"/>
      <c r="D44" s="1389">
        <v>75925.253529521462</v>
      </c>
      <c r="E44" s="1389"/>
      <c r="F44" s="1568">
        <v>-2.6611480175517503E-2</v>
      </c>
      <c r="G44" s="1568"/>
      <c r="H44" s="1575">
        <v>25537.038683194547</v>
      </c>
      <c r="I44" s="1568"/>
      <c r="J44" s="1580">
        <v>30011.481892665142</v>
      </c>
      <c r="K44" s="1570"/>
      <c r="L44" s="1568">
        <v>-0.14909104540299814</v>
      </c>
      <c r="M44" s="1571"/>
      <c r="N44" s="1389">
        <v>48367.731467203557</v>
      </c>
      <c r="O44" s="1568"/>
      <c r="P44" s="1389">
        <v>45913.771636856312</v>
      </c>
      <c r="Q44" s="1570"/>
      <c r="R44" s="1568">
        <v>5.3447141083425617E-2</v>
      </c>
      <c r="S44" s="1581"/>
      <c r="T44" s="1574"/>
      <c r="U44" s="1588"/>
    </row>
    <row r="45" spans="1:21" s="98" customFormat="1" x14ac:dyDescent="0.2">
      <c r="A45" s="12" t="s">
        <v>305</v>
      </c>
      <c r="B45" s="1566">
        <v>15446.252911102958</v>
      </c>
      <c r="C45" s="1389"/>
      <c r="D45" s="1389">
        <v>19160.291644201825</v>
      </c>
      <c r="E45" s="1389"/>
      <c r="F45" s="1568">
        <v>-0.19384040713298786</v>
      </c>
      <c r="G45" s="1568"/>
      <c r="H45" s="1575">
        <v>11878.12880521045</v>
      </c>
      <c r="I45" s="1568"/>
      <c r="J45" s="1580">
        <v>15274.616083564977</v>
      </c>
      <c r="K45" s="1570"/>
      <c r="L45" s="1568">
        <v>-0.22236154805940059</v>
      </c>
      <c r="M45" s="1571"/>
      <c r="N45" s="1389">
        <v>3568.1241058924979</v>
      </c>
      <c r="O45" s="1568"/>
      <c r="P45" s="1389">
        <v>3885.6755606368465</v>
      </c>
      <c r="Q45" s="1570"/>
      <c r="R45" s="1568">
        <v>-8.1723615311902975E-2</v>
      </c>
      <c r="S45" s="1581"/>
      <c r="T45" s="1574"/>
      <c r="U45" s="1588"/>
    </row>
    <row r="46" spans="1:21" s="98" customFormat="1" x14ac:dyDescent="0.2">
      <c r="A46" s="12" t="s">
        <v>306</v>
      </c>
      <c r="B46" s="1566">
        <v>10537.805470755053</v>
      </c>
      <c r="C46" s="1389"/>
      <c r="D46" s="1389">
        <v>13677.663516656481</v>
      </c>
      <c r="E46" s="1389"/>
      <c r="F46" s="1568">
        <v>-0.22956099498117863</v>
      </c>
      <c r="G46" s="1568"/>
      <c r="H46" s="1575">
        <v>8503.6993553744833</v>
      </c>
      <c r="I46" s="1568"/>
      <c r="J46" s="1580">
        <v>10740.485348983932</v>
      </c>
      <c r="K46" s="1570"/>
      <c r="L46" s="1568">
        <v>-0.20825744097505353</v>
      </c>
      <c r="M46" s="1571"/>
      <c r="N46" s="1389">
        <v>2034.1061153805317</v>
      </c>
      <c r="O46" s="1568"/>
      <c r="P46" s="1389">
        <v>2937.1781676725504</v>
      </c>
      <c r="Q46" s="1570"/>
      <c r="R46" s="1568">
        <v>-0.30746246932906429</v>
      </c>
      <c r="S46" s="1581"/>
      <c r="T46" s="1574"/>
      <c r="U46" s="1588"/>
    </row>
    <row r="47" spans="1:21" s="98" customFormat="1" x14ac:dyDescent="0.2">
      <c r="A47" s="12" t="s">
        <v>601</v>
      </c>
      <c r="B47" s="1566">
        <v>5234.9049322212695</v>
      </c>
      <c r="C47" s="1389"/>
      <c r="D47" s="1389">
        <v>6920.5578639658497</v>
      </c>
      <c r="E47" s="1389"/>
      <c r="F47" s="1568">
        <v>-0.24357182829457782</v>
      </c>
      <c r="G47" s="1568"/>
      <c r="H47" s="1575">
        <v>4521.0708386369188</v>
      </c>
      <c r="I47" s="1568"/>
      <c r="J47" s="1580">
        <v>6093.2935541296083</v>
      </c>
      <c r="K47" s="1570"/>
      <c r="L47" s="1568">
        <v>-0.25802510604911638</v>
      </c>
      <c r="M47" s="1571"/>
      <c r="N47" s="1389">
        <v>713.83409358434676</v>
      </c>
      <c r="O47" s="1568"/>
      <c r="P47" s="1389">
        <v>827.26430983624118</v>
      </c>
      <c r="Q47" s="1570"/>
      <c r="R47" s="1568">
        <v>-0.13711484334957977</v>
      </c>
      <c r="S47" s="1581"/>
      <c r="T47" s="1574"/>
      <c r="U47" s="1588"/>
    </row>
    <row r="48" spans="1:21" s="98" customFormat="1" x14ac:dyDescent="0.2">
      <c r="A48" s="33" t="s">
        <v>196</v>
      </c>
      <c r="B48" s="1566">
        <v>3206.4819551429641</v>
      </c>
      <c r="C48" s="1389"/>
      <c r="D48" s="1389">
        <v>4480.9471420767486</v>
      </c>
      <c r="E48" s="1389"/>
      <c r="F48" s="1568">
        <v>-0.28441870580582618</v>
      </c>
      <c r="G48" s="1568"/>
      <c r="H48" s="1575">
        <v>2940.5866502953472</v>
      </c>
      <c r="I48" s="1568"/>
      <c r="J48" s="1580">
        <v>3829.9118166336789</v>
      </c>
      <c r="K48" s="1570"/>
      <c r="L48" s="1568">
        <v>-0.23220512871233903</v>
      </c>
      <c r="M48" s="1571"/>
      <c r="N48" s="1389">
        <v>265.89530484761565</v>
      </c>
      <c r="O48" s="1568"/>
      <c r="P48" s="1389">
        <v>651.03532544306984</v>
      </c>
      <c r="Q48" s="1570"/>
      <c r="R48" s="1568">
        <v>-0.59158083370259906</v>
      </c>
      <c r="S48" s="1581"/>
      <c r="T48" s="1574"/>
      <c r="U48" s="1588"/>
    </row>
    <row r="49" spans="1:21" s="98" customFormat="1" x14ac:dyDescent="0.2">
      <c r="A49" s="12" t="s">
        <v>185</v>
      </c>
      <c r="B49" s="1566">
        <v>10774.886330428661</v>
      </c>
      <c r="C49" s="1389"/>
      <c r="D49" s="1389">
        <v>11552.488924946769</v>
      </c>
      <c r="E49" s="1389"/>
      <c r="F49" s="1568">
        <v>-6.7310395151206875E-2</v>
      </c>
      <c r="G49" s="1568"/>
      <c r="H49" s="1575">
        <v>9677.1249011017317</v>
      </c>
      <c r="I49" s="1568"/>
      <c r="J49" s="1580">
        <v>10435.505237623194</v>
      </c>
      <c r="K49" s="1570"/>
      <c r="L49" s="1568">
        <v>-7.2673082831415686E-2</v>
      </c>
      <c r="M49" s="1571"/>
      <c r="N49" s="1389">
        <v>1097.7614293269176</v>
      </c>
      <c r="O49" s="1568"/>
      <c r="P49" s="1389">
        <v>1116.9836873235743</v>
      </c>
      <c r="Q49" s="1570"/>
      <c r="R49" s="1568">
        <v>-1.7209076743739674E-2</v>
      </c>
      <c r="S49" s="1581"/>
      <c r="T49" s="1574"/>
      <c r="U49" s="1588"/>
    </row>
    <row r="50" spans="1:21" s="98" customFormat="1" x14ac:dyDescent="0.2">
      <c r="A50" s="12" t="s">
        <v>792</v>
      </c>
      <c r="B50" s="1566">
        <v>733.36379107409402</v>
      </c>
      <c r="C50" s="1389"/>
      <c r="D50" s="1389">
        <v>989.0330410929563</v>
      </c>
      <c r="E50" s="1389"/>
      <c r="F50" s="1568">
        <v>-0.25850425556696105</v>
      </c>
      <c r="G50" s="1568"/>
      <c r="H50" s="1575">
        <v>508.82594190988101</v>
      </c>
      <c r="I50" s="1568"/>
      <c r="J50" s="1580">
        <v>876.01671831769352</v>
      </c>
      <c r="K50" s="1570"/>
      <c r="L50" s="1568">
        <v>-0.41915955338497118</v>
      </c>
      <c r="M50" s="1571"/>
      <c r="N50" s="1389">
        <v>224.53784916421287</v>
      </c>
      <c r="O50" s="1568"/>
      <c r="P50" s="1389">
        <v>113.01632277526275</v>
      </c>
      <c r="Q50" s="1570"/>
      <c r="R50" s="1568">
        <v>0.98677362393673795</v>
      </c>
      <c r="S50" s="1581"/>
      <c r="T50" s="1574"/>
      <c r="U50" s="1588"/>
    </row>
    <row r="51" spans="1:21" s="98" customFormat="1" x14ac:dyDescent="0.2">
      <c r="A51" s="12" t="s">
        <v>957</v>
      </c>
      <c r="B51" s="1566">
        <v>870.53976184245687</v>
      </c>
      <c r="C51" s="1389"/>
      <c r="D51" s="1389">
        <v>935.57168112807631</v>
      </c>
      <c r="E51" s="1389"/>
      <c r="F51" s="1568">
        <v>-6.9510354575083394E-2</v>
      </c>
      <c r="G51" s="1568"/>
      <c r="H51" s="1575">
        <v>753.88654712511561</v>
      </c>
      <c r="I51" s="1568"/>
      <c r="J51" s="1580">
        <v>918.74056729341203</v>
      </c>
      <c r="K51" s="1570"/>
      <c r="L51" s="1568">
        <v>-0.17943478935947332</v>
      </c>
      <c r="M51" s="1571"/>
      <c r="N51" s="1389">
        <v>116.65321471734083</v>
      </c>
      <c r="O51" s="1568"/>
      <c r="P51" s="1389">
        <v>16.831113834664308</v>
      </c>
      <c r="Q51" s="1570"/>
      <c r="R51" s="1568">
        <v>5.9308077803555213</v>
      </c>
      <c r="S51" s="1581"/>
      <c r="T51" s="1574"/>
      <c r="U51" s="1588"/>
    </row>
    <row r="52" spans="1:21" s="98" customFormat="1" x14ac:dyDescent="0.2">
      <c r="A52" s="12" t="s">
        <v>308</v>
      </c>
      <c r="B52" s="1566">
        <v>1442.184117369791</v>
      </c>
      <c r="C52" s="1389"/>
      <c r="D52" s="1389">
        <v>1959.4683199444439</v>
      </c>
      <c r="E52" s="1389"/>
      <c r="F52" s="1568">
        <v>-0.26399212342933887</v>
      </c>
      <c r="G52" s="1568"/>
      <c r="H52" s="1575">
        <v>1236.2387584285216</v>
      </c>
      <c r="I52" s="1568"/>
      <c r="J52" s="1580">
        <v>1710.7927877021073</v>
      </c>
      <c r="K52" s="1570"/>
      <c r="L52" s="1568">
        <v>-0.27738837379072329</v>
      </c>
      <c r="M52" s="1571"/>
      <c r="N52" s="1389">
        <v>205.9453589412708</v>
      </c>
      <c r="O52" s="1568"/>
      <c r="P52" s="1389">
        <v>248.67553224233674</v>
      </c>
      <c r="Q52" s="1570"/>
      <c r="R52" s="1568">
        <v>-0.17183103185006948</v>
      </c>
      <c r="S52" s="1581"/>
      <c r="T52" s="1574"/>
      <c r="U52" s="1588"/>
    </row>
    <row r="53" spans="1:21" s="98" customFormat="1" x14ac:dyDescent="0.2">
      <c r="A53" s="12" t="s">
        <v>309</v>
      </c>
      <c r="B53" s="1566">
        <v>998.597807746179</v>
      </c>
      <c r="C53" s="1389"/>
      <c r="D53" s="1389">
        <v>1398.3800474007742</v>
      </c>
      <c r="E53" s="1389"/>
      <c r="F53" s="1568">
        <v>-0.28588954797923977</v>
      </c>
      <c r="G53" s="1568"/>
      <c r="H53" s="1575">
        <v>845.39677396408069</v>
      </c>
      <c r="I53" s="1568"/>
      <c r="J53" s="1580">
        <v>1292.3013137349938</v>
      </c>
      <c r="K53" s="1570"/>
      <c r="L53" s="1568">
        <v>-0.3458206960103406</v>
      </c>
      <c r="M53" s="1571"/>
      <c r="N53" s="1389">
        <v>153.20103378209842</v>
      </c>
      <c r="O53" s="1568"/>
      <c r="P53" s="1389">
        <v>106.07873366578049</v>
      </c>
      <c r="Q53" s="1570"/>
      <c r="R53" s="1568">
        <v>0.44422004758074257</v>
      </c>
      <c r="S53" s="1581"/>
      <c r="T53" s="1574"/>
      <c r="U53" s="1588"/>
    </row>
    <row r="54" spans="1:21" s="98" customFormat="1" x14ac:dyDescent="0.2">
      <c r="A54" s="12" t="s">
        <v>310</v>
      </c>
      <c r="B54" s="1566">
        <v>5246.7370431964982</v>
      </c>
      <c r="C54" s="1389"/>
      <c r="D54" s="1389">
        <v>6685.9907206757098</v>
      </c>
      <c r="E54" s="1389"/>
      <c r="F54" s="1568">
        <v>-0.21526408540001019</v>
      </c>
      <c r="G54" s="1568"/>
      <c r="H54" s="1575">
        <v>4790.9122453318205</v>
      </c>
      <c r="I54" s="1568"/>
      <c r="J54" s="1580">
        <v>6086.4404109402767</v>
      </c>
      <c r="K54" s="1570"/>
      <c r="L54" s="1568">
        <v>-0.21285481794576772</v>
      </c>
      <c r="M54" s="1571"/>
      <c r="N54" s="1389">
        <v>455.82479786467496</v>
      </c>
      <c r="O54" s="1568"/>
      <c r="P54" s="1389">
        <v>599.5503097354333</v>
      </c>
      <c r="Q54" s="1570"/>
      <c r="R54" s="1568">
        <v>-0.23972218767459372</v>
      </c>
      <c r="S54" s="1581"/>
      <c r="T54" s="1574"/>
      <c r="U54" s="1588"/>
    </row>
    <row r="55" spans="1:21" x14ac:dyDescent="0.2">
      <c r="A55" s="546" t="s">
        <v>311</v>
      </c>
      <c r="B55" s="1577"/>
      <c r="C55" s="1578"/>
      <c r="D55" s="1591"/>
      <c r="E55" s="1591"/>
      <c r="F55" s="1578"/>
      <c r="G55" s="1578"/>
      <c r="H55" s="1577"/>
      <c r="I55" s="1578"/>
      <c r="J55" s="1593"/>
      <c r="K55" s="1578"/>
      <c r="L55" s="1579"/>
      <c r="M55" s="1577"/>
      <c r="N55" s="1578"/>
      <c r="O55" s="1596"/>
      <c r="P55" s="1593"/>
      <c r="Q55" s="1578"/>
      <c r="R55" s="1579"/>
      <c r="S55" s="1579"/>
      <c r="T55" s="1574"/>
      <c r="U55" s="1574"/>
    </row>
    <row r="56" spans="1:21" s="98" customFormat="1" x14ac:dyDescent="0.2">
      <c r="A56" s="33" t="s">
        <v>312</v>
      </c>
      <c r="B56" s="1566">
        <v>109920.86403468717</v>
      </c>
      <c r="C56" s="1389"/>
      <c r="D56" s="1389">
        <v>119100.50844242016</v>
      </c>
      <c r="E56" s="1389"/>
      <c r="F56" s="1568">
        <v>-7.7074770945843168E-2</v>
      </c>
      <c r="G56" s="1568"/>
      <c r="H56" s="1575">
        <v>55991.012612125633</v>
      </c>
      <c r="I56" s="1568"/>
      <c r="J56" s="1580">
        <v>66869.996944299579</v>
      </c>
      <c r="K56" s="1570"/>
      <c r="L56" s="1568">
        <v>-0.1626885722940255</v>
      </c>
      <c r="M56" s="1571"/>
      <c r="N56" s="1580">
        <v>53929.851422551277</v>
      </c>
      <c r="O56" s="1568"/>
      <c r="P56" s="1389">
        <v>52230.511498120584</v>
      </c>
      <c r="Q56" s="1570"/>
      <c r="R56" s="1568">
        <v>3.2535387375860571E-2</v>
      </c>
      <c r="S56" s="1581"/>
      <c r="T56" s="1574"/>
      <c r="U56" s="1588"/>
    </row>
    <row r="57" spans="1:21" s="98" customFormat="1" x14ac:dyDescent="0.2">
      <c r="A57" s="33" t="s">
        <v>194</v>
      </c>
      <c r="B57" s="1566">
        <v>28348.30295839805</v>
      </c>
      <c r="C57" s="1389"/>
      <c r="D57" s="1389">
        <v>35081.332759142417</v>
      </c>
      <c r="E57" s="1389"/>
      <c r="F57" s="1568">
        <v>-0.19192628304549511</v>
      </c>
      <c r="G57" s="1568"/>
      <c r="H57" s="1575">
        <v>20351.052220211197</v>
      </c>
      <c r="I57" s="1568"/>
      <c r="J57" s="1580">
        <v>24984.37295732144</v>
      </c>
      <c r="K57" s="1570"/>
      <c r="L57" s="1568">
        <v>-0.18544875010571324</v>
      </c>
      <c r="M57" s="1571"/>
      <c r="N57" s="1580">
        <v>7997.2507381876148</v>
      </c>
      <c r="O57" s="1568"/>
      <c r="P57" s="1389">
        <v>10096.95980182098</v>
      </c>
      <c r="Q57" s="1570"/>
      <c r="R57" s="1568">
        <v>-0.20795458284925369</v>
      </c>
      <c r="S57" s="1581"/>
      <c r="T57" s="1574"/>
      <c r="U57" s="1588"/>
    </row>
    <row r="58" spans="1:21" s="98" customFormat="1" x14ac:dyDescent="0.2">
      <c r="A58" s="33" t="s">
        <v>195</v>
      </c>
      <c r="B58" s="1566">
        <v>47589.80939865455</v>
      </c>
      <c r="C58" s="1389"/>
      <c r="D58" s="1389">
        <v>51251.908978620282</v>
      </c>
      <c r="E58" s="1389"/>
      <c r="F58" s="1568">
        <v>-7.1452940055235323E-2</v>
      </c>
      <c r="G58" s="1568"/>
      <c r="H58" s="1575">
        <v>15778.771757865356</v>
      </c>
      <c r="I58" s="1568"/>
      <c r="J58" s="1580">
        <v>24926.410990114608</v>
      </c>
      <c r="K58" s="1570"/>
      <c r="L58" s="1568">
        <v>-0.36698581419832366</v>
      </c>
      <c r="M58" s="1571"/>
      <c r="N58" s="1580">
        <v>31811.037640790146</v>
      </c>
      <c r="O58" s="1568"/>
      <c r="P58" s="1389">
        <v>26325.497988505678</v>
      </c>
      <c r="Q58" s="1570"/>
      <c r="R58" s="1568">
        <v>0.20837363284370086</v>
      </c>
      <c r="S58" s="1581"/>
      <c r="T58" s="1574"/>
      <c r="U58" s="1588"/>
    </row>
    <row r="59" spans="1:21" s="98" customFormat="1" x14ac:dyDescent="0.2">
      <c r="A59" s="33" t="s">
        <v>621</v>
      </c>
      <c r="B59" s="1566">
        <v>109920.86403468717</v>
      </c>
      <c r="C59" s="1389"/>
      <c r="D59" s="1389">
        <v>119100.50844242016</v>
      </c>
      <c r="E59" s="1389"/>
      <c r="F59" s="1568">
        <v>-7.7074770945843168E-2</v>
      </c>
      <c r="G59" s="1568"/>
      <c r="H59" s="1575">
        <v>55991.012612125633</v>
      </c>
      <c r="I59" s="1568"/>
      <c r="J59" s="1580">
        <v>66869.996944299579</v>
      </c>
      <c r="K59" s="1570"/>
      <c r="L59" s="1568">
        <v>-0.1626885722940255</v>
      </c>
      <c r="M59" s="1571"/>
      <c r="N59" s="1580">
        <v>53929.851422551277</v>
      </c>
      <c r="O59" s="1568"/>
      <c r="P59" s="1389">
        <v>52230.511498120584</v>
      </c>
      <c r="Q59" s="1570"/>
      <c r="R59" s="1568">
        <v>3.2535387375860571E-2</v>
      </c>
      <c r="S59" s="1581"/>
      <c r="T59" s="1574"/>
      <c r="U59" s="1588"/>
    </row>
    <row r="60" spans="1:21" s="98" customFormat="1" x14ac:dyDescent="0.2">
      <c r="A60" s="33" t="s">
        <v>243</v>
      </c>
      <c r="B60" s="1566">
        <v>2952.1401776728412</v>
      </c>
      <c r="C60" s="1389"/>
      <c r="D60" s="1389">
        <v>6411.9873147972148</v>
      </c>
      <c r="E60" s="1389"/>
      <c r="F60" s="1568">
        <v>-0.53959045257933336</v>
      </c>
      <c r="G60" s="1568"/>
      <c r="H60" s="1575">
        <v>2264.8654874669901</v>
      </c>
      <c r="I60" s="1568"/>
      <c r="J60" s="1580">
        <v>5928.0623901118061</v>
      </c>
      <c r="K60" s="1570"/>
      <c r="L60" s="1568">
        <v>-0.61794169183427339</v>
      </c>
      <c r="M60" s="1571"/>
      <c r="N60" s="1580">
        <v>687.2746902058509</v>
      </c>
      <c r="O60" s="1568"/>
      <c r="P60" s="1389">
        <v>483.924924685409</v>
      </c>
      <c r="Q60" s="1570"/>
      <c r="R60" s="1568">
        <v>0.42020932410670103</v>
      </c>
      <c r="S60" s="1581"/>
      <c r="T60" s="1574"/>
      <c r="U60" s="1588"/>
    </row>
    <row r="61" spans="1:21" s="98" customFormat="1" x14ac:dyDescent="0.2">
      <c r="A61" s="33" t="s">
        <v>313</v>
      </c>
      <c r="B61" s="1566">
        <v>1745.4409231351831</v>
      </c>
      <c r="C61" s="1389"/>
      <c r="D61" s="1389">
        <v>3181.9872161337012</v>
      </c>
      <c r="E61" s="1389"/>
      <c r="F61" s="1568">
        <v>-0.45146199384924152</v>
      </c>
      <c r="G61" s="1568"/>
      <c r="H61" s="1575">
        <v>1283.3242183408206</v>
      </c>
      <c r="I61" s="1568"/>
      <c r="J61" s="1580">
        <v>3068.9154438934997</v>
      </c>
      <c r="K61" s="1570"/>
      <c r="L61" s="1568">
        <v>-0.58183135319209667</v>
      </c>
      <c r="M61" s="1571"/>
      <c r="N61" s="1580">
        <v>462.11670479436327</v>
      </c>
      <c r="O61" s="1568"/>
      <c r="P61" s="1389">
        <v>113.07177224020141</v>
      </c>
      <c r="Q61" s="1570"/>
      <c r="R61" s="1568">
        <v>3.0869325353163855</v>
      </c>
      <c r="S61" s="1581"/>
      <c r="T61" s="1574"/>
      <c r="U61" s="1588"/>
    </row>
    <row r="62" spans="1:21" s="98" customFormat="1" x14ac:dyDescent="0.2">
      <c r="A62" s="33" t="s">
        <v>314</v>
      </c>
      <c r="B62" s="1566">
        <v>1147.7979474020829</v>
      </c>
      <c r="C62" s="1389"/>
      <c r="D62" s="1389">
        <v>3596.6710602725075</v>
      </c>
      <c r="E62" s="1389"/>
      <c r="F62" s="1568">
        <v>-0.68087213754957121</v>
      </c>
      <c r="G62" s="1568"/>
      <c r="H62" s="1575">
        <v>897.09092997149367</v>
      </c>
      <c r="I62" s="1568"/>
      <c r="J62" s="1580">
        <v>3374.6639823977816</v>
      </c>
      <c r="K62" s="1570"/>
      <c r="L62" s="1568">
        <v>-0.73416881365057018</v>
      </c>
      <c r="M62" s="1571"/>
      <c r="N62" s="1580">
        <v>250.70701743059055</v>
      </c>
      <c r="O62" s="1568"/>
      <c r="P62" s="1389">
        <v>222.0070778747257</v>
      </c>
      <c r="Q62" s="1570"/>
      <c r="R62" s="1568">
        <v>0.1292748854253182</v>
      </c>
      <c r="S62" s="1581"/>
      <c r="T62" s="1574"/>
      <c r="U62" s="1588"/>
    </row>
    <row r="63" spans="1:21" s="98" customFormat="1" x14ac:dyDescent="0.2">
      <c r="A63" s="33" t="s">
        <v>315</v>
      </c>
      <c r="B63" s="1566">
        <v>1540.9545819128505</v>
      </c>
      <c r="C63" s="1389"/>
      <c r="D63" s="1389">
        <v>3865.2045403618863</v>
      </c>
      <c r="E63" s="1389"/>
      <c r="F63" s="1568">
        <v>-0.60132651045458629</v>
      </c>
      <c r="G63" s="1568"/>
      <c r="H63" s="1575">
        <v>1171.6225463073288</v>
      </c>
      <c r="I63" s="1568"/>
      <c r="J63" s="1580">
        <v>3527.2688061056238</v>
      </c>
      <c r="K63" s="1570"/>
      <c r="L63" s="1568">
        <v>-0.66783859957617175</v>
      </c>
      <c r="M63" s="1571"/>
      <c r="N63" s="1580">
        <v>369.332035605523</v>
      </c>
      <c r="O63" s="1568"/>
      <c r="P63" s="1389">
        <v>337.93573425626261</v>
      </c>
      <c r="Q63" s="1570"/>
      <c r="R63" s="1568">
        <v>9.2906130268697873E-2</v>
      </c>
      <c r="S63" s="1581"/>
      <c r="T63" s="1574"/>
      <c r="U63" s="1588"/>
    </row>
    <row r="64" spans="1:21" s="98" customFormat="1" x14ac:dyDescent="0.2">
      <c r="A64" s="33" t="s">
        <v>237</v>
      </c>
      <c r="B64" s="1566">
        <v>1934.3241758666873</v>
      </c>
      <c r="C64" s="1389"/>
      <c r="D64" s="1389">
        <v>8242.8247234184582</v>
      </c>
      <c r="E64" s="1389"/>
      <c r="F64" s="1568">
        <v>-0.76533236593383658</v>
      </c>
      <c r="G64" s="1568"/>
      <c r="H64" s="1575">
        <v>1797.7561131732166</v>
      </c>
      <c r="I64" s="1568"/>
      <c r="J64" s="1580">
        <v>7943.5108204723074</v>
      </c>
      <c r="K64" s="1570"/>
      <c r="L64" s="1568">
        <v>-0.77368242408130505</v>
      </c>
      <c r="M64" s="1571"/>
      <c r="N64" s="1580">
        <v>136.56806269347075</v>
      </c>
      <c r="O64" s="1568"/>
      <c r="P64" s="1389">
        <v>299.31390294615022</v>
      </c>
      <c r="Q64" s="1570"/>
      <c r="R64" s="1568">
        <v>-0.54372963851919431</v>
      </c>
      <c r="S64" s="1581"/>
      <c r="T64" s="1574"/>
      <c r="U64" s="1588"/>
    </row>
    <row r="65" spans="1:21" s="98" customFormat="1" x14ac:dyDescent="0.2">
      <c r="A65" s="33" t="s">
        <v>260</v>
      </c>
      <c r="B65" s="1566">
        <v>4813.8561944383773</v>
      </c>
      <c r="C65" s="1389"/>
      <c r="D65" s="1389">
        <v>8792.0588189874434</v>
      </c>
      <c r="E65" s="1389"/>
      <c r="F65" s="1568">
        <v>-0.45247679826227827</v>
      </c>
      <c r="G65" s="1568"/>
      <c r="H65" s="1575">
        <v>4514.0842211445351</v>
      </c>
      <c r="I65" s="1568"/>
      <c r="J65" s="1580">
        <v>8350.4508152873568</v>
      </c>
      <c r="K65" s="1570"/>
      <c r="L65" s="1568">
        <v>-0.45942029705983056</v>
      </c>
      <c r="M65" s="1571"/>
      <c r="N65" s="1580">
        <v>299.77197329383398</v>
      </c>
      <c r="O65" s="1568"/>
      <c r="P65" s="1389">
        <v>441.60800370008684</v>
      </c>
      <c r="Q65" s="1570"/>
      <c r="R65" s="1568">
        <v>-0.32118084187300922</v>
      </c>
      <c r="S65" s="1581"/>
      <c r="T65" s="1574"/>
      <c r="U65" s="1588"/>
    </row>
    <row r="66" spans="1:21" s="98" customFormat="1" x14ac:dyDescent="0.2">
      <c r="A66" s="33" t="s">
        <v>316</v>
      </c>
      <c r="B66" s="1566">
        <v>1213.5222651925069</v>
      </c>
      <c r="C66" s="1389"/>
      <c r="D66" s="1389">
        <v>2909.896415526051</v>
      </c>
      <c r="E66" s="1389"/>
      <c r="F66" s="1568">
        <v>-0.58296719473668057</v>
      </c>
      <c r="G66" s="1568"/>
      <c r="H66" s="1575">
        <v>776.65081596402626</v>
      </c>
      <c r="I66" s="1568"/>
      <c r="J66" s="1580">
        <v>2812.611678146357</v>
      </c>
      <c r="K66" s="1570"/>
      <c r="L66" s="1568">
        <v>-0.72386845222946827</v>
      </c>
      <c r="M66" s="1571"/>
      <c r="N66" s="1597">
        <v>436.87144922848097</v>
      </c>
      <c r="O66" s="1568"/>
      <c r="P66" s="1389">
        <v>97.28473737969388</v>
      </c>
      <c r="Q66" s="1570"/>
      <c r="R66" s="1568">
        <v>3.4906473615014209</v>
      </c>
      <c r="S66" s="1581"/>
      <c r="T66" s="1574"/>
      <c r="U66" s="1588"/>
    </row>
    <row r="67" spans="1:21" s="98" customFormat="1" x14ac:dyDescent="0.2">
      <c r="A67" s="33" t="s">
        <v>317</v>
      </c>
      <c r="B67" s="1566">
        <v>944.46747624907061</v>
      </c>
      <c r="C67" s="1389"/>
      <c r="D67" s="1389">
        <v>3550.0601302356899</v>
      </c>
      <c r="E67" s="1389"/>
      <c r="F67" s="1568">
        <v>-0.73395732984771533</v>
      </c>
      <c r="G67" s="1568"/>
      <c r="H67" s="1575">
        <v>755.73286378604871</v>
      </c>
      <c r="I67" s="1568"/>
      <c r="J67" s="1580">
        <v>3405.7089966741855</v>
      </c>
      <c r="K67" s="1570"/>
      <c r="L67" s="1568">
        <v>-0.77809822726367617</v>
      </c>
      <c r="M67" s="1571"/>
      <c r="N67" s="1597">
        <v>188.73461246302173</v>
      </c>
      <c r="O67" s="1568"/>
      <c r="P67" s="1389">
        <v>144.3511335615043</v>
      </c>
      <c r="Q67" s="1570"/>
      <c r="R67" s="1568">
        <v>0.30746886294874004</v>
      </c>
      <c r="S67" s="1581"/>
      <c r="T67" s="1574"/>
      <c r="U67" s="1588"/>
    </row>
    <row r="68" spans="1:21" s="10" customFormat="1" x14ac:dyDescent="0.2">
      <c r="A68" s="33" t="s">
        <v>622</v>
      </c>
      <c r="B68" s="1566">
        <v>1185.0988875915307</v>
      </c>
      <c r="C68" s="1389"/>
      <c r="D68" s="1389">
        <v>3995.1321533915648</v>
      </c>
      <c r="E68" s="1389"/>
      <c r="F68" s="1568">
        <v>-0.70336428381086935</v>
      </c>
      <c r="G68" s="1581"/>
      <c r="H68" s="1575">
        <v>906.76263913070477</v>
      </c>
      <c r="I68" s="1568"/>
      <c r="J68" s="1580">
        <v>3695.2887457836855</v>
      </c>
      <c r="K68" s="1570"/>
      <c r="L68" s="1568">
        <v>-0.75461656679323952</v>
      </c>
      <c r="M68" s="1571"/>
      <c r="N68" s="1597">
        <v>278.33624846082614</v>
      </c>
      <c r="O68" s="1568"/>
      <c r="P68" s="1389">
        <v>299.8434076078791</v>
      </c>
      <c r="Q68" s="1570"/>
      <c r="R68" s="1568">
        <v>-7.1727970671874822E-2</v>
      </c>
      <c r="S68" s="1581"/>
      <c r="T68" s="1574"/>
      <c r="U68" s="1598"/>
    </row>
    <row r="69" spans="1:21" s="10" customFormat="1" x14ac:dyDescent="0.2">
      <c r="A69" s="194" t="s">
        <v>893</v>
      </c>
      <c r="B69" s="1599">
        <v>37.014320008915277</v>
      </c>
      <c r="C69" s="1600"/>
      <c r="D69" s="1600">
        <v>38.60828817790815</v>
      </c>
      <c r="E69" s="1601"/>
      <c r="F69" s="1602">
        <v>-4.1285647310956138E-2</v>
      </c>
      <c r="G69" s="1602"/>
      <c r="H69" s="1603">
        <v>40.779484074719626</v>
      </c>
      <c r="I69" s="1602"/>
      <c r="J69" s="1604">
        <v>41.348987849961219</v>
      </c>
      <c r="K69" s="1601"/>
      <c r="L69" s="1605">
        <v>-1.3773100742105032E-2</v>
      </c>
      <c r="M69" s="1602"/>
      <c r="N69" s="1604">
        <v>34.014959175902774</v>
      </c>
      <c r="O69" s="1602"/>
      <c r="P69" s="1600">
        <v>35.099408531917582</v>
      </c>
      <c r="Q69" s="1601"/>
      <c r="R69" s="1602">
        <v>-3.0896513684231061E-2</v>
      </c>
      <c r="S69" s="1605"/>
      <c r="T69" s="1574"/>
      <c r="U69" s="1598"/>
    </row>
    <row r="70" spans="1:21" x14ac:dyDescent="0.2">
      <c r="A70" s="29"/>
      <c r="B70" s="1606"/>
      <c r="C70" s="1607"/>
      <c r="D70" s="1606"/>
      <c r="E70" s="1606"/>
      <c r="F70" s="1606"/>
      <c r="G70" s="1606"/>
      <c r="H70" s="1607"/>
      <c r="I70" s="1606"/>
      <c r="J70" s="1606"/>
      <c r="K70" s="1606"/>
      <c r="L70" s="1606"/>
      <c r="M70" s="1606"/>
      <c r="N70" s="1607"/>
      <c r="O70" s="1608"/>
      <c r="P70" s="1609"/>
      <c r="Q70" s="1610"/>
      <c r="R70" s="1608"/>
      <c r="S70" s="1608"/>
      <c r="T70" s="1574"/>
      <c r="U70" s="1574"/>
    </row>
    <row r="71" spans="1:21" s="10" customFormat="1" x14ac:dyDescent="0.2">
      <c r="A71" s="24" t="s">
        <v>677</v>
      </c>
      <c r="B71" s="1606"/>
      <c r="C71" s="1607"/>
      <c r="D71" s="1606"/>
      <c r="E71" s="1606"/>
      <c r="F71" s="1606"/>
      <c r="G71" s="1606"/>
      <c r="H71" s="1611"/>
      <c r="I71" s="1606"/>
      <c r="J71" s="1606"/>
      <c r="K71" s="1606"/>
      <c r="L71" s="1606"/>
      <c r="M71" s="1606"/>
      <c r="N71" s="1606"/>
      <c r="O71" s="1608"/>
      <c r="P71" s="1609"/>
      <c r="Q71" s="1610"/>
      <c r="R71" s="1608"/>
      <c r="S71" s="1608"/>
      <c r="T71" s="1574"/>
      <c r="U71" s="1598"/>
    </row>
    <row r="72" spans="1:21" s="10" customFormat="1" x14ac:dyDescent="0.2">
      <c r="A72" s="4"/>
      <c r="B72" s="1612"/>
      <c r="C72" s="1598"/>
      <c r="D72" s="1612"/>
      <c r="E72" s="1610"/>
      <c r="F72" s="1608"/>
      <c r="G72" s="1608"/>
      <c r="H72" s="1389"/>
      <c r="I72" s="1608"/>
      <c r="J72" s="1612"/>
      <c r="K72" s="1610"/>
      <c r="L72" s="1608"/>
      <c r="M72" s="1608"/>
      <c r="N72" s="1612"/>
      <c r="O72" s="1608"/>
      <c r="P72" s="1609"/>
      <c r="Q72" s="1610"/>
      <c r="R72" s="1608"/>
      <c r="S72" s="1608"/>
      <c r="T72" s="1574"/>
      <c r="U72" s="1598"/>
    </row>
    <row r="73" spans="1:21" s="10" customFormat="1" x14ac:dyDescent="0.2">
      <c r="A73" s="29"/>
      <c r="B73" s="1612"/>
      <c r="C73" s="1598"/>
      <c r="D73" s="1612"/>
      <c r="E73" s="1610"/>
      <c r="F73" s="1608"/>
      <c r="G73" s="1608"/>
      <c r="H73" s="1612"/>
      <c r="I73" s="1608"/>
      <c r="J73" s="1612"/>
      <c r="K73" s="1610"/>
      <c r="L73" s="1608"/>
      <c r="M73" s="1608"/>
      <c r="N73" s="1612"/>
      <c r="O73" s="1608"/>
      <c r="P73" s="1609"/>
      <c r="Q73" s="1610"/>
      <c r="R73" s="1608"/>
      <c r="S73" s="1608"/>
      <c r="T73" s="1574"/>
      <c r="U73" s="1598"/>
    </row>
    <row r="74" spans="1:21" x14ac:dyDescent="0.2">
      <c r="B74" s="1574"/>
      <c r="C74" s="1598"/>
      <c r="D74" s="1574"/>
      <c r="E74" s="1574"/>
      <c r="F74" s="1574"/>
      <c r="G74" s="1598"/>
      <c r="H74" s="1598"/>
      <c r="I74" s="1598"/>
      <c r="J74" s="1574"/>
      <c r="K74" s="1574"/>
      <c r="L74" s="1574"/>
      <c r="M74" s="1598"/>
      <c r="N74" s="1598"/>
      <c r="O74" s="1598"/>
      <c r="P74" s="1574"/>
      <c r="Q74" s="1574"/>
      <c r="R74" s="1598"/>
      <c r="S74" s="1598"/>
      <c r="T74" s="1574"/>
      <c r="U74" s="1574"/>
    </row>
    <row r="75" spans="1:21" x14ac:dyDescent="0.2">
      <c r="B75" s="1574"/>
      <c r="C75" s="1598"/>
      <c r="D75" s="1574"/>
      <c r="E75" s="1574"/>
      <c r="F75" s="1598"/>
      <c r="G75" s="1598"/>
      <c r="H75" s="1598"/>
      <c r="I75" s="1598"/>
      <c r="J75" s="1574"/>
      <c r="K75" s="1574"/>
      <c r="L75" s="1598"/>
      <c r="M75" s="1598"/>
      <c r="N75" s="1598"/>
      <c r="O75" s="1598"/>
      <c r="P75" s="1574"/>
      <c r="Q75" s="1574"/>
      <c r="R75" s="1598"/>
      <c r="S75" s="1598"/>
      <c r="T75" s="1574"/>
      <c r="U75" s="1574"/>
    </row>
    <row r="76" spans="1:21" x14ac:dyDescent="0.2">
      <c r="B76" s="1613"/>
      <c r="C76" s="1598"/>
      <c r="D76" s="1613"/>
      <c r="E76" s="1574"/>
      <c r="F76" s="1598"/>
      <c r="G76" s="1598"/>
      <c r="H76" s="1598"/>
      <c r="I76" s="1598"/>
      <c r="J76" s="1574"/>
      <c r="K76" s="1574"/>
      <c r="L76" s="1598"/>
      <c r="M76" s="1598"/>
      <c r="N76" s="1598"/>
      <c r="O76" s="1598"/>
      <c r="P76" s="1574"/>
      <c r="Q76" s="1574"/>
      <c r="R76" s="1598"/>
      <c r="S76" s="1598"/>
      <c r="T76" s="1574"/>
      <c r="U76" s="1574"/>
    </row>
    <row r="77" spans="1:21" x14ac:dyDescent="0.2">
      <c r="B77" s="93"/>
      <c r="D77" s="93"/>
      <c r="F77" s="35"/>
      <c r="G77" s="35"/>
      <c r="L77" s="35"/>
      <c r="M77" s="35"/>
      <c r="R77" s="35"/>
      <c r="S77" s="35"/>
    </row>
    <row r="78" spans="1:21" x14ac:dyDescent="0.2">
      <c r="B78" s="317"/>
      <c r="H78" s="77"/>
      <c r="N78" s="77"/>
    </row>
    <row r="79" spans="1:21" x14ac:dyDescent="0.2">
      <c r="B79" s="318"/>
    </row>
    <row r="80" spans="1:21" x14ac:dyDescent="0.2">
      <c r="B80" s="690"/>
    </row>
    <row r="81" spans="2:2" x14ac:dyDescent="0.2">
      <c r="B81" s="319"/>
    </row>
    <row r="82" spans="2:2" x14ac:dyDescent="0.2">
      <c r="B82" s="319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51" type="noConversion"/>
  <printOptions horizontalCentered="1"/>
  <pageMargins left="0.25" right="0.25" top="0.25" bottom="0.5" header="0.3" footer="0.3"/>
  <pageSetup scale="85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>
    <pageSetUpPr fitToPage="1"/>
  </sheetPr>
  <dimension ref="A1:U82"/>
  <sheetViews>
    <sheetView showGridLines="0" zoomScaleNormal="100" workbookViewId="0">
      <selection activeCell="A4" sqref="A4:A5"/>
    </sheetView>
  </sheetViews>
  <sheetFormatPr defaultColWidth="9.140625" defaultRowHeight="12" x14ac:dyDescent="0.2"/>
  <cols>
    <col min="1" max="1" width="24.7109375" style="24" customWidth="1"/>
    <col min="2" max="2" width="10.28515625" style="34" customWidth="1"/>
    <col min="3" max="3" width="0.5703125" style="10" customWidth="1"/>
    <col min="4" max="4" width="12.7109375" style="4" customWidth="1"/>
    <col min="5" max="5" width="0.7109375" style="4" customWidth="1"/>
    <col min="6" max="6" width="8.5703125" style="10" customWidth="1"/>
    <col min="7" max="7" width="0.5703125" style="10" customWidth="1"/>
    <col min="8" max="8" width="10.28515625" style="35" customWidth="1"/>
    <col min="9" max="9" width="0.5703125" style="10" customWidth="1"/>
    <col min="10" max="10" width="10.28515625" style="567" customWidth="1"/>
    <col min="11" max="11" width="0.5703125" style="4" customWidth="1"/>
    <col min="12" max="12" width="8.42578125" style="10" customWidth="1"/>
    <col min="13" max="13" width="1.5703125" style="10" customWidth="1"/>
    <col min="14" max="14" width="10.28515625" style="71" customWidth="1"/>
    <col min="15" max="15" width="0.5703125" style="10" customWidth="1"/>
    <col min="16" max="16" width="10.28515625" style="567" customWidth="1"/>
    <col min="17" max="17" width="0.5703125" style="4" customWidth="1"/>
    <col min="18" max="18" width="8.28515625" style="10" customWidth="1"/>
    <col min="19" max="19" width="0.5703125" style="10" customWidth="1"/>
    <col min="20" max="16384" width="9.140625" style="4"/>
  </cols>
  <sheetData>
    <row r="1" spans="1:21" s="2" customFormat="1" ht="15.75" x14ac:dyDescent="0.25">
      <c r="A1" s="1893" t="str">
        <f>CONCATENATE('List of Tables'!A46,":  ",'List of Tables'!C46)</f>
        <v>TABLE 39:  Meetings, Conventions and Incentives Visitor Characteristics: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693"/>
      <c r="U1" s="1353"/>
    </row>
    <row r="2" spans="1:21" s="2" customFormat="1" ht="15.75" x14ac:dyDescent="0.25">
      <c r="A2" s="1893" t="s">
        <v>650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  <c r="T2" s="4"/>
    </row>
    <row r="3" spans="1:21" s="2" customFormat="1" ht="14.25" x14ac:dyDescent="0.2">
      <c r="A3" s="604"/>
      <c r="B3" s="417"/>
      <c r="C3" s="25"/>
      <c r="D3" s="834"/>
      <c r="E3" s="25"/>
      <c r="F3" s="25"/>
      <c r="G3" s="25"/>
      <c r="H3" s="544"/>
      <c r="I3" s="25"/>
      <c r="J3" s="834"/>
      <c r="K3" s="25"/>
      <c r="L3" s="25"/>
      <c r="M3" s="25"/>
      <c r="N3" s="544"/>
      <c r="O3" s="25"/>
      <c r="P3" s="834"/>
      <c r="Q3" s="25"/>
      <c r="R3" s="544"/>
      <c r="S3" s="25"/>
      <c r="T3" s="4"/>
    </row>
    <row r="4" spans="1:21" x14ac:dyDescent="0.2">
      <c r="A4" s="1971" t="s">
        <v>364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</row>
    <row r="5" spans="1:21" ht="24" x14ac:dyDescent="0.2">
      <c r="A5" s="1960" t="s">
        <v>247</v>
      </c>
      <c r="B5" s="66">
        <v>2015</v>
      </c>
      <c r="C5" s="67"/>
      <c r="D5" s="68" t="s">
        <v>984</v>
      </c>
      <c r="E5" s="65"/>
      <c r="F5" s="44" t="s">
        <v>595</v>
      </c>
      <c r="G5" s="65"/>
      <c r="H5" s="66">
        <v>2015</v>
      </c>
      <c r="I5" s="67"/>
      <c r="J5" s="68" t="s">
        <v>984</v>
      </c>
      <c r="K5" s="65"/>
      <c r="L5" s="44" t="s">
        <v>595</v>
      </c>
      <c r="M5" s="66"/>
      <c r="N5" s="68">
        <v>2015</v>
      </c>
      <c r="O5" s="67"/>
      <c r="P5" s="68" t="s">
        <v>984</v>
      </c>
      <c r="Q5" s="65"/>
      <c r="R5" s="44" t="s">
        <v>595</v>
      </c>
      <c r="S5" s="5"/>
    </row>
    <row r="6" spans="1:21" x14ac:dyDescent="0.2">
      <c r="A6" s="30" t="s">
        <v>475</v>
      </c>
      <c r="B6" s="1566">
        <v>3762800.0617825165</v>
      </c>
      <c r="C6" s="1567"/>
      <c r="D6" s="1389">
        <v>3550700.335108622</v>
      </c>
      <c r="E6" s="1389"/>
      <c r="F6" s="1568">
        <v>5.9734617584225415E-2</v>
      </c>
      <c r="G6" s="1568"/>
      <c r="H6" s="1569">
        <v>2677786.4354570117</v>
      </c>
      <c r="I6" s="1568"/>
      <c r="J6" s="1389">
        <v>2719498.7382268468</v>
      </c>
      <c r="K6" s="1570"/>
      <c r="L6" s="1568">
        <v>-1.5338232073250434E-2</v>
      </c>
      <c r="M6" s="1571"/>
      <c r="N6" s="1572">
        <v>1085013.6263269009</v>
      </c>
      <c r="O6" s="1568"/>
      <c r="P6" s="1389">
        <v>831201.59688177507</v>
      </c>
      <c r="Q6" s="1570"/>
      <c r="R6" s="1568">
        <v>0.30535556042877343</v>
      </c>
      <c r="S6" s="7"/>
    </row>
    <row r="7" spans="1:21" s="14" customFormat="1" x14ac:dyDescent="0.2">
      <c r="A7" s="30" t="s">
        <v>265</v>
      </c>
      <c r="B7" s="1566">
        <v>498770.71751577139</v>
      </c>
      <c r="C7" s="1389"/>
      <c r="D7" s="1389">
        <v>460251.18765607686</v>
      </c>
      <c r="E7" s="1389"/>
      <c r="F7" s="1568">
        <v>8.3692407304504973E-2</v>
      </c>
      <c r="G7" s="1568"/>
      <c r="H7" s="1575">
        <v>322720.66641765594</v>
      </c>
      <c r="I7" s="1568"/>
      <c r="J7" s="1389">
        <v>327895.81399353198</v>
      </c>
      <c r="K7" s="1570"/>
      <c r="L7" s="1568">
        <v>-1.5782902236068555E-2</v>
      </c>
      <c r="M7" s="1571"/>
      <c r="N7" s="1389">
        <v>176050.05109830937</v>
      </c>
      <c r="O7" s="1568"/>
      <c r="P7" s="1389">
        <v>132355.37366254491</v>
      </c>
      <c r="Q7" s="1570"/>
      <c r="R7" s="1568">
        <v>0.33013149543266007</v>
      </c>
      <c r="S7" s="7"/>
      <c r="T7" s="4"/>
    </row>
    <row r="8" spans="1:21" s="14" customFormat="1" x14ac:dyDescent="0.2">
      <c r="A8" s="429" t="s">
        <v>266</v>
      </c>
      <c r="B8" s="1577"/>
      <c r="C8" s="1578"/>
      <c r="D8" s="1578"/>
      <c r="E8" s="1578"/>
      <c r="F8" s="1578"/>
      <c r="G8" s="1578"/>
      <c r="H8" s="1577"/>
      <c r="I8" s="1578"/>
      <c r="J8" s="1578"/>
      <c r="K8" s="1578"/>
      <c r="L8" s="1579"/>
      <c r="M8" s="1577"/>
      <c r="N8" s="1578"/>
      <c r="O8" s="1578"/>
      <c r="P8" s="1578"/>
      <c r="Q8" s="1578"/>
      <c r="R8" s="1579"/>
      <c r="S8" s="408"/>
      <c r="T8" s="4"/>
    </row>
    <row r="9" spans="1:21" s="186" customFormat="1" x14ac:dyDescent="0.2">
      <c r="A9" s="184" t="s">
        <v>267</v>
      </c>
      <c r="B9" s="1566">
        <v>110989.47382176964</v>
      </c>
      <c r="C9" s="1389"/>
      <c r="D9" s="1389">
        <v>108045.91698458034</v>
      </c>
      <c r="E9" s="1389"/>
      <c r="F9" s="1568">
        <v>2.7243573096884254E-2</v>
      </c>
      <c r="G9" s="1568"/>
      <c r="H9" s="1575">
        <v>81406.098544314824</v>
      </c>
      <c r="I9" s="1568"/>
      <c r="J9" s="1580">
        <v>85363.362470059219</v>
      </c>
      <c r="K9" s="1570"/>
      <c r="L9" s="1568">
        <v>-4.6357873111340785E-2</v>
      </c>
      <c r="M9" s="1571"/>
      <c r="N9" s="1389">
        <v>29583.375277436517</v>
      </c>
      <c r="O9" s="1568"/>
      <c r="P9" s="1389">
        <v>22682.554514521129</v>
      </c>
      <c r="Q9" s="1570"/>
      <c r="R9" s="1568">
        <v>0.30423472622969144</v>
      </c>
      <c r="S9" s="57"/>
      <c r="T9" s="4"/>
    </row>
    <row r="10" spans="1:21" s="186" customFormat="1" x14ac:dyDescent="0.2">
      <c r="A10" s="184" t="s">
        <v>268</v>
      </c>
      <c r="B10" s="1566">
        <v>195693.40448143464</v>
      </c>
      <c r="C10" s="1389"/>
      <c r="D10" s="1389">
        <v>184940.49973161385</v>
      </c>
      <c r="E10" s="1389"/>
      <c r="F10" s="1568">
        <v>5.8142509431008564E-2</v>
      </c>
      <c r="G10" s="1568"/>
      <c r="H10" s="1575">
        <v>150532.49367146837</v>
      </c>
      <c r="I10" s="1568"/>
      <c r="J10" s="1580">
        <v>151320.20187833151</v>
      </c>
      <c r="K10" s="1570"/>
      <c r="L10" s="1568">
        <v>-5.2055720061522032E-3</v>
      </c>
      <c r="M10" s="1571"/>
      <c r="N10" s="1389">
        <v>45160.91080992973</v>
      </c>
      <c r="O10" s="1568"/>
      <c r="P10" s="1389">
        <v>33620.29785328234</v>
      </c>
      <c r="Q10" s="1570"/>
      <c r="R10" s="1568">
        <v>0.34326325742294644</v>
      </c>
      <c r="S10" s="57"/>
      <c r="T10" s="4"/>
    </row>
    <row r="11" spans="1:21" s="186" customFormat="1" x14ac:dyDescent="0.2">
      <c r="A11" s="184" t="s">
        <v>269</v>
      </c>
      <c r="B11" s="1566">
        <v>192087.83921290701</v>
      </c>
      <c r="C11" s="1389"/>
      <c r="D11" s="1389">
        <v>167264.77093977717</v>
      </c>
      <c r="E11" s="1389"/>
      <c r="F11" s="1568">
        <v>0.14840583664845519</v>
      </c>
      <c r="G11" s="1568"/>
      <c r="H11" s="1575">
        <v>90782.07420195092</v>
      </c>
      <c r="I11" s="1568"/>
      <c r="J11" s="1389">
        <v>91212.249645035976</v>
      </c>
      <c r="K11" s="1570"/>
      <c r="L11" s="1568">
        <v>-4.7162025359437825E-3</v>
      </c>
      <c r="M11" s="1571"/>
      <c r="N11" s="1389">
        <v>101305.76501094512</v>
      </c>
      <c r="O11" s="1568"/>
      <c r="P11" s="1389">
        <v>76052.521294741193</v>
      </c>
      <c r="Q11" s="1570"/>
      <c r="R11" s="1568">
        <v>0.33205005286195705</v>
      </c>
      <c r="S11" s="57"/>
      <c r="T11" s="4"/>
    </row>
    <row r="12" spans="1:21" s="186" customFormat="1" x14ac:dyDescent="0.2">
      <c r="A12" s="184" t="s">
        <v>270</v>
      </c>
      <c r="B12" s="1583">
        <v>1.999949828674334</v>
      </c>
      <c r="C12" s="1584"/>
      <c r="D12" s="1585">
        <v>1.9395828591198034</v>
      </c>
      <c r="E12" s="1585"/>
      <c r="F12" s="1568">
        <v>3.1123686864259845E-2</v>
      </c>
      <c r="G12" s="1568"/>
      <c r="H12" s="1586">
        <v>1.801187925806472</v>
      </c>
      <c r="I12" s="1568"/>
      <c r="J12" s="1587">
        <v>1.7852585947576516</v>
      </c>
      <c r="K12" s="1570"/>
      <c r="L12" s="1568">
        <v>8.9227023444090128E-3</v>
      </c>
      <c r="M12" s="1571"/>
      <c r="N12" s="1584">
        <v>2.5070997385689537</v>
      </c>
      <c r="O12" s="1568"/>
      <c r="P12" s="1585">
        <v>2.4700000000000002</v>
      </c>
      <c r="Q12" s="1570"/>
      <c r="R12" s="1568">
        <v>1.5020137072450826E-2</v>
      </c>
      <c r="S12" s="57"/>
      <c r="T12" s="4"/>
    </row>
    <row r="13" spans="1:21" s="14" customFormat="1" x14ac:dyDescent="0.2">
      <c r="A13" s="429" t="s">
        <v>271</v>
      </c>
      <c r="B13" s="1577"/>
      <c r="C13" s="1578"/>
      <c r="D13" s="1578"/>
      <c r="E13" s="1578"/>
      <c r="F13" s="1578"/>
      <c r="G13" s="1578"/>
      <c r="H13" s="1577"/>
      <c r="I13" s="1578"/>
      <c r="J13" s="1578"/>
      <c r="K13" s="1578"/>
      <c r="L13" s="1579"/>
      <c r="M13" s="1577"/>
      <c r="N13" s="1578"/>
      <c r="O13" s="1578"/>
      <c r="P13" s="1578"/>
      <c r="Q13" s="1578"/>
      <c r="R13" s="1579"/>
      <c r="S13" s="408"/>
      <c r="T13" s="4"/>
    </row>
    <row r="14" spans="1:21" s="98" customFormat="1" x14ac:dyDescent="0.2">
      <c r="A14" s="9" t="s">
        <v>272</v>
      </c>
      <c r="B14" s="1566">
        <v>172625.55151344891</v>
      </c>
      <c r="C14" s="1389"/>
      <c r="D14" s="1389">
        <v>162917.64249201736</v>
      </c>
      <c r="E14" s="1389"/>
      <c r="F14" s="1568">
        <v>5.9587831452368449E-2</v>
      </c>
      <c r="G14" s="1568"/>
      <c r="H14" s="1575">
        <v>97149.418270078473</v>
      </c>
      <c r="I14" s="1568"/>
      <c r="J14" s="1580">
        <v>101548.09871668318</v>
      </c>
      <c r="K14" s="1570"/>
      <c r="L14" s="1568">
        <v>-4.3316226519187907E-2</v>
      </c>
      <c r="M14" s="1571"/>
      <c r="N14" s="1389">
        <v>75476.133243357821</v>
      </c>
      <c r="O14" s="1568"/>
      <c r="P14" s="1389">
        <v>61369.543775334198</v>
      </c>
      <c r="Q14" s="1570"/>
      <c r="R14" s="1568">
        <v>0.22986303303257372</v>
      </c>
      <c r="S14" s="57"/>
      <c r="T14" s="4"/>
    </row>
    <row r="15" spans="1:21" s="98" customFormat="1" x14ac:dyDescent="0.2">
      <c r="A15" s="9" t="s">
        <v>273</v>
      </c>
      <c r="B15" s="1566">
        <v>326145.16600253474</v>
      </c>
      <c r="C15" s="1389"/>
      <c r="D15" s="1389">
        <v>297333.5451640595</v>
      </c>
      <c r="E15" s="1389"/>
      <c r="F15" s="1568">
        <v>9.6900001049588513E-2</v>
      </c>
      <c r="G15" s="1568"/>
      <c r="H15" s="1566">
        <v>225571.24814762003</v>
      </c>
      <c r="I15" s="1568"/>
      <c r="J15" s="1580">
        <v>226347.71527684882</v>
      </c>
      <c r="K15" s="1570"/>
      <c r="L15" s="1568">
        <v>-3.4304173482779588E-3</v>
      </c>
      <c r="M15" s="1571"/>
      <c r="N15" s="1389">
        <v>100573.91785495594</v>
      </c>
      <c r="O15" s="1568"/>
      <c r="P15" s="1389">
        <v>70985.829887210712</v>
      </c>
      <c r="Q15" s="1570"/>
      <c r="R15" s="1568">
        <v>0.4168168212551393</v>
      </c>
      <c r="S15" s="57"/>
      <c r="T15" s="4"/>
    </row>
    <row r="16" spans="1:21" s="98" customFormat="1" x14ac:dyDescent="0.2">
      <c r="A16" s="33" t="s">
        <v>619</v>
      </c>
      <c r="B16" s="1583">
        <v>4.3615353272849235</v>
      </c>
      <c r="C16" s="1584"/>
      <c r="D16" s="1585">
        <v>4.3502691828882192</v>
      </c>
      <c r="E16" s="1585"/>
      <c r="F16" s="1568">
        <v>2.5897579949810327E-3</v>
      </c>
      <c r="G16" s="1568"/>
      <c r="H16" s="1586">
        <v>5.0651815822828814</v>
      </c>
      <c r="I16" s="1568"/>
      <c r="J16" s="1587">
        <v>5.0025195108512426</v>
      </c>
      <c r="K16" s="1570"/>
      <c r="L16" s="1568">
        <v>1.2526102356165737E-2</v>
      </c>
      <c r="M16" s="1571"/>
      <c r="N16" s="1584">
        <v>3.0716681166890099</v>
      </c>
      <c r="O16" s="1568"/>
      <c r="P16" s="1585">
        <v>2.7343910640271756</v>
      </c>
      <c r="Q16" s="1570"/>
      <c r="R16" s="1568">
        <v>0.12334631176167501</v>
      </c>
      <c r="S16" s="57"/>
      <c r="T16" s="4"/>
    </row>
    <row r="17" spans="1:20" x14ac:dyDescent="0.2">
      <c r="A17" s="545" t="s">
        <v>274</v>
      </c>
      <c r="B17" s="1577"/>
      <c r="C17" s="1578"/>
      <c r="D17" s="1578"/>
      <c r="E17" s="1578"/>
      <c r="F17" s="1578"/>
      <c r="G17" s="1578"/>
      <c r="H17" s="1577"/>
      <c r="I17" s="1578"/>
      <c r="J17" s="1578"/>
      <c r="K17" s="1578"/>
      <c r="L17" s="1579"/>
      <c r="M17" s="1577"/>
      <c r="N17" s="1578"/>
      <c r="O17" s="1578"/>
      <c r="P17" s="1578"/>
      <c r="Q17" s="1578"/>
      <c r="R17" s="1579"/>
      <c r="S17" s="408"/>
    </row>
    <row r="18" spans="1:20" s="98" customFormat="1" x14ac:dyDescent="0.2">
      <c r="A18" s="9" t="s">
        <v>275</v>
      </c>
      <c r="B18" s="1566">
        <v>155507.66857735949</v>
      </c>
      <c r="C18" s="1389"/>
      <c r="D18" s="1389">
        <v>130794.17040311199</v>
      </c>
      <c r="E18" s="1389"/>
      <c r="F18" s="1568">
        <v>0.18894953879121434</v>
      </c>
      <c r="G18" s="1568"/>
      <c r="H18" s="1575">
        <v>50203.700170872609</v>
      </c>
      <c r="I18" s="1568"/>
      <c r="J18" s="1580">
        <v>51933.803355049509</v>
      </c>
      <c r="K18" s="1570"/>
      <c r="L18" s="1568">
        <v>-3.3313623736526944E-2</v>
      </c>
      <c r="M18" s="1571"/>
      <c r="N18" s="1389">
        <v>105303.96840646758</v>
      </c>
      <c r="O18" s="1568"/>
      <c r="P18" s="1389">
        <v>78860.367048062471</v>
      </c>
      <c r="Q18" s="1570"/>
      <c r="R18" s="1568">
        <v>0.33532181434419034</v>
      </c>
      <c r="S18" s="57"/>
      <c r="T18" s="4"/>
    </row>
    <row r="19" spans="1:20" s="98" customFormat="1" x14ac:dyDescent="0.2">
      <c r="A19" s="9" t="s">
        <v>276</v>
      </c>
      <c r="B19" s="1566">
        <v>180636.26127109074</v>
      </c>
      <c r="C19" s="1389"/>
      <c r="D19" s="1389">
        <v>162453.47164069704</v>
      </c>
      <c r="E19" s="1389"/>
      <c r="F19" s="1568">
        <v>0.11192613766118273</v>
      </c>
      <c r="G19" s="1568"/>
      <c r="H19" s="1575">
        <v>81862.795779748689</v>
      </c>
      <c r="I19" s="1568"/>
      <c r="J19" s="1580">
        <v>83487.220558780085</v>
      </c>
      <c r="K19" s="1570"/>
      <c r="L19" s="1568">
        <v>-1.9457166835344611E-2</v>
      </c>
      <c r="M19" s="1571"/>
      <c r="N19" s="1389">
        <v>98773.465491312192</v>
      </c>
      <c r="O19" s="1568"/>
      <c r="P19" s="1389">
        <v>78966.251081916955</v>
      </c>
      <c r="Q19" s="1570"/>
      <c r="R19" s="1568">
        <v>0.2508313885744417</v>
      </c>
      <c r="S19" s="57"/>
      <c r="T19" s="4"/>
    </row>
    <row r="20" spans="1:20" s="98" customFormat="1" x14ac:dyDescent="0.2">
      <c r="A20" s="9" t="s">
        <v>277</v>
      </c>
      <c r="B20" s="1566">
        <v>109699.16008099832</v>
      </c>
      <c r="C20" s="1389"/>
      <c r="D20" s="1389">
        <v>93925.351282108066</v>
      </c>
      <c r="E20" s="1389"/>
      <c r="F20" s="1568">
        <v>0.16793984354142122</v>
      </c>
      <c r="G20" s="1568"/>
      <c r="H20" s="1575">
        <v>32665.050008748396</v>
      </c>
      <c r="I20" s="1568"/>
      <c r="J20" s="1580">
        <v>32471.818940927456</v>
      </c>
      <c r="K20" s="1570"/>
      <c r="L20" s="1568">
        <v>5.9507312532280521E-3</v>
      </c>
      <c r="M20" s="1571"/>
      <c r="N20" s="1389">
        <v>77034.110072232565</v>
      </c>
      <c r="O20" s="1568"/>
      <c r="P20" s="1389">
        <v>61453.532341180609</v>
      </c>
      <c r="Q20" s="1570"/>
      <c r="R20" s="1568">
        <v>0.25353429066617311</v>
      </c>
      <c r="S20" s="57"/>
      <c r="T20" s="4"/>
    </row>
    <row r="21" spans="1:20" s="98" customFormat="1" x14ac:dyDescent="0.2">
      <c r="A21" s="9" t="s">
        <v>278</v>
      </c>
      <c r="B21" s="1566">
        <v>272325.94774857059</v>
      </c>
      <c r="C21" s="1389"/>
      <c r="D21" s="1389">
        <v>260928.89689427213</v>
      </c>
      <c r="E21" s="1389"/>
      <c r="F21" s="1568">
        <v>4.3678760727358316E-2</v>
      </c>
      <c r="G21" s="1568"/>
      <c r="H21" s="1575">
        <v>223319.22047581489</v>
      </c>
      <c r="I21" s="1568"/>
      <c r="J21" s="1580">
        <v>224946.60902052559</v>
      </c>
      <c r="K21" s="1570"/>
      <c r="L21" s="1568">
        <v>-7.2345546874290016E-3</v>
      </c>
      <c r="M21" s="1571"/>
      <c r="N21" s="1389">
        <v>49006.727272766162</v>
      </c>
      <c r="O21" s="1568"/>
      <c r="P21" s="1389">
        <v>35982.287873746522</v>
      </c>
      <c r="Q21" s="1570"/>
      <c r="R21" s="1568">
        <v>0.36196807286738875</v>
      </c>
      <c r="S21" s="57"/>
      <c r="T21" s="4"/>
    </row>
    <row r="22" spans="1:20" x14ac:dyDescent="0.2">
      <c r="A22" s="545" t="s">
        <v>279</v>
      </c>
      <c r="B22" s="1577"/>
      <c r="C22" s="1578"/>
      <c r="D22" s="1578"/>
      <c r="E22" s="1578"/>
      <c r="F22" s="1578"/>
      <c r="G22" s="1578"/>
      <c r="H22" s="1577"/>
      <c r="I22" s="1578"/>
      <c r="J22" s="1578"/>
      <c r="K22" s="1578"/>
      <c r="L22" s="1579"/>
      <c r="M22" s="1577"/>
      <c r="N22" s="1578"/>
      <c r="O22" s="1578"/>
      <c r="P22" s="1578"/>
      <c r="Q22" s="1578"/>
      <c r="R22" s="1579"/>
      <c r="S22" s="408"/>
    </row>
    <row r="23" spans="1:20" s="98" customFormat="1" x14ac:dyDescent="0.2">
      <c r="A23" s="9" t="s">
        <v>541</v>
      </c>
      <c r="B23" s="1566">
        <v>307912.13966667687</v>
      </c>
      <c r="C23" s="1389"/>
      <c r="D23" s="1389">
        <v>278503.42207315081</v>
      </c>
      <c r="E23" s="1389"/>
      <c r="F23" s="1568">
        <v>0.10559553406780639</v>
      </c>
      <c r="G23" s="1568"/>
      <c r="H23" s="1575">
        <v>152373.77644266063</v>
      </c>
      <c r="I23" s="1568"/>
      <c r="J23" s="1580">
        <v>165740.02344629099</v>
      </c>
      <c r="K23" s="1570"/>
      <c r="L23" s="1568">
        <v>-8.0645861667575827E-2</v>
      </c>
      <c r="M23" s="1571"/>
      <c r="N23" s="1389">
        <v>155538.36322399581</v>
      </c>
      <c r="O23" s="1568"/>
      <c r="P23" s="1389">
        <v>112763.39862685984</v>
      </c>
      <c r="Q23" s="1570"/>
      <c r="R23" s="1568">
        <v>0.37933376537080649</v>
      </c>
      <c r="S23" s="57"/>
      <c r="T23" s="4"/>
    </row>
    <row r="24" spans="1:20" s="98" customFormat="1" x14ac:dyDescent="0.2">
      <c r="A24" s="9" t="s">
        <v>280</v>
      </c>
      <c r="B24" s="1566">
        <v>150529.94811419488</v>
      </c>
      <c r="C24" s="1389"/>
      <c r="D24" s="1389">
        <v>132631.24703688972</v>
      </c>
      <c r="E24" s="1389"/>
      <c r="F24" s="1568">
        <v>0.13495086171003776</v>
      </c>
      <c r="G24" s="1568"/>
      <c r="H24" s="1575">
        <v>124296.70127875602</v>
      </c>
      <c r="I24" s="1568"/>
      <c r="J24" s="1580">
        <v>113548.34787919492</v>
      </c>
      <c r="K24" s="1570"/>
      <c r="L24" s="1568">
        <v>9.4658826837325488E-2</v>
      </c>
      <c r="M24" s="1571"/>
      <c r="N24" s="1389">
        <v>26233.246835442205</v>
      </c>
      <c r="O24" s="1568"/>
      <c r="P24" s="1389">
        <v>19082.89915769481</v>
      </c>
      <c r="Q24" s="1570"/>
      <c r="R24" s="1568">
        <v>0.37469923299700275</v>
      </c>
      <c r="S24" s="57"/>
      <c r="T24" s="4"/>
    </row>
    <row r="25" spans="1:20" s="98" customFormat="1" x14ac:dyDescent="0.2">
      <c r="A25" s="9" t="s">
        <v>281</v>
      </c>
      <c r="B25" s="1566">
        <v>148108.71474657522</v>
      </c>
      <c r="C25" s="1389"/>
      <c r="D25" s="1389">
        <v>130118.50020760516</v>
      </c>
      <c r="E25" s="1389"/>
      <c r="F25" s="1568">
        <v>0.13826023594082718</v>
      </c>
      <c r="G25" s="1568"/>
      <c r="H25" s="1575">
        <v>122462.7400558205</v>
      </c>
      <c r="I25" s="1568"/>
      <c r="J25" s="1580">
        <v>111407.81107457427</v>
      </c>
      <c r="K25" s="1570"/>
      <c r="L25" s="1568">
        <v>9.9229388627394027E-2</v>
      </c>
      <c r="M25" s="1571"/>
      <c r="N25" s="1389">
        <v>25645.974690755997</v>
      </c>
      <c r="O25" s="1568"/>
      <c r="P25" s="1389">
        <v>18710.689133030886</v>
      </c>
      <c r="Q25" s="1570"/>
      <c r="R25" s="1568">
        <v>0.37065901252572864</v>
      </c>
      <c r="S25" s="57"/>
      <c r="T25" s="4"/>
    </row>
    <row r="26" spans="1:20" s="98" customFormat="1" x14ac:dyDescent="0.2">
      <c r="A26" s="9" t="s">
        <v>542</v>
      </c>
      <c r="B26" s="1566">
        <v>4550.9697592138109</v>
      </c>
      <c r="C26" s="1389"/>
      <c r="D26" s="1389">
        <v>2719.9686124241593</v>
      </c>
      <c r="E26" s="1389"/>
      <c r="F26" s="1568">
        <v>0.67316995439803262</v>
      </c>
      <c r="G26" s="1568"/>
      <c r="H26" s="1575">
        <v>3379.0284126367756</v>
      </c>
      <c r="I26" s="1568"/>
      <c r="J26" s="1580">
        <v>2240.1626207475692</v>
      </c>
      <c r="K26" s="1570"/>
      <c r="L26" s="1568">
        <v>0.50838532048586416</v>
      </c>
      <c r="M26" s="1571"/>
      <c r="N26" s="1389">
        <v>1171.9413465770615</v>
      </c>
      <c r="O26" s="1568"/>
      <c r="P26" s="1389">
        <v>479.80599167658994</v>
      </c>
      <c r="Q26" s="1570"/>
      <c r="R26" s="1568">
        <v>1.442531704287263</v>
      </c>
      <c r="S26" s="57"/>
      <c r="T26" s="4"/>
    </row>
    <row r="27" spans="1:20" s="98" customFormat="1" x14ac:dyDescent="0.2">
      <c r="A27" s="9" t="s">
        <v>543</v>
      </c>
      <c r="B27" s="1566">
        <v>4588.164250567721</v>
      </c>
      <c r="C27" s="1389"/>
      <c r="D27" s="1389">
        <v>4438.9416866266329</v>
      </c>
      <c r="E27" s="1389"/>
      <c r="F27" s="1568">
        <v>3.3616698410491974E-2</v>
      </c>
      <c r="G27" s="1568"/>
      <c r="H27" s="1575">
        <v>4088.5481644876299</v>
      </c>
      <c r="I27" s="1568"/>
      <c r="J27" s="1580">
        <v>3896.2155265656093</v>
      </c>
      <c r="K27" s="1570"/>
      <c r="L27" s="1568">
        <v>4.9363962699351963E-2</v>
      </c>
      <c r="M27" s="1571"/>
      <c r="N27" s="1389">
        <v>499.61608608010181</v>
      </c>
      <c r="O27" s="1568"/>
      <c r="P27" s="1389">
        <v>542.72616006102396</v>
      </c>
      <c r="Q27" s="1570"/>
      <c r="R27" s="1568">
        <v>-7.9432459964846491E-2</v>
      </c>
      <c r="S27" s="57"/>
      <c r="T27" s="4"/>
    </row>
    <row r="28" spans="1:20" s="98" customFormat="1" x14ac:dyDescent="0.2">
      <c r="A28" s="9" t="s">
        <v>246</v>
      </c>
      <c r="B28" s="1566">
        <v>52686.808517774851</v>
      </c>
      <c r="C28" s="1389"/>
      <c r="D28" s="1389">
        <v>44246.707943671812</v>
      </c>
      <c r="E28" s="1389"/>
      <c r="F28" s="1568">
        <v>0.19075092738758537</v>
      </c>
      <c r="G28" s="1568"/>
      <c r="H28" s="1575">
        <v>45810.268708768162</v>
      </c>
      <c r="I28" s="1568"/>
      <c r="J28" s="1580">
        <v>40081.762779695782</v>
      </c>
      <c r="K28" s="1570"/>
      <c r="L28" s="1568">
        <v>0.14292050877498505</v>
      </c>
      <c r="M28" s="1571"/>
      <c r="N28" s="1389">
        <v>6876.5398090054259</v>
      </c>
      <c r="O28" s="1568"/>
      <c r="P28" s="1389">
        <v>4164.9451639760309</v>
      </c>
      <c r="Q28" s="1570"/>
      <c r="R28" s="1568">
        <v>0.65105170374939425</v>
      </c>
      <c r="S28" s="57"/>
      <c r="T28" s="4"/>
    </row>
    <row r="29" spans="1:20" s="98" customFormat="1" x14ac:dyDescent="0.2">
      <c r="A29" s="9" t="s">
        <v>0</v>
      </c>
      <c r="B29" s="1566">
        <v>90971.178015867525</v>
      </c>
      <c r="C29" s="1389"/>
      <c r="D29" s="1389">
        <v>94543.621574803343</v>
      </c>
      <c r="E29" s="1389"/>
      <c r="F29" s="1568">
        <v>-3.7786193287606233E-2</v>
      </c>
      <c r="G29" s="1568"/>
      <c r="H29" s="1575">
        <v>68484.352744103759</v>
      </c>
      <c r="I29" s="1568"/>
      <c r="J29" s="1580">
        <v>74043.209212907808</v>
      </c>
      <c r="K29" s="1570"/>
      <c r="L29" s="1568">
        <v>-7.5075844603383082E-2</v>
      </c>
      <c r="M29" s="1571"/>
      <c r="N29" s="1389">
        <v>22486.825271761089</v>
      </c>
      <c r="O29" s="1568"/>
      <c r="P29" s="1389">
        <v>20500.412361895527</v>
      </c>
      <c r="Q29" s="1570"/>
      <c r="R29" s="1568">
        <v>9.6896241636472716E-2</v>
      </c>
      <c r="S29" s="57"/>
      <c r="T29" s="4"/>
    </row>
    <row r="30" spans="1:20" s="98" customFormat="1" x14ac:dyDescent="0.2">
      <c r="A30" s="9" t="s">
        <v>253</v>
      </c>
      <c r="B30" s="1566">
        <v>25469.840108421136</v>
      </c>
      <c r="C30" s="1389"/>
      <c r="D30" s="1389">
        <v>23532.375256688574</v>
      </c>
      <c r="E30" s="1389"/>
      <c r="F30" s="1568">
        <v>8.2331886628481302E-2</v>
      </c>
      <c r="G30" s="1568"/>
      <c r="H30" s="1575">
        <v>16569.634050268931</v>
      </c>
      <c r="I30" s="1568"/>
      <c r="J30" s="1580">
        <v>16064.522838136587</v>
      </c>
      <c r="K30" s="1570"/>
      <c r="L30" s="1568">
        <v>3.1442652683914676E-2</v>
      </c>
      <c r="M30" s="1571"/>
      <c r="N30" s="1389">
        <v>8900.2060581534279</v>
      </c>
      <c r="O30" s="1568"/>
      <c r="P30" s="1389">
        <v>7467.8524185519864</v>
      </c>
      <c r="Q30" s="1570"/>
      <c r="R30" s="1568">
        <v>0.19180261731513626</v>
      </c>
      <c r="S30" s="57"/>
      <c r="T30" s="4"/>
    </row>
    <row r="31" spans="1:20" s="98" customFormat="1" x14ac:dyDescent="0.2">
      <c r="A31" s="9" t="s">
        <v>262</v>
      </c>
      <c r="B31" s="1566">
        <v>77965.130557273122</v>
      </c>
      <c r="C31" s="1389"/>
      <c r="D31" s="1389">
        <v>81482.357116471612</v>
      </c>
      <c r="E31" s="1389"/>
      <c r="F31" s="1568">
        <v>-4.3165498442453445E-2</v>
      </c>
      <c r="G31" s="1568"/>
      <c r="H31" s="1575">
        <v>60822.928622712752</v>
      </c>
      <c r="I31" s="1568"/>
      <c r="J31" s="1580">
        <v>66438.482973780265</v>
      </c>
      <c r="K31" s="1570"/>
      <c r="L31" s="1568">
        <v>-8.4522615504084783E-2</v>
      </c>
      <c r="M31" s="1571"/>
      <c r="N31" s="1389">
        <v>17142.201934562356</v>
      </c>
      <c r="O31" s="1568"/>
      <c r="P31" s="1389">
        <v>15043.874142691344</v>
      </c>
      <c r="Q31" s="1570"/>
      <c r="R31" s="1568">
        <v>0.13948054683044708</v>
      </c>
      <c r="S31" s="57"/>
      <c r="T31" s="4"/>
    </row>
    <row r="32" spans="1:20" x14ac:dyDescent="0.2">
      <c r="A32" s="405" t="s">
        <v>141</v>
      </c>
      <c r="B32" s="1577"/>
      <c r="C32" s="1578"/>
      <c r="D32" s="1578"/>
      <c r="E32" s="1578"/>
      <c r="F32" s="1578"/>
      <c r="G32" s="1578"/>
      <c r="H32" s="1577"/>
      <c r="I32" s="1578"/>
      <c r="J32" s="1578"/>
      <c r="K32" s="1578"/>
      <c r="L32" s="1579"/>
      <c r="M32" s="1577"/>
      <c r="N32" s="1578"/>
      <c r="O32" s="1578"/>
      <c r="P32" s="1578"/>
      <c r="Q32" s="1578"/>
      <c r="R32" s="1579"/>
      <c r="S32" s="408"/>
    </row>
    <row r="33" spans="1:20" s="98" customFormat="1" x14ac:dyDescent="0.2">
      <c r="A33" s="32" t="s">
        <v>544</v>
      </c>
      <c r="B33" s="1589">
        <v>5.6874819299208825</v>
      </c>
      <c r="C33" s="1585"/>
      <c r="D33" s="1585">
        <v>5.9259504476128386</v>
      </c>
      <c r="E33" s="1585"/>
      <c r="F33" s="1568">
        <v>-4.0241395840226575E-2</v>
      </c>
      <c r="G33" s="1568"/>
      <c r="H33" s="1586">
        <v>6.1685808029845735</v>
      </c>
      <c r="I33" s="1568"/>
      <c r="J33" s="1585">
        <v>6.2249285405380066</v>
      </c>
      <c r="K33" s="1590"/>
      <c r="L33" s="1568">
        <v>-9.0519493013430045E-3</v>
      </c>
      <c r="M33" s="1571"/>
      <c r="N33" s="1585">
        <v>5.216171504559906</v>
      </c>
      <c r="O33" s="1568"/>
      <c r="P33" s="1585">
        <v>5.486511438725592</v>
      </c>
      <c r="Q33" s="1590"/>
      <c r="R33" s="1568">
        <v>-4.9273557010660426E-2</v>
      </c>
      <c r="S33" s="7"/>
      <c r="T33" s="4"/>
    </row>
    <row r="34" spans="1:20" s="98" customFormat="1" x14ac:dyDescent="0.2">
      <c r="A34" s="32" t="s">
        <v>285</v>
      </c>
      <c r="B34" s="1589">
        <v>7.1393764463329905</v>
      </c>
      <c r="C34" s="1585"/>
      <c r="D34" s="1585">
        <v>7.2124003089763038</v>
      </c>
      <c r="E34" s="1585"/>
      <c r="F34" s="1568">
        <v>-1.0124765614081392E-2</v>
      </c>
      <c r="G34" s="1568"/>
      <c r="H34" s="1586">
        <v>7.3893351740347786</v>
      </c>
      <c r="I34" s="1568"/>
      <c r="J34" s="1585">
        <v>7.4278316729885763</v>
      </c>
      <c r="K34" s="1590"/>
      <c r="L34" s="1568">
        <v>-5.1827371228390659E-3</v>
      </c>
      <c r="M34" s="1571"/>
      <c r="N34" s="1585">
        <v>5.9457922264185603</v>
      </c>
      <c r="O34" s="1568"/>
      <c r="P34" s="1585">
        <v>5.9296716755852765</v>
      </c>
      <c r="Q34" s="1590"/>
      <c r="R34" s="1568">
        <v>2.7186245234551943E-3</v>
      </c>
      <c r="S34" s="7"/>
      <c r="T34" s="4"/>
    </row>
    <row r="35" spans="1:20" s="98" customFormat="1" x14ac:dyDescent="0.2">
      <c r="A35" s="32" t="s">
        <v>545</v>
      </c>
      <c r="B35" s="1589">
        <v>2.3261217098584499</v>
      </c>
      <c r="C35" s="1585"/>
      <c r="D35" s="1585">
        <v>3.8134270006426818</v>
      </c>
      <c r="E35" s="1585"/>
      <c r="F35" s="1568">
        <v>-0.39001803116555644</v>
      </c>
      <c r="G35" s="1568"/>
      <c r="H35" s="1586">
        <v>2.5836643921281435</v>
      </c>
      <c r="I35" s="1568"/>
      <c r="J35" s="1585">
        <v>4.3866321309149541</v>
      </c>
      <c r="K35" s="1590"/>
      <c r="L35" s="1568">
        <v>-0.41101411857181458</v>
      </c>
      <c r="M35" s="1571"/>
      <c r="N35" s="1585">
        <v>1.5835555026009429</v>
      </c>
      <c r="O35" s="1568"/>
      <c r="P35" s="1585">
        <v>1.1371938373807198</v>
      </c>
      <c r="Q35" s="1590"/>
      <c r="R35" s="1568">
        <v>0.39251150555680181</v>
      </c>
      <c r="S35" s="7"/>
      <c r="T35" s="4"/>
    </row>
    <row r="36" spans="1:20" s="98" customFormat="1" x14ac:dyDescent="0.2">
      <c r="A36" s="32" t="s">
        <v>546</v>
      </c>
      <c r="B36" s="1589">
        <v>2.4362593356693503</v>
      </c>
      <c r="C36" s="1585"/>
      <c r="D36" s="1585">
        <v>3.871920002771537</v>
      </c>
      <c r="E36" s="1585"/>
      <c r="F36" s="1568">
        <v>-0.37078779160585307</v>
      </c>
      <c r="G36" s="1568"/>
      <c r="H36" s="1586">
        <v>2.5978277872417346</v>
      </c>
      <c r="I36" s="1568"/>
      <c r="J36" s="1585">
        <v>4.2001109681549087</v>
      </c>
      <c r="K36" s="1590"/>
      <c r="L36" s="1568">
        <v>-0.38148591622022082</v>
      </c>
      <c r="M36" s="1571"/>
      <c r="N36" s="1585">
        <v>1.114083339899955</v>
      </c>
      <c r="O36" s="1568"/>
      <c r="P36" s="1585">
        <v>1.5158464815293087</v>
      </c>
      <c r="Q36" s="1590"/>
      <c r="R36" s="1568">
        <v>-0.2650421045434776</v>
      </c>
      <c r="S36" s="7"/>
      <c r="T36" s="4"/>
    </row>
    <row r="37" spans="1:20" s="98" customFormat="1" x14ac:dyDescent="0.2">
      <c r="A37" s="658" t="s">
        <v>547</v>
      </c>
      <c r="B37" s="1589">
        <v>6.5856877944808057</v>
      </c>
      <c r="C37" s="1585"/>
      <c r="D37" s="1585">
        <v>6.9600854537572454</v>
      </c>
      <c r="E37" s="1585"/>
      <c r="F37" s="1568">
        <v>-5.3792106686611101E-2</v>
      </c>
      <c r="G37" s="1568"/>
      <c r="H37" s="1586">
        <v>6.9289089725688173</v>
      </c>
      <c r="I37" s="1568"/>
      <c r="J37" s="1585">
        <v>7.2400687865902524</v>
      </c>
      <c r="K37" s="1590"/>
      <c r="L37" s="1568">
        <v>-4.2977466539786485E-2</v>
      </c>
      <c r="M37" s="1571"/>
      <c r="N37" s="1585">
        <v>4.2992101718017803</v>
      </c>
      <c r="O37" s="1568"/>
      <c r="P37" s="1585">
        <v>4.2656380872118538</v>
      </c>
      <c r="Q37" s="1590"/>
      <c r="R37" s="1568">
        <v>7.8703546582101751E-3</v>
      </c>
      <c r="S37" s="7"/>
      <c r="T37" s="4"/>
    </row>
    <row r="38" spans="1:20" s="98" customFormat="1" x14ac:dyDescent="0.2">
      <c r="A38" s="658" t="s">
        <v>1</v>
      </c>
      <c r="B38" s="1589">
        <v>6.4350988445399846</v>
      </c>
      <c r="C38" s="1585"/>
      <c r="D38" s="1585">
        <v>6.6246208648209413</v>
      </c>
      <c r="E38" s="1585"/>
      <c r="F38" s="1568">
        <v>-2.8608734620178041E-2</v>
      </c>
      <c r="G38" s="1568"/>
      <c r="H38" s="1586">
        <v>7.2450337838939598</v>
      </c>
      <c r="I38" s="1568"/>
      <c r="J38" s="1585">
        <v>7.3453655982523367</v>
      </c>
      <c r="K38" s="1590"/>
      <c r="L38" s="1568">
        <v>-1.3659199534227211E-2</v>
      </c>
      <c r="M38" s="1571"/>
      <c r="N38" s="1585">
        <v>3.9684158238754077</v>
      </c>
      <c r="O38" s="1568"/>
      <c r="P38" s="1585">
        <v>4.021441370453549</v>
      </c>
      <c r="Q38" s="1590"/>
      <c r="R38" s="1568">
        <v>-1.3185706738815622E-2</v>
      </c>
      <c r="S38" s="7"/>
      <c r="T38" s="4"/>
    </row>
    <row r="39" spans="1:20" s="98" customFormat="1" x14ac:dyDescent="0.2">
      <c r="A39" s="32" t="s">
        <v>142</v>
      </c>
      <c r="B39" s="1589">
        <v>3.4490105383681806</v>
      </c>
      <c r="C39" s="1585"/>
      <c r="D39" s="1585">
        <v>3.7423372677482831</v>
      </c>
      <c r="E39" s="1585"/>
      <c r="F39" s="1568">
        <v>-7.838062376366027E-2</v>
      </c>
      <c r="G39" s="1568"/>
      <c r="H39" s="1586">
        <v>4.3172083971373718</v>
      </c>
      <c r="I39" s="1568"/>
      <c r="J39" s="1585">
        <v>4.5858263758451114</v>
      </c>
      <c r="K39" s="1590"/>
      <c r="L39" s="1568">
        <v>-5.8575697528068023E-2</v>
      </c>
      <c r="M39" s="1571"/>
      <c r="N39" s="1585">
        <v>1.8326748368083041</v>
      </c>
      <c r="O39" s="1568"/>
      <c r="P39" s="1585">
        <v>1.9278597873044023</v>
      </c>
      <c r="Q39" s="1590"/>
      <c r="R39" s="1568">
        <v>-4.9373378252361898E-2</v>
      </c>
      <c r="S39" s="7"/>
      <c r="T39" s="4"/>
    </row>
    <row r="40" spans="1:20" s="98" customFormat="1" x14ac:dyDescent="0.2">
      <c r="A40" s="32" t="s">
        <v>143</v>
      </c>
      <c r="B40" s="1589">
        <v>6.381862917888907</v>
      </c>
      <c r="C40" s="1585"/>
      <c r="D40" s="1585">
        <v>6.6057191059047575</v>
      </c>
      <c r="E40" s="1585"/>
      <c r="F40" s="1568">
        <v>-3.388823902847287E-2</v>
      </c>
      <c r="G40" s="1568"/>
      <c r="H40" s="1586">
        <v>6.9815264679851019</v>
      </c>
      <c r="I40" s="1568"/>
      <c r="J40" s="1585">
        <v>7.0773038176648644</v>
      </c>
      <c r="K40" s="1590"/>
      <c r="L40" s="1568">
        <v>-1.3533027851751027E-2</v>
      </c>
      <c r="M40" s="1571"/>
      <c r="N40" s="1585">
        <v>4.2541728204098161</v>
      </c>
      <c r="O40" s="1568"/>
      <c r="P40" s="1585">
        <v>4.5230525968798618</v>
      </c>
      <c r="Q40" s="1590"/>
      <c r="R40" s="1568">
        <v>-5.9446528801262909E-2</v>
      </c>
      <c r="S40" s="7"/>
      <c r="T40" s="4"/>
    </row>
    <row r="41" spans="1:20" s="98" customFormat="1" x14ac:dyDescent="0.2">
      <c r="A41" s="32" t="s">
        <v>301</v>
      </c>
      <c r="B41" s="1589">
        <v>7.5441479013120594</v>
      </c>
      <c r="C41" s="1585"/>
      <c r="D41" s="1585">
        <v>7.714701081362306</v>
      </c>
      <c r="E41" s="1585"/>
      <c r="F41" s="1568">
        <v>-2.2107555205512823E-2</v>
      </c>
      <c r="G41" s="1568"/>
      <c r="H41" s="1586">
        <v>8.2975362724105697</v>
      </c>
      <c r="I41" s="1568"/>
      <c r="J41" s="1585">
        <v>8.2937891310820184</v>
      </c>
      <c r="K41" s="1590"/>
      <c r="L41" s="1568">
        <v>4.5180089212883015E-4</v>
      </c>
      <c r="M41" s="1571"/>
      <c r="N41" s="1585">
        <v>6.1630974802785525</v>
      </c>
      <c r="O41" s="1568"/>
      <c r="P41" s="1585">
        <v>6.280074422977477</v>
      </c>
      <c r="Q41" s="1590"/>
      <c r="R41" s="1568">
        <v>-1.8626680962717624E-2</v>
      </c>
      <c r="S41" s="7"/>
      <c r="T41" s="4"/>
    </row>
    <row r="42" spans="1:20" x14ac:dyDescent="0.2">
      <c r="A42" s="546" t="s">
        <v>302</v>
      </c>
      <c r="B42" s="1577"/>
      <c r="C42" s="1578"/>
      <c r="D42" s="1591"/>
      <c r="E42" s="1591"/>
      <c r="F42" s="1592"/>
      <c r="G42" s="1592"/>
      <c r="H42" s="1577"/>
      <c r="I42" s="1592"/>
      <c r="J42" s="1593"/>
      <c r="K42" s="1593"/>
      <c r="L42" s="1594"/>
      <c r="M42" s="1595"/>
      <c r="N42" s="1578"/>
      <c r="O42" s="1592"/>
      <c r="P42" s="1593"/>
      <c r="Q42" s="1593"/>
      <c r="R42" s="1594"/>
      <c r="S42" s="549"/>
    </row>
    <row r="43" spans="1:20" s="98" customFormat="1" x14ac:dyDescent="0.2">
      <c r="A43" s="12" t="s">
        <v>303</v>
      </c>
      <c r="B43" s="1566">
        <v>442592.48042622575</v>
      </c>
      <c r="C43" s="1389"/>
      <c r="D43" s="1389">
        <v>409834.88251957216</v>
      </c>
      <c r="E43" s="1389"/>
      <c r="F43" s="1568">
        <v>7.9928769618796941E-2</v>
      </c>
      <c r="G43" s="1568"/>
      <c r="H43" s="1575">
        <v>280366.837978628</v>
      </c>
      <c r="I43" s="1568"/>
      <c r="J43" s="1580">
        <v>285243.04013507982</v>
      </c>
      <c r="K43" s="1570"/>
      <c r="L43" s="1568">
        <v>-1.7094903189023104E-2</v>
      </c>
      <c r="M43" s="1571"/>
      <c r="N43" s="1389">
        <v>162225.64244777191</v>
      </c>
      <c r="O43" s="1568"/>
      <c r="P43" s="1389">
        <v>124591.84238449231</v>
      </c>
      <c r="Q43" s="1570"/>
      <c r="R43" s="1568">
        <v>0.3020566944274018</v>
      </c>
      <c r="S43" s="57"/>
      <c r="T43" s="4"/>
    </row>
    <row r="44" spans="1:20" s="98" customFormat="1" x14ac:dyDescent="0.2">
      <c r="A44" s="12" t="s">
        <v>319</v>
      </c>
      <c r="B44" s="1566">
        <v>403335.78362210083</v>
      </c>
      <c r="C44" s="1389"/>
      <c r="D44" s="1389">
        <v>373861.61890130729</v>
      </c>
      <c r="E44" s="1389"/>
      <c r="F44" s="1568">
        <v>7.8837097018440383E-2</v>
      </c>
      <c r="G44" s="1568"/>
      <c r="H44" s="1575">
        <v>250722.98108917166</v>
      </c>
      <c r="I44" s="1568"/>
      <c r="J44" s="1580">
        <v>255233.47335936627</v>
      </c>
      <c r="K44" s="1570"/>
      <c r="L44" s="1568">
        <v>-1.767202479685678E-2</v>
      </c>
      <c r="M44" s="1571"/>
      <c r="N44" s="1389">
        <v>152612.8025330634</v>
      </c>
      <c r="O44" s="1568"/>
      <c r="P44" s="1389">
        <v>118628.14554194102</v>
      </c>
      <c r="Q44" s="1570"/>
      <c r="R44" s="1568">
        <v>0.28648055514875337</v>
      </c>
      <c r="S44" s="57"/>
      <c r="T44" s="4"/>
    </row>
    <row r="45" spans="1:20" s="98" customFormat="1" x14ac:dyDescent="0.2">
      <c r="A45" s="12" t="s">
        <v>305</v>
      </c>
      <c r="B45" s="1566">
        <v>40476.153990510473</v>
      </c>
      <c r="C45" s="1389"/>
      <c r="D45" s="1389">
        <v>36666.27454893227</v>
      </c>
      <c r="E45" s="1389"/>
      <c r="F45" s="1568">
        <v>0.10390691414514452</v>
      </c>
      <c r="G45" s="1568"/>
      <c r="H45" s="1575">
        <v>27520.48102754325</v>
      </c>
      <c r="I45" s="1568"/>
      <c r="J45" s="1580">
        <v>28828.325743498925</v>
      </c>
      <c r="K45" s="1570"/>
      <c r="L45" s="1568">
        <v>-4.5366655267887225E-2</v>
      </c>
      <c r="M45" s="1571"/>
      <c r="N45" s="1389">
        <v>12955.67296296826</v>
      </c>
      <c r="O45" s="1568"/>
      <c r="P45" s="1389">
        <v>7837.9488054333469</v>
      </c>
      <c r="Q45" s="1570"/>
      <c r="R45" s="1568">
        <v>0.65294176889586897</v>
      </c>
      <c r="S45" s="57"/>
      <c r="T45" s="4"/>
    </row>
    <row r="46" spans="1:20" s="98" customFormat="1" x14ac:dyDescent="0.2">
      <c r="A46" s="12" t="s">
        <v>306</v>
      </c>
      <c r="B46" s="1566">
        <v>22342.996652598034</v>
      </c>
      <c r="C46" s="1389"/>
      <c r="D46" s="1389">
        <v>19283.445210788177</v>
      </c>
      <c r="E46" s="1389"/>
      <c r="F46" s="1568">
        <v>0.15866207559726841</v>
      </c>
      <c r="G46" s="1568"/>
      <c r="H46" s="1575">
        <v>14648.65916197656</v>
      </c>
      <c r="I46" s="1568"/>
      <c r="J46" s="1580">
        <v>15495.704907953374</v>
      </c>
      <c r="K46" s="1570"/>
      <c r="L46" s="1568">
        <v>-5.4663259981290416E-2</v>
      </c>
      <c r="M46" s="1571"/>
      <c r="N46" s="1389">
        <v>7694.3374906217841</v>
      </c>
      <c r="O46" s="1568"/>
      <c r="P46" s="1389">
        <v>3787.740302834804</v>
      </c>
      <c r="Q46" s="1570"/>
      <c r="R46" s="1568">
        <v>1.0313793648585732</v>
      </c>
      <c r="S46" s="57"/>
      <c r="T46" s="4"/>
    </row>
    <row r="47" spans="1:20" s="98" customFormat="1" x14ac:dyDescent="0.2">
      <c r="A47" s="12" t="s">
        <v>601</v>
      </c>
      <c r="B47" s="1566">
        <v>14880.583387545783</v>
      </c>
      <c r="C47" s="1389"/>
      <c r="D47" s="1389">
        <v>14038.615804878404</v>
      </c>
      <c r="E47" s="1389"/>
      <c r="F47" s="1568">
        <v>5.9975113954952482E-2</v>
      </c>
      <c r="G47" s="1568"/>
      <c r="H47" s="1575">
        <v>12111.262425532614</v>
      </c>
      <c r="I47" s="1568"/>
      <c r="J47" s="1580">
        <v>12956.180871208067</v>
      </c>
      <c r="K47" s="1570"/>
      <c r="L47" s="1568">
        <v>-6.5213542020942122E-2</v>
      </c>
      <c r="M47" s="1571"/>
      <c r="N47" s="1389">
        <v>2769.3209620131856</v>
      </c>
      <c r="O47" s="1568"/>
      <c r="P47" s="1389">
        <v>1082.4349336703356</v>
      </c>
      <c r="Q47" s="1570"/>
      <c r="R47" s="1568">
        <v>1.5584179481559537</v>
      </c>
      <c r="S47" s="57"/>
      <c r="T47" s="4"/>
    </row>
    <row r="48" spans="1:20" s="98" customFormat="1" x14ac:dyDescent="0.2">
      <c r="A48" s="33" t="s">
        <v>196</v>
      </c>
      <c r="B48" s="1566">
        <v>7361.0599291816125</v>
      </c>
      <c r="C48" s="1389"/>
      <c r="D48" s="1389">
        <v>7149.2869641922616</v>
      </c>
      <c r="E48" s="1389"/>
      <c r="F48" s="1568">
        <v>2.9621550519657633E-2</v>
      </c>
      <c r="G48" s="1568"/>
      <c r="H48" s="1575">
        <v>6112.9809569803901</v>
      </c>
      <c r="I48" s="1568"/>
      <c r="J48" s="1580">
        <v>6643.0600928650956</v>
      </c>
      <c r="K48" s="1570"/>
      <c r="L48" s="1568">
        <v>-7.9794421317072081E-2</v>
      </c>
      <c r="M48" s="1571"/>
      <c r="N48" s="1389">
        <v>1248.0789722012312</v>
      </c>
      <c r="O48" s="1568"/>
      <c r="P48" s="1389">
        <v>506.22687132716584</v>
      </c>
      <c r="Q48" s="1570"/>
      <c r="R48" s="1568">
        <v>1.46545381703892</v>
      </c>
      <c r="S48" s="57"/>
      <c r="T48" s="4"/>
    </row>
    <row r="49" spans="1:20" s="98" customFormat="1" x14ac:dyDescent="0.2">
      <c r="A49" s="12" t="s">
        <v>185</v>
      </c>
      <c r="B49" s="1566">
        <v>19119.044581062499</v>
      </c>
      <c r="C49" s="1389"/>
      <c r="D49" s="1389">
        <v>16549.188614224451</v>
      </c>
      <c r="E49" s="1389"/>
      <c r="F49" s="1568">
        <v>0.15528591925220978</v>
      </c>
      <c r="G49" s="1568"/>
      <c r="H49" s="1575">
        <v>15965.63242556325</v>
      </c>
      <c r="I49" s="1568"/>
      <c r="J49" s="1580">
        <v>15138.117202089406</v>
      </c>
      <c r="K49" s="1570"/>
      <c r="L49" s="1568">
        <v>5.4664342495619432E-2</v>
      </c>
      <c r="M49" s="1571"/>
      <c r="N49" s="1389">
        <v>3153.4121554994672</v>
      </c>
      <c r="O49" s="1568"/>
      <c r="P49" s="1389">
        <v>1411.0714121350454</v>
      </c>
      <c r="Q49" s="1570"/>
      <c r="R49" s="1568">
        <v>1.2347643984425591</v>
      </c>
      <c r="S49" s="57"/>
      <c r="T49" s="4"/>
    </row>
    <row r="50" spans="1:20" s="98" customFormat="1" x14ac:dyDescent="0.2">
      <c r="A50" s="12" t="s">
        <v>792</v>
      </c>
      <c r="B50" s="1566">
        <v>4385.7918164122648</v>
      </c>
      <c r="C50" s="1389"/>
      <c r="D50" s="1389">
        <v>5010.9539306086253</v>
      </c>
      <c r="E50" s="1389"/>
      <c r="F50" s="1568">
        <v>-0.12475910232933014</v>
      </c>
      <c r="G50" s="1568"/>
      <c r="H50" s="1575">
        <v>3179.6795730728445</v>
      </c>
      <c r="I50" s="1568"/>
      <c r="J50" s="1580">
        <v>3691.1067323917155</v>
      </c>
      <c r="K50" s="1570"/>
      <c r="L50" s="1568">
        <v>-0.13855658922858702</v>
      </c>
      <c r="M50" s="1571"/>
      <c r="N50" s="1389">
        <v>1206.1122433394337</v>
      </c>
      <c r="O50" s="1568"/>
      <c r="P50" s="1389">
        <v>1319.8471982169096</v>
      </c>
      <c r="Q50" s="1570"/>
      <c r="R50" s="1568">
        <v>-8.6172819877278123E-2</v>
      </c>
      <c r="S50" s="57"/>
      <c r="T50" s="4"/>
    </row>
    <row r="51" spans="1:20" s="98" customFormat="1" x14ac:dyDescent="0.2">
      <c r="A51" s="12" t="s">
        <v>957</v>
      </c>
      <c r="B51" s="1566">
        <v>3456.0976729063859</v>
      </c>
      <c r="C51" s="1389"/>
      <c r="D51" s="1389">
        <v>3321.0767318356084</v>
      </c>
      <c r="E51" s="1389"/>
      <c r="F51" s="1568">
        <v>4.0655772802981723E-2</v>
      </c>
      <c r="G51" s="1568"/>
      <c r="H51" s="1575">
        <v>2899.1312162553968</v>
      </c>
      <c r="I51" s="1568"/>
      <c r="J51" s="1580">
        <v>3093.8172247817929</v>
      </c>
      <c r="K51" s="1570"/>
      <c r="L51" s="1568">
        <v>-6.2927443472400771E-2</v>
      </c>
      <c r="M51" s="1571"/>
      <c r="N51" s="1389">
        <v>556.96645665099561</v>
      </c>
      <c r="O51" s="1568"/>
      <c r="P51" s="1389">
        <v>227.25950705381555</v>
      </c>
      <c r="Q51" s="1570"/>
      <c r="R51" s="1568">
        <v>1.4507949694667985</v>
      </c>
      <c r="S51" s="57"/>
      <c r="T51" s="4"/>
    </row>
    <row r="52" spans="1:20" s="98" customFormat="1" x14ac:dyDescent="0.2">
      <c r="A52" s="12" t="s">
        <v>308</v>
      </c>
      <c r="B52" s="1566">
        <v>7598.5439017265462</v>
      </c>
      <c r="C52" s="1389"/>
      <c r="D52" s="1389">
        <v>5143.9941378326221</v>
      </c>
      <c r="E52" s="1389"/>
      <c r="F52" s="1568">
        <v>0.47716807175991993</v>
      </c>
      <c r="G52" s="1568"/>
      <c r="H52" s="1575">
        <v>5844.8139323480373</v>
      </c>
      <c r="I52" s="1568"/>
      <c r="J52" s="1580">
        <v>4545.0847824361208</v>
      </c>
      <c r="K52" s="1570"/>
      <c r="L52" s="1568">
        <v>0.2859636755148216</v>
      </c>
      <c r="M52" s="1571"/>
      <c r="N52" s="1389">
        <v>1753.729969378526</v>
      </c>
      <c r="O52" s="1568"/>
      <c r="P52" s="1389">
        <v>598.90935539650127</v>
      </c>
      <c r="Q52" s="1570"/>
      <c r="R52" s="1568">
        <v>1.9282060024216663</v>
      </c>
      <c r="S52" s="57"/>
      <c r="T52" s="4"/>
    </row>
    <row r="53" spans="1:20" s="98" customFormat="1" x14ac:dyDescent="0.2">
      <c r="A53" s="12" t="s">
        <v>309</v>
      </c>
      <c r="B53" s="1566">
        <v>4692.4447709544283</v>
      </c>
      <c r="C53" s="1389"/>
      <c r="D53" s="1389">
        <v>4529.2274424585421</v>
      </c>
      <c r="E53" s="1389"/>
      <c r="F53" s="1568">
        <v>3.6036461089551532E-2</v>
      </c>
      <c r="G53" s="1568"/>
      <c r="H53" s="1575">
        <v>4008.8754146533306</v>
      </c>
      <c r="I53" s="1568"/>
      <c r="J53" s="1580">
        <v>3888.6329357294517</v>
      </c>
      <c r="K53" s="1570"/>
      <c r="L53" s="1568">
        <v>3.0921529728113351E-2</v>
      </c>
      <c r="M53" s="1571"/>
      <c r="N53" s="1389">
        <v>683.5693563011074</v>
      </c>
      <c r="O53" s="1568"/>
      <c r="P53" s="1389">
        <v>640.59450672909054</v>
      </c>
      <c r="Q53" s="1570"/>
      <c r="R53" s="1568">
        <v>6.7085885252823538E-2</v>
      </c>
      <c r="S53" s="57"/>
      <c r="T53" s="4"/>
    </row>
    <row r="54" spans="1:20" s="98" customFormat="1" x14ac:dyDescent="0.2">
      <c r="A54" s="12" t="s">
        <v>310</v>
      </c>
      <c r="B54" s="1566">
        <v>14043.607496674067</v>
      </c>
      <c r="C54" s="1389"/>
      <c r="D54" s="1389">
        <v>14949.196695406368</v>
      </c>
      <c r="E54" s="1389"/>
      <c r="F54" s="1568">
        <v>-6.05777833541098E-2</v>
      </c>
      <c r="G54" s="1568"/>
      <c r="H54" s="1575">
        <v>11246.546214407201</v>
      </c>
      <c r="I54" s="1568"/>
      <c r="J54" s="1580">
        <v>13123.541772536804</v>
      </c>
      <c r="K54" s="1570"/>
      <c r="L54" s="1568">
        <v>-0.14302507590272079</v>
      </c>
      <c r="M54" s="1571"/>
      <c r="N54" s="1389">
        <v>2797.0612822669959</v>
      </c>
      <c r="O54" s="1568"/>
      <c r="P54" s="1389">
        <v>1825.6549228695646</v>
      </c>
      <c r="Q54" s="1570"/>
      <c r="R54" s="1568">
        <v>0.53208651165608811</v>
      </c>
      <c r="S54" s="57"/>
      <c r="T54" s="4"/>
    </row>
    <row r="55" spans="1:20" x14ac:dyDescent="0.2">
      <c r="A55" s="546" t="s">
        <v>311</v>
      </c>
      <c r="B55" s="1577"/>
      <c r="C55" s="1578"/>
      <c r="D55" s="1591"/>
      <c r="E55" s="1591"/>
      <c r="F55" s="1578"/>
      <c r="G55" s="1578"/>
      <c r="H55" s="1577"/>
      <c r="I55" s="1578"/>
      <c r="J55" s="1593"/>
      <c r="K55" s="1578"/>
      <c r="L55" s="1579"/>
      <c r="M55" s="1577"/>
      <c r="N55" s="1578"/>
      <c r="O55" s="1596"/>
      <c r="P55" s="1593"/>
      <c r="Q55" s="1578"/>
      <c r="R55" s="1579"/>
      <c r="S55" s="408"/>
    </row>
    <row r="56" spans="1:20" s="98" customFormat="1" x14ac:dyDescent="0.2">
      <c r="A56" s="33" t="s">
        <v>312</v>
      </c>
      <c r="B56" s="1566">
        <v>145299.24105645498</v>
      </c>
      <c r="C56" s="1389"/>
      <c r="D56" s="1389">
        <v>143068.01191224018</v>
      </c>
      <c r="E56" s="1389"/>
      <c r="F56" s="1568">
        <v>1.5595583627620853E-2</v>
      </c>
      <c r="G56" s="1568"/>
      <c r="H56" s="1575">
        <v>112153.92445959573</v>
      </c>
      <c r="I56" s="1568"/>
      <c r="J56" s="1580">
        <v>119896.76287318167</v>
      </c>
      <c r="K56" s="1570"/>
      <c r="L56" s="1568">
        <v>-6.4579211548653453E-2</v>
      </c>
      <c r="M56" s="1571"/>
      <c r="N56" s="1580">
        <v>33145.316596859229</v>
      </c>
      <c r="O56" s="1568"/>
      <c r="P56" s="1389">
        <v>23171.249039058519</v>
      </c>
      <c r="Q56" s="1570"/>
      <c r="R56" s="1568">
        <v>0.43045014711930141</v>
      </c>
      <c r="S56" s="57"/>
      <c r="T56" s="4"/>
    </row>
    <row r="57" spans="1:20" s="98" customFormat="1" x14ac:dyDescent="0.2">
      <c r="A57" s="33" t="s">
        <v>194</v>
      </c>
      <c r="B57" s="1566">
        <v>140681.23256177211</v>
      </c>
      <c r="C57" s="1389"/>
      <c r="D57" s="1389">
        <v>133275.0371800061</v>
      </c>
      <c r="E57" s="1389"/>
      <c r="F57" s="1568">
        <v>5.5570762075743671E-2</v>
      </c>
      <c r="G57" s="1568"/>
      <c r="H57" s="1575">
        <v>108456.34914661612</v>
      </c>
      <c r="I57" s="1568"/>
      <c r="J57" s="1580">
        <v>111297.83570784956</v>
      </c>
      <c r="K57" s="1570"/>
      <c r="L57" s="1568">
        <v>-2.5530474543028661E-2</v>
      </c>
      <c r="M57" s="1571"/>
      <c r="N57" s="1580">
        <v>32224.883415156477</v>
      </c>
      <c r="O57" s="1568"/>
      <c r="P57" s="1389">
        <v>21977.20147215655</v>
      </c>
      <c r="Q57" s="1570"/>
      <c r="R57" s="1568">
        <v>0.46628693630455925</v>
      </c>
      <c r="S57" s="57"/>
      <c r="T57" s="4"/>
    </row>
    <row r="58" spans="1:20" s="98" customFormat="1" x14ac:dyDescent="0.2">
      <c r="A58" s="33" t="s">
        <v>195</v>
      </c>
      <c r="B58" s="1566">
        <v>6619.6266909282467</v>
      </c>
      <c r="C58" s="1389"/>
      <c r="D58" s="1389">
        <v>16790.561054446582</v>
      </c>
      <c r="E58" s="1389"/>
      <c r="F58" s="1568">
        <v>-0.60575309726322724</v>
      </c>
      <c r="G58" s="1568"/>
      <c r="H58" s="1575">
        <v>5601.8059072108399</v>
      </c>
      <c r="I58" s="1568"/>
      <c r="J58" s="1580">
        <v>15351.596084134511</v>
      </c>
      <c r="K58" s="1570"/>
      <c r="L58" s="1568">
        <v>-0.63509944656502748</v>
      </c>
      <c r="M58" s="1571"/>
      <c r="N58" s="1580">
        <v>1017.8207837174125</v>
      </c>
      <c r="O58" s="1568"/>
      <c r="P58" s="1389">
        <v>1438.9649703120713</v>
      </c>
      <c r="Q58" s="1570"/>
      <c r="R58" s="1568">
        <v>-0.29267160444032519</v>
      </c>
      <c r="S58" s="57"/>
      <c r="T58" s="4"/>
    </row>
    <row r="59" spans="1:20" s="98" customFormat="1" x14ac:dyDescent="0.2">
      <c r="A59" s="33" t="s">
        <v>621</v>
      </c>
      <c r="B59" s="1566">
        <v>2952.1401776728412</v>
      </c>
      <c r="C59" s="1389"/>
      <c r="D59" s="1389">
        <v>6411.9873147972148</v>
      </c>
      <c r="E59" s="1389"/>
      <c r="F59" s="1568">
        <v>-0.53959045257933336</v>
      </c>
      <c r="G59" s="1568"/>
      <c r="H59" s="1575">
        <v>2264.8654874669901</v>
      </c>
      <c r="I59" s="1568"/>
      <c r="J59" s="1580">
        <v>5928.0623901118061</v>
      </c>
      <c r="K59" s="1570"/>
      <c r="L59" s="1568">
        <v>-0.61794169183427339</v>
      </c>
      <c r="M59" s="1571"/>
      <c r="N59" s="1580">
        <v>687.2746902058509</v>
      </c>
      <c r="O59" s="1568"/>
      <c r="P59" s="1389">
        <v>483.924924685409</v>
      </c>
      <c r="Q59" s="1570"/>
      <c r="R59" s="1568">
        <v>0.42020932410670103</v>
      </c>
      <c r="S59" s="57"/>
      <c r="T59" s="4"/>
    </row>
    <row r="60" spans="1:20" s="98" customFormat="1" x14ac:dyDescent="0.2">
      <c r="A60" s="33" t="s">
        <v>243</v>
      </c>
      <c r="B60" s="1566">
        <v>498770.71751577139</v>
      </c>
      <c r="C60" s="1389"/>
      <c r="D60" s="1389">
        <v>460251.18765607686</v>
      </c>
      <c r="E60" s="1389"/>
      <c r="F60" s="1568">
        <v>8.3692407304504973E-2</v>
      </c>
      <c r="G60" s="1568"/>
      <c r="H60" s="1575">
        <v>322720.66641765594</v>
      </c>
      <c r="I60" s="1568"/>
      <c r="J60" s="1580">
        <v>327895.81399353198</v>
      </c>
      <c r="K60" s="1570"/>
      <c r="L60" s="1568">
        <v>-1.5782902236068555E-2</v>
      </c>
      <c r="M60" s="1571"/>
      <c r="N60" s="1580">
        <v>176050.05109830937</v>
      </c>
      <c r="O60" s="1568"/>
      <c r="P60" s="1389">
        <v>132355.37366254491</v>
      </c>
      <c r="Q60" s="1570"/>
      <c r="R60" s="1568">
        <v>0.33013149543266007</v>
      </c>
      <c r="S60" s="57"/>
      <c r="T60" s="4"/>
    </row>
    <row r="61" spans="1:20" s="98" customFormat="1" x14ac:dyDescent="0.2">
      <c r="A61" s="33" t="s">
        <v>313</v>
      </c>
      <c r="B61" s="1566">
        <v>263556.45394226839</v>
      </c>
      <c r="C61" s="1389"/>
      <c r="D61" s="1389">
        <v>249005.11444642971</v>
      </c>
      <c r="E61" s="1389"/>
      <c r="F61" s="1568">
        <v>5.8437914129547783E-2</v>
      </c>
      <c r="G61" s="1568"/>
      <c r="H61" s="1575">
        <v>198049.30873908321</v>
      </c>
      <c r="I61" s="1568"/>
      <c r="J61" s="1580">
        <v>201393.1578970603</v>
      </c>
      <c r="K61" s="1570"/>
      <c r="L61" s="1568">
        <v>-1.6603588686395498E-2</v>
      </c>
      <c r="M61" s="1571"/>
      <c r="N61" s="1580">
        <v>65507.145203177861</v>
      </c>
      <c r="O61" s="1568"/>
      <c r="P61" s="1389">
        <v>47611.95654936941</v>
      </c>
      <c r="Q61" s="1570"/>
      <c r="R61" s="1568">
        <v>0.3758549312136063</v>
      </c>
      <c r="S61" s="57"/>
      <c r="T61" s="4"/>
    </row>
    <row r="62" spans="1:20" s="98" customFormat="1" x14ac:dyDescent="0.2">
      <c r="A62" s="33" t="s">
        <v>314</v>
      </c>
      <c r="B62" s="1566">
        <v>81764.170876231496</v>
      </c>
      <c r="C62" s="1389"/>
      <c r="D62" s="1389">
        <v>88695.403200346278</v>
      </c>
      <c r="E62" s="1389"/>
      <c r="F62" s="1568">
        <v>-7.8146466152912444E-2</v>
      </c>
      <c r="G62" s="1568"/>
      <c r="H62" s="1575">
        <v>71360.283861659846</v>
      </c>
      <c r="I62" s="1568"/>
      <c r="J62" s="1580">
        <v>77104.577707673758</v>
      </c>
      <c r="K62" s="1570"/>
      <c r="L62" s="1568">
        <v>-7.4500036402406974E-2</v>
      </c>
      <c r="M62" s="1571"/>
      <c r="N62" s="1580">
        <v>10403.887014568412</v>
      </c>
      <c r="O62" s="1568"/>
      <c r="P62" s="1389">
        <v>11590.82549267252</v>
      </c>
      <c r="Q62" s="1570"/>
      <c r="R62" s="1568">
        <v>-0.10240327393889814</v>
      </c>
      <c r="S62" s="57"/>
      <c r="T62" s="4"/>
    </row>
    <row r="63" spans="1:20" s="98" customFormat="1" x14ac:dyDescent="0.2">
      <c r="A63" s="33" t="s">
        <v>315</v>
      </c>
      <c r="B63" s="1566">
        <v>171087.25833803104</v>
      </c>
      <c r="C63" s="1389"/>
      <c r="D63" s="1389">
        <v>144230.29038742554</v>
      </c>
      <c r="E63" s="1389"/>
      <c r="F63" s="1568">
        <v>0.18620892933421546</v>
      </c>
      <c r="G63" s="1568"/>
      <c r="H63" s="1575">
        <v>67180.620004662487</v>
      </c>
      <c r="I63" s="1568"/>
      <c r="J63" s="1580">
        <v>69453.4623584652</v>
      </c>
      <c r="K63" s="1570"/>
      <c r="L63" s="1568">
        <v>-3.2724680334467036E-2</v>
      </c>
      <c r="M63" s="1571"/>
      <c r="N63" s="1580">
        <v>103906.63833334738</v>
      </c>
      <c r="O63" s="1568"/>
      <c r="P63" s="1389">
        <v>74776.828028960343</v>
      </c>
      <c r="Q63" s="1570"/>
      <c r="R63" s="1568">
        <v>0.38955664571791332</v>
      </c>
      <c r="S63" s="57"/>
      <c r="T63" s="4"/>
    </row>
    <row r="64" spans="1:20" s="98" customFormat="1" x14ac:dyDescent="0.2">
      <c r="A64" s="33" t="s">
        <v>237</v>
      </c>
      <c r="B64" s="1566">
        <v>12180.564396167849</v>
      </c>
      <c r="C64" s="1389"/>
      <c r="D64" s="1389">
        <v>21374.684777011498</v>
      </c>
      <c r="E64" s="1389"/>
      <c r="F64" s="1568">
        <v>-0.43014063022496302</v>
      </c>
      <c r="G64" s="1568"/>
      <c r="H64" s="1575">
        <v>10386.88516694276</v>
      </c>
      <c r="I64" s="1568"/>
      <c r="J64" s="1580">
        <v>20138.286747881142</v>
      </c>
      <c r="K64" s="1570"/>
      <c r="L64" s="1568">
        <v>-0.48422200473257138</v>
      </c>
      <c r="M64" s="1571"/>
      <c r="N64" s="1580">
        <v>1793.6792292251514</v>
      </c>
      <c r="O64" s="1568"/>
      <c r="P64" s="1389">
        <v>1236.3980291303578</v>
      </c>
      <c r="Q64" s="1570"/>
      <c r="R64" s="1568">
        <v>0.45072960888393443</v>
      </c>
      <c r="S64" s="57"/>
      <c r="T64" s="4"/>
    </row>
    <row r="65" spans="1:20" s="98" customFormat="1" x14ac:dyDescent="0.2">
      <c r="A65" s="33" t="s">
        <v>260</v>
      </c>
      <c r="B65" s="1566">
        <v>8985.0885689290863</v>
      </c>
      <c r="C65" s="1389"/>
      <c r="D65" s="1389">
        <v>14857.393449631869</v>
      </c>
      <c r="E65" s="1389"/>
      <c r="F65" s="1568">
        <v>-0.39524462353443862</v>
      </c>
      <c r="G65" s="1568"/>
      <c r="H65" s="1575">
        <v>8391.2650187490344</v>
      </c>
      <c r="I65" s="1568"/>
      <c r="J65" s="1580">
        <v>13776.652118968186</v>
      </c>
      <c r="K65" s="1570"/>
      <c r="L65" s="1568">
        <v>-0.39090680767095504</v>
      </c>
      <c r="M65" s="1571"/>
      <c r="N65" s="1580">
        <v>593.82355018008093</v>
      </c>
      <c r="O65" s="1568"/>
      <c r="P65" s="1389">
        <v>1080.7413306636824</v>
      </c>
      <c r="Q65" s="1570"/>
      <c r="R65" s="1568">
        <v>-0.45054053793296278</v>
      </c>
      <c r="S65" s="57"/>
      <c r="T65" s="4"/>
    </row>
    <row r="66" spans="1:20" s="98" customFormat="1" x14ac:dyDescent="0.2">
      <c r="A66" s="33" t="s">
        <v>316</v>
      </c>
      <c r="B66" s="1566">
        <v>3266.431113739332</v>
      </c>
      <c r="C66" s="1389"/>
      <c r="D66" s="1389">
        <v>5844.9976304163465</v>
      </c>
      <c r="E66" s="1389"/>
      <c r="F66" s="1568">
        <v>-0.44115783781649542</v>
      </c>
      <c r="G66" s="1568"/>
      <c r="H66" s="1575">
        <v>2681.0971012865402</v>
      </c>
      <c r="I66" s="1568"/>
      <c r="J66" s="1580">
        <v>5374.7835697119917</v>
      </c>
      <c r="K66" s="1570"/>
      <c r="L66" s="1568">
        <v>-0.50117115107758525</v>
      </c>
      <c r="M66" s="1571"/>
      <c r="N66" s="1597">
        <v>585.33401245279697</v>
      </c>
      <c r="O66" s="1568"/>
      <c r="P66" s="1389">
        <v>470.21406070435506</v>
      </c>
      <c r="Q66" s="1570"/>
      <c r="R66" s="1568">
        <v>0.24482456261728644</v>
      </c>
      <c r="S66" s="57"/>
      <c r="T66" s="4"/>
    </row>
    <row r="67" spans="1:20" s="98" customFormat="1" x14ac:dyDescent="0.2">
      <c r="A67" s="33" t="s">
        <v>317</v>
      </c>
      <c r="B67" s="1566">
        <v>2176.2550081839481</v>
      </c>
      <c r="C67" s="1389"/>
      <c r="D67" s="1389">
        <v>5592.2858657825236</v>
      </c>
      <c r="E67" s="1389"/>
      <c r="F67" s="1568">
        <v>-0.61084696662239979</v>
      </c>
      <c r="G67" s="1568"/>
      <c r="H67" s="1575">
        <v>1415.3973495483999</v>
      </c>
      <c r="I67" s="1568"/>
      <c r="J67" s="1580">
        <v>5390.3285217928315</v>
      </c>
      <c r="K67" s="1570"/>
      <c r="L67" s="1568">
        <v>-0.73741909350682089</v>
      </c>
      <c r="M67" s="1571"/>
      <c r="N67" s="1597">
        <v>760.85765863555184</v>
      </c>
      <c r="O67" s="1568"/>
      <c r="P67" s="1389">
        <v>201.95734398969174</v>
      </c>
      <c r="Q67" s="1570"/>
      <c r="R67" s="1568">
        <v>2.7674176318856096</v>
      </c>
      <c r="S67" s="57"/>
      <c r="T67" s="4"/>
    </row>
    <row r="68" spans="1:20" s="10" customFormat="1" x14ac:dyDescent="0.2">
      <c r="A68" s="33" t="s">
        <v>622</v>
      </c>
      <c r="B68" s="1566">
        <v>2344.9643614877764</v>
      </c>
      <c r="C68" s="1389"/>
      <c r="D68" s="1389">
        <v>6764.4587151462056</v>
      </c>
      <c r="E68" s="1389"/>
      <c r="F68" s="1568">
        <v>-0.65334042822418303</v>
      </c>
      <c r="G68" s="1581"/>
      <c r="H68" s="1575">
        <v>1823.0039938501011</v>
      </c>
      <c r="I68" s="1568"/>
      <c r="J68" s="1580">
        <v>6279.8140329451253</v>
      </c>
      <c r="K68" s="1570"/>
      <c r="L68" s="1568">
        <v>-0.70970414342108412</v>
      </c>
      <c r="M68" s="1571"/>
      <c r="N68" s="1597">
        <v>521.96036763767961</v>
      </c>
      <c r="O68" s="1568"/>
      <c r="P68" s="1389">
        <v>484.64468220108057</v>
      </c>
      <c r="Q68" s="1570"/>
      <c r="R68" s="1568">
        <v>7.6995965925231488E-2</v>
      </c>
      <c r="S68" s="57"/>
      <c r="T68" s="4"/>
    </row>
    <row r="69" spans="1:20" s="10" customFormat="1" x14ac:dyDescent="0.2">
      <c r="A69" s="194" t="s">
        <v>893</v>
      </c>
      <c r="B69" s="1599">
        <v>45.017606338627871</v>
      </c>
      <c r="C69" s="1600"/>
      <c r="D69" s="1600">
        <v>45.308010057005909</v>
      </c>
      <c r="E69" s="1601"/>
      <c r="F69" s="1602">
        <v>-6.409544758479914E-3</v>
      </c>
      <c r="G69" s="1602"/>
      <c r="H69" s="1603">
        <v>46.822297218206209</v>
      </c>
      <c r="I69" s="1602"/>
      <c r="J69" s="1604">
        <v>46.595074145154193</v>
      </c>
      <c r="K69" s="1601"/>
      <c r="L69" s="1605">
        <v>4.8765470861611921E-3</v>
      </c>
      <c r="M69" s="1602"/>
      <c r="N69" s="1604">
        <v>42.42770133730307</v>
      </c>
      <c r="O69" s="1602"/>
      <c r="P69" s="1600">
        <v>42.119450989345978</v>
      </c>
      <c r="Q69" s="1601"/>
      <c r="R69" s="1602">
        <v>7.3184797217576026E-3</v>
      </c>
      <c r="S69" s="91"/>
      <c r="T69" s="4"/>
    </row>
    <row r="70" spans="1:20" x14ac:dyDescent="0.2">
      <c r="A70" s="29"/>
      <c r="B70" s="127"/>
      <c r="C70" s="128"/>
      <c r="D70" s="127"/>
      <c r="E70" s="129"/>
      <c r="F70" s="129"/>
      <c r="G70" s="129"/>
      <c r="H70" s="141"/>
      <c r="I70" s="129"/>
      <c r="J70" s="130"/>
      <c r="K70" s="129"/>
      <c r="L70" s="129"/>
      <c r="M70" s="129"/>
      <c r="N70" s="142"/>
      <c r="O70" s="21"/>
      <c r="P70" s="316"/>
      <c r="Q70" s="6"/>
      <c r="R70" s="21"/>
      <c r="S70" s="21"/>
    </row>
    <row r="71" spans="1:20" s="10" customFormat="1" x14ac:dyDescent="0.2">
      <c r="A71" s="24" t="s">
        <v>677</v>
      </c>
      <c r="B71" s="127"/>
      <c r="C71" s="128"/>
      <c r="D71" s="127"/>
      <c r="E71" s="129"/>
      <c r="F71" s="129"/>
      <c r="G71" s="129"/>
      <c r="H71" s="565"/>
      <c r="I71" s="129"/>
      <c r="J71" s="130"/>
      <c r="K71" s="129"/>
      <c r="L71" s="129"/>
      <c r="M71" s="129"/>
      <c r="N71" s="127"/>
      <c r="O71" s="21"/>
      <c r="P71" s="316"/>
      <c r="Q71" s="6"/>
      <c r="R71" s="21"/>
      <c r="S71" s="21"/>
      <c r="T71" s="4"/>
    </row>
    <row r="72" spans="1:20" s="10" customFormat="1" x14ac:dyDescent="0.2">
      <c r="A72" s="29"/>
      <c r="B72" s="109"/>
      <c r="D72" s="109"/>
      <c r="E72" s="6"/>
      <c r="F72" s="21"/>
      <c r="G72" s="21"/>
      <c r="H72" s="553"/>
      <c r="I72" s="21"/>
      <c r="J72" s="110"/>
      <c r="K72" s="6"/>
      <c r="L72" s="21"/>
      <c r="M72" s="21"/>
      <c r="N72" s="109"/>
      <c r="O72" s="21"/>
      <c r="P72" s="316"/>
      <c r="Q72" s="6"/>
      <c r="R72" s="21"/>
      <c r="S72" s="21"/>
      <c r="T72" s="4"/>
    </row>
    <row r="73" spans="1:20" s="10" customFormat="1" x14ac:dyDescent="0.2">
      <c r="A73" s="29"/>
      <c r="B73" s="109"/>
      <c r="D73" s="109"/>
      <c r="E73" s="6"/>
      <c r="F73" s="21"/>
      <c r="G73" s="21"/>
      <c r="H73" s="109"/>
      <c r="I73" s="21"/>
      <c r="J73" s="110"/>
      <c r="K73" s="6"/>
      <c r="L73" s="21"/>
      <c r="M73" s="21"/>
      <c r="N73" s="39"/>
      <c r="O73" s="21"/>
      <c r="P73" s="316"/>
      <c r="Q73" s="6"/>
      <c r="R73" s="21"/>
      <c r="S73" s="21"/>
      <c r="T73" s="4"/>
    </row>
    <row r="74" spans="1:20" x14ac:dyDescent="0.2">
      <c r="D74" s="34"/>
      <c r="F74" s="4"/>
      <c r="J74" s="34"/>
      <c r="L74" s="4"/>
      <c r="N74" s="35"/>
      <c r="P74" s="34"/>
    </row>
    <row r="75" spans="1:20" x14ac:dyDescent="0.2">
      <c r="F75" s="35"/>
      <c r="G75" s="35"/>
      <c r="L75" s="35"/>
      <c r="M75" s="35"/>
      <c r="R75" s="35"/>
      <c r="S75" s="35"/>
    </row>
    <row r="76" spans="1:20" x14ac:dyDescent="0.2">
      <c r="B76" s="93"/>
      <c r="D76" s="93"/>
      <c r="F76" s="35"/>
      <c r="G76" s="35"/>
      <c r="L76" s="35"/>
      <c r="M76" s="35"/>
      <c r="R76" s="35"/>
      <c r="S76" s="35"/>
    </row>
    <row r="77" spans="1:20" x14ac:dyDescent="0.2">
      <c r="B77" s="93"/>
      <c r="D77" s="93"/>
      <c r="F77" s="35"/>
      <c r="G77" s="35"/>
      <c r="L77" s="35"/>
      <c r="M77" s="35"/>
      <c r="R77" s="35"/>
      <c r="S77" s="35"/>
    </row>
    <row r="78" spans="1:20" x14ac:dyDescent="0.2">
      <c r="B78" s="317"/>
      <c r="H78" s="77"/>
      <c r="N78" s="77"/>
    </row>
    <row r="79" spans="1:20" x14ac:dyDescent="0.2">
      <c r="B79" s="318"/>
    </row>
    <row r="80" spans="1:20" x14ac:dyDescent="0.2">
      <c r="B80" s="690"/>
    </row>
    <row r="81" spans="2:2" x14ac:dyDescent="0.2">
      <c r="B81" s="319"/>
    </row>
    <row r="82" spans="2:2" x14ac:dyDescent="0.2">
      <c r="B82" s="319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51" type="noConversion"/>
  <printOptions horizontalCentered="1"/>
  <pageMargins left="0.25" right="0.25" top="0.25" bottom="0.5" header="0.3" footer="0.3"/>
  <pageSetup scale="86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U82"/>
  <sheetViews>
    <sheetView showGridLines="0" zoomScaleNormal="100" workbookViewId="0">
      <selection activeCell="H14" sqref="H14"/>
    </sheetView>
  </sheetViews>
  <sheetFormatPr defaultColWidth="9.140625" defaultRowHeight="12" x14ac:dyDescent="0.2"/>
  <cols>
    <col min="1" max="1" width="24.7109375" style="24" customWidth="1"/>
    <col min="2" max="2" width="10.28515625" style="34" customWidth="1"/>
    <col min="3" max="3" width="0.5703125" style="10" customWidth="1"/>
    <col min="4" max="4" width="12.7109375" style="4" customWidth="1"/>
    <col min="5" max="5" width="0.7109375" style="4" customWidth="1"/>
    <col min="6" max="6" width="8.5703125" style="10" customWidth="1"/>
    <col min="7" max="7" width="0.5703125" style="10" customWidth="1"/>
    <col min="8" max="8" width="10.28515625" style="35" customWidth="1"/>
    <col min="9" max="9" width="0.5703125" style="10" customWidth="1"/>
    <col min="10" max="10" width="10.28515625" style="567" customWidth="1"/>
    <col min="11" max="11" width="0.5703125" style="4" customWidth="1"/>
    <col min="12" max="12" width="8.42578125" style="10" customWidth="1"/>
    <col min="13" max="13" width="1.5703125" style="10" customWidth="1"/>
    <col min="14" max="14" width="10.28515625" style="71" customWidth="1"/>
    <col min="15" max="15" width="0.5703125" style="10" customWidth="1"/>
    <col min="16" max="16" width="10.28515625" style="567" customWidth="1"/>
    <col min="17" max="17" width="0.5703125" style="4" customWidth="1"/>
    <col min="18" max="18" width="8.28515625" style="10" customWidth="1"/>
    <col min="19" max="19" width="0.5703125" style="10" customWidth="1"/>
    <col min="20" max="16384" width="9.140625" style="4"/>
  </cols>
  <sheetData>
    <row r="1" spans="1:21" s="2" customFormat="1" ht="15.75" x14ac:dyDescent="0.25">
      <c r="A1" s="1893" t="str">
        <f>CONCATENATE('List of Tables'!A47,":  ",'List of Tables'!C47)</f>
        <v>TABLE 40:  Visiting Friends or Relatives Visitor Characteristics: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693"/>
      <c r="U1" s="1353"/>
    </row>
    <row r="2" spans="1:21" s="2" customFormat="1" ht="15.75" x14ac:dyDescent="0.25">
      <c r="A2" s="1893" t="s">
        <v>650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  <c r="T2" s="4"/>
    </row>
    <row r="3" spans="1:21" s="2" customFormat="1" ht="14.25" x14ac:dyDescent="0.2">
      <c r="A3" s="604"/>
      <c r="B3" s="417"/>
      <c r="C3" s="25"/>
      <c r="D3" s="834"/>
      <c r="E3" s="25"/>
      <c r="F3" s="25"/>
      <c r="G3" s="25"/>
      <c r="H3" s="544"/>
      <c r="I3" s="25"/>
      <c r="J3" s="834"/>
      <c r="K3" s="25"/>
      <c r="L3" s="25"/>
      <c r="M3" s="25"/>
      <c r="N3" s="544"/>
      <c r="O3" s="25"/>
      <c r="P3" s="834"/>
      <c r="Q3" s="25"/>
      <c r="R3" s="544"/>
      <c r="S3" s="25"/>
      <c r="T3" s="4"/>
    </row>
    <row r="4" spans="1:21" x14ac:dyDescent="0.2">
      <c r="A4" s="1971" t="s">
        <v>22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</row>
    <row r="5" spans="1:21" ht="24" x14ac:dyDescent="0.2">
      <c r="A5" s="1960" t="s">
        <v>247</v>
      </c>
      <c r="B5" s="66">
        <v>2015</v>
      </c>
      <c r="C5" s="67"/>
      <c r="D5" s="68" t="s">
        <v>984</v>
      </c>
      <c r="E5" s="65"/>
      <c r="F5" s="44" t="s">
        <v>595</v>
      </c>
      <c r="G5" s="65"/>
      <c r="H5" s="66">
        <v>2015</v>
      </c>
      <c r="I5" s="67"/>
      <c r="J5" s="68" t="s">
        <v>984</v>
      </c>
      <c r="K5" s="65"/>
      <c r="L5" s="44" t="s">
        <v>595</v>
      </c>
      <c r="M5" s="66"/>
      <c r="N5" s="68">
        <v>2015</v>
      </c>
      <c r="O5" s="67"/>
      <c r="P5" s="68" t="s">
        <v>984</v>
      </c>
      <c r="Q5" s="65"/>
      <c r="R5" s="44" t="s">
        <v>595</v>
      </c>
      <c r="S5" s="5"/>
    </row>
    <row r="6" spans="1:21" x14ac:dyDescent="0.2">
      <c r="A6" s="30" t="s">
        <v>475</v>
      </c>
      <c r="B6" s="1566">
        <v>8326324.8510729605</v>
      </c>
      <c r="C6" s="1567"/>
      <c r="D6" s="1389">
        <v>7985932.3101634691</v>
      </c>
      <c r="E6" s="1389"/>
      <c r="F6" s="1568">
        <v>4.2624020300833704E-2</v>
      </c>
      <c r="G6" s="1568"/>
      <c r="H6" s="1569">
        <v>7444093.5654707784</v>
      </c>
      <c r="I6" s="1568"/>
      <c r="J6" s="1389">
        <v>7200906.1441814145</v>
      </c>
      <c r="K6" s="1570"/>
      <c r="L6" s="1568">
        <v>3.3771780442641633E-2</v>
      </c>
      <c r="M6" s="1571"/>
      <c r="N6" s="1572">
        <v>882231.28560114617</v>
      </c>
      <c r="O6" s="1568"/>
      <c r="P6" s="1389">
        <v>785026.1659820549</v>
      </c>
      <c r="Q6" s="1570"/>
      <c r="R6" s="1568">
        <v>0.1238240504983541</v>
      </c>
      <c r="S6" s="7"/>
    </row>
    <row r="7" spans="1:21" s="14" customFormat="1" x14ac:dyDescent="0.2">
      <c r="A7" s="30" t="s">
        <v>265</v>
      </c>
      <c r="B7" s="1566">
        <v>717410.84951027913</v>
      </c>
      <c r="C7" s="1389"/>
      <c r="D7" s="1389">
        <v>677847.94794798642</v>
      </c>
      <c r="E7" s="1389"/>
      <c r="F7" s="1568">
        <v>5.8365451547149193E-2</v>
      </c>
      <c r="G7" s="1568"/>
      <c r="H7" s="1575">
        <v>638925.980519937</v>
      </c>
      <c r="I7" s="1568"/>
      <c r="J7" s="1389">
        <v>602937.2996534853</v>
      </c>
      <c r="K7" s="1570"/>
      <c r="L7" s="1568">
        <v>5.9688927666499969E-2</v>
      </c>
      <c r="M7" s="1571"/>
      <c r="N7" s="1389">
        <v>78484.868990278483</v>
      </c>
      <c r="O7" s="1568"/>
      <c r="P7" s="1389">
        <v>74910.648294501123</v>
      </c>
      <c r="Q7" s="1570"/>
      <c r="R7" s="1568">
        <v>4.7713119258103232E-2</v>
      </c>
      <c r="S7" s="7"/>
      <c r="T7" s="4"/>
    </row>
    <row r="8" spans="1:21" s="14" customFormat="1" x14ac:dyDescent="0.2">
      <c r="A8" s="429" t="s">
        <v>266</v>
      </c>
      <c r="B8" s="1577"/>
      <c r="C8" s="1578"/>
      <c r="D8" s="1578"/>
      <c r="E8" s="1578"/>
      <c r="F8" s="1578"/>
      <c r="G8" s="1578"/>
      <c r="H8" s="1577"/>
      <c r="I8" s="1578"/>
      <c r="J8" s="1578"/>
      <c r="K8" s="1578"/>
      <c r="L8" s="1579"/>
      <c r="M8" s="1577"/>
      <c r="N8" s="1578"/>
      <c r="O8" s="1578"/>
      <c r="P8" s="1578"/>
      <c r="Q8" s="1578"/>
      <c r="R8" s="1579"/>
      <c r="S8" s="408"/>
      <c r="T8" s="4"/>
    </row>
    <row r="9" spans="1:21" s="186" customFormat="1" x14ac:dyDescent="0.2">
      <c r="A9" s="184" t="s">
        <v>267</v>
      </c>
      <c r="B9" s="1566">
        <v>213862.44517706989</v>
      </c>
      <c r="C9" s="1389"/>
      <c r="D9" s="1389">
        <v>207105.6615816764</v>
      </c>
      <c r="E9" s="1389"/>
      <c r="F9" s="1568">
        <v>3.2624813555513651E-2</v>
      </c>
      <c r="G9" s="1568"/>
      <c r="H9" s="1575">
        <v>194750.33004457335</v>
      </c>
      <c r="I9" s="1568"/>
      <c r="J9" s="1580">
        <v>186015.26139211075</v>
      </c>
      <c r="K9" s="1570"/>
      <c r="L9" s="1568">
        <v>4.6958881691161407E-2</v>
      </c>
      <c r="M9" s="1571"/>
      <c r="N9" s="1389">
        <v>19112.115132518658</v>
      </c>
      <c r="O9" s="1568"/>
      <c r="P9" s="1389">
        <v>21090.400189565637</v>
      </c>
      <c r="Q9" s="1570"/>
      <c r="R9" s="1568">
        <v>-9.3800261695637446E-2</v>
      </c>
      <c r="S9" s="57"/>
      <c r="T9" s="4"/>
    </row>
    <row r="10" spans="1:21" s="186" customFormat="1" x14ac:dyDescent="0.2">
      <c r="A10" s="184" t="s">
        <v>268</v>
      </c>
      <c r="B10" s="1566">
        <v>264566.78273042955</v>
      </c>
      <c r="C10" s="1389"/>
      <c r="D10" s="1389">
        <v>253450.10479694087</v>
      </c>
      <c r="E10" s="1389"/>
      <c r="F10" s="1568">
        <v>4.3861405945738868E-2</v>
      </c>
      <c r="G10" s="1568"/>
      <c r="H10" s="1575">
        <v>235469.03230606514</v>
      </c>
      <c r="I10" s="1568"/>
      <c r="J10" s="1580">
        <v>225294.33719636267</v>
      </c>
      <c r="K10" s="1570"/>
      <c r="L10" s="1568">
        <v>4.5161788069419527E-2</v>
      </c>
      <c r="M10" s="1571"/>
      <c r="N10" s="1389">
        <v>29097.750424350226</v>
      </c>
      <c r="O10" s="1568"/>
      <c r="P10" s="1389">
        <v>28155.767600578194</v>
      </c>
      <c r="Q10" s="1570"/>
      <c r="R10" s="1568">
        <v>3.3456122991748521E-2</v>
      </c>
      <c r="S10" s="57"/>
      <c r="T10" s="4"/>
    </row>
    <row r="11" spans="1:21" s="186" customFormat="1" x14ac:dyDescent="0.2">
      <c r="A11" s="184" t="s">
        <v>269</v>
      </c>
      <c r="B11" s="1566">
        <v>238981.62160266648</v>
      </c>
      <c r="C11" s="1389"/>
      <c r="D11" s="1389">
        <v>217292.18156929503</v>
      </c>
      <c r="E11" s="1389"/>
      <c r="F11" s="1568">
        <v>9.9816937161425784E-2</v>
      </c>
      <c r="G11" s="1568"/>
      <c r="H11" s="1575">
        <v>208706.61816925451</v>
      </c>
      <c r="I11" s="1568"/>
      <c r="J11" s="1389">
        <v>191627.70106493781</v>
      </c>
      <c r="K11" s="1570"/>
      <c r="L11" s="1568">
        <v>8.9125512696773865E-2</v>
      </c>
      <c r="M11" s="1571"/>
      <c r="N11" s="1389">
        <v>30275.00343340891</v>
      </c>
      <c r="O11" s="1568"/>
      <c r="P11" s="1389">
        <v>25664.480504357238</v>
      </c>
      <c r="Q11" s="1570"/>
      <c r="R11" s="1568">
        <v>0.17964606485094883</v>
      </c>
      <c r="S11" s="57"/>
      <c r="T11" s="4"/>
    </row>
    <row r="12" spans="1:21" s="186" customFormat="1" x14ac:dyDescent="0.2">
      <c r="A12" s="184" t="s">
        <v>270</v>
      </c>
      <c r="B12" s="1583">
        <v>1.7605807743088324</v>
      </c>
      <c r="C12" s="1584"/>
      <c r="D12" s="1585">
        <v>1.7388385919336113</v>
      </c>
      <c r="E12" s="1585"/>
      <c r="F12" s="1568">
        <v>1.2503853132822111E-2</v>
      </c>
      <c r="G12" s="1568"/>
      <c r="H12" s="1586">
        <v>1.7437146006934818</v>
      </c>
      <c r="I12" s="1568"/>
      <c r="J12" s="1587">
        <v>1.7314561537422191</v>
      </c>
      <c r="K12" s="1570"/>
      <c r="L12" s="1568">
        <v>7.0798483257970037E-3</v>
      </c>
      <c r="M12" s="1571"/>
      <c r="N12" s="1584">
        <v>1.9110613342563667</v>
      </c>
      <c r="O12" s="1568"/>
      <c r="P12" s="1585">
        <v>1.7996065800712158</v>
      </c>
      <c r="Q12" s="1570"/>
      <c r="R12" s="1568">
        <v>6.1932844333532244E-2</v>
      </c>
      <c r="S12" s="57"/>
      <c r="T12" s="4"/>
    </row>
    <row r="13" spans="1:21" s="14" customFormat="1" x14ac:dyDescent="0.2">
      <c r="A13" s="429" t="s">
        <v>271</v>
      </c>
      <c r="B13" s="1577"/>
      <c r="C13" s="1578"/>
      <c r="D13" s="1578"/>
      <c r="E13" s="1578"/>
      <c r="F13" s="1578"/>
      <c r="G13" s="1578"/>
      <c r="H13" s="1577"/>
      <c r="I13" s="1578"/>
      <c r="J13" s="1578"/>
      <c r="K13" s="1578"/>
      <c r="L13" s="1579"/>
      <c r="M13" s="1577"/>
      <c r="N13" s="1578"/>
      <c r="O13" s="1578"/>
      <c r="P13" s="1578"/>
      <c r="Q13" s="1578"/>
      <c r="R13" s="1579"/>
      <c r="S13" s="408"/>
      <c r="T13" s="4"/>
    </row>
    <row r="14" spans="1:21" s="98" customFormat="1" x14ac:dyDescent="0.2">
      <c r="A14" s="9" t="s">
        <v>272</v>
      </c>
      <c r="B14" s="1566">
        <v>146984.05984219394</v>
      </c>
      <c r="C14" s="1389"/>
      <c r="D14" s="1389">
        <v>141701.19718575163</v>
      </c>
      <c r="E14" s="1389"/>
      <c r="F14" s="1568">
        <v>3.7281707997972417E-2</v>
      </c>
      <c r="G14" s="1568"/>
      <c r="H14" s="1575">
        <v>126000.05632962135</v>
      </c>
      <c r="I14" s="1568"/>
      <c r="J14" s="1580">
        <v>118349.93471173187</v>
      </c>
      <c r="K14" s="1570"/>
      <c r="L14" s="1568">
        <v>6.4639846540879731E-2</v>
      </c>
      <c r="M14" s="1571"/>
      <c r="N14" s="1389">
        <v>20984.003512576655</v>
      </c>
      <c r="O14" s="1568"/>
      <c r="P14" s="1389">
        <v>23351.262474019775</v>
      </c>
      <c r="Q14" s="1570"/>
      <c r="R14" s="1568">
        <v>-0.1013760589637024</v>
      </c>
      <c r="S14" s="57"/>
      <c r="T14" s="4"/>
    </row>
    <row r="15" spans="1:21" s="98" customFormat="1" x14ac:dyDescent="0.2">
      <c r="A15" s="9" t="s">
        <v>273</v>
      </c>
      <c r="B15" s="1566">
        <v>570426.78966798331</v>
      </c>
      <c r="C15" s="1389"/>
      <c r="D15" s="1389">
        <v>536146.75076223479</v>
      </c>
      <c r="E15" s="1389"/>
      <c r="F15" s="1568">
        <v>6.3937791018994161E-2</v>
      </c>
      <c r="G15" s="1568"/>
      <c r="H15" s="1566">
        <v>512925.92419024935</v>
      </c>
      <c r="I15" s="1568"/>
      <c r="J15" s="1580">
        <v>484587.36494175345</v>
      </c>
      <c r="K15" s="1570"/>
      <c r="L15" s="1568">
        <v>5.8479773305484657E-2</v>
      </c>
      <c r="M15" s="1571"/>
      <c r="N15" s="1389">
        <v>57500.865477701613</v>
      </c>
      <c r="O15" s="1568"/>
      <c r="P15" s="1389">
        <v>51559.385820481344</v>
      </c>
      <c r="Q15" s="1570"/>
      <c r="R15" s="1568">
        <v>0.11523565617921087</v>
      </c>
      <c r="S15" s="57"/>
      <c r="T15" s="4"/>
    </row>
    <row r="16" spans="1:21" s="98" customFormat="1" x14ac:dyDescent="0.2">
      <c r="A16" s="33" t="s">
        <v>619</v>
      </c>
      <c r="B16" s="1583">
        <v>8.0963223399321631</v>
      </c>
      <c r="C16" s="1584"/>
      <c r="D16" s="1585">
        <v>8.0001275606320856</v>
      </c>
      <c r="E16" s="1585"/>
      <c r="F16" s="1568">
        <v>1.2024155686397227E-2</v>
      </c>
      <c r="G16" s="1568"/>
      <c r="H16" s="1586">
        <v>8.3177895436316582</v>
      </c>
      <c r="I16" s="1568"/>
      <c r="J16" s="1587">
        <v>8.2965587883671006</v>
      </c>
      <c r="K16" s="1570"/>
      <c r="L16" s="1568">
        <v>2.558983285253886E-3</v>
      </c>
      <c r="M16" s="1571"/>
      <c r="N16" s="1584">
        <v>6.2934124020405156</v>
      </c>
      <c r="O16" s="1568"/>
      <c r="P16" s="1585">
        <v>5.6142258490240575</v>
      </c>
      <c r="Q16" s="1570"/>
      <c r="R16" s="1568">
        <v>0.12097599406951604</v>
      </c>
      <c r="S16" s="57"/>
      <c r="T16" s="4"/>
    </row>
    <row r="17" spans="1:20" x14ac:dyDescent="0.2">
      <c r="A17" s="545" t="s">
        <v>274</v>
      </c>
      <c r="B17" s="1577"/>
      <c r="C17" s="1578"/>
      <c r="D17" s="1578"/>
      <c r="E17" s="1578"/>
      <c r="F17" s="1578"/>
      <c r="G17" s="1578"/>
      <c r="H17" s="1577"/>
      <c r="I17" s="1578"/>
      <c r="J17" s="1578"/>
      <c r="K17" s="1578"/>
      <c r="L17" s="1579"/>
      <c r="M17" s="1577"/>
      <c r="N17" s="1578"/>
      <c r="O17" s="1578"/>
      <c r="P17" s="1578"/>
      <c r="Q17" s="1578"/>
      <c r="R17" s="1579"/>
      <c r="S17" s="408"/>
    </row>
    <row r="18" spans="1:20" s="98" customFormat="1" x14ac:dyDescent="0.2">
      <c r="A18" s="9" t="s">
        <v>275</v>
      </c>
      <c r="B18" s="1566">
        <v>10529.149285076817</v>
      </c>
      <c r="C18" s="1389"/>
      <c r="D18" s="1389">
        <v>8940.3527435739561</v>
      </c>
      <c r="E18" s="1389"/>
      <c r="F18" s="1568">
        <v>0.17771072205678215</v>
      </c>
      <c r="G18" s="1568"/>
      <c r="H18" s="1575">
        <v>5109.9720125283184</v>
      </c>
      <c r="I18" s="1568"/>
      <c r="J18" s="1580">
        <v>5269.3332640021035</v>
      </c>
      <c r="K18" s="1570"/>
      <c r="L18" s="1568">
        <v>-3.0243152879032162E-2</v>
      </c>
      <c r="M18" s="1571"/>
      <c r="N18" s="1389">
        <v>5419.1772725485771</v>
      </c>
      <c r="O18" s="1568"/>
      <c r="P18" s="1389">
        <v>3671.0194795718521</v>
      </c>
      <c r="Q18" s="1570"/>
      <c r="R18" s="1568">
        <v>0.47620498956889523</v>
      </c>
      <c r="S18" s="57"/>
      <c r="T18" s="4"/>
    </row>
    <row r="19" spans="1:20" s="98" customFormat="1" x14ac:dyDescent="0.2">
      <c r="A19" s="9" t="s">
        <v>276</v>
      </c>
      <c r="B19" s="1566">
        <v>64930.437156468841</v>
      </c>
      <c r="C19" s="1389"/>
      <c r="D19" s="1389">
        <v>61978.892837311963</v>
      </c>
      <c r="E19" s="1389"/>
      <c r="F19" s="1568">
        <v>4.7621765798630332E-2</v>
      </c>
      <c r="G19" s="1568"/>
      <c r="H19" s="1575">
        <v>48100.000946714055</v>
      </c>
      <c r="I19" s="1568"/>
      <c r="J19" s="1580">
        <v>47602.073912533298</v>
      </c>
      <c r="K19" s="1570"/>
      <c r="L19" s="1568">
        <v>1.0460196232115344E-2</v>
      </c>
      <c r="M19" s="1571"/>
      <c r="N19" s="1389">
        <v>16830.436209757037</v>
      </c>
      <c r="O19" s="1568"/>
      <c r="P19" s="1389">
        <v>14376.818924778667</v>
      </c>
      <c r="Q19" s="1570"/>
      <c r="R19" s="1568">
        <v>0.17066482493909163</v>
      </c>
      <c r="S19" s="57"/>
      <c r="T19" s="4"/>
    </row>
    <row r="20" spans="1:20" s="98" customFormat="1" x14ac:dyDescent="0.2">
      <c r="A20" s="9" t="s">
        <v>277</v>
      </c>
      <c r="B20" s="1566">
        <v>4862.4337064070396</v>
      </c>
      <c r="C20" s="1389"/>
      <c r="D20" s="1389">
        <v>5230.980025981662</v>
      </c>
      <c r="E20" s="1389"/>
      <c r="F20" s="1568">
        <v>-7.0454545370866692E-2</v>
      </c>
      <c r="G20" s="1568"/>
      <c r="H20" s="1575">
        <v>2198.3906790227493</v>
      </c>
      <c r="I20" s="1568"/>
      <c r="J20" s="1580">
        <v>2119.1207201191382</v>
      </c>
      <c r="K20" s="1570"/>
      <c r="L20" s="1568">
        <v>3.7407004778450957E-2</v>
      </c>
      <c r="M20" s="1571"/>
      <c r="N20" s="1389">
        <v>2664.0430273842912</v>
      </c>
      <c r="O20" s="1568"/>
      <c r="P20" s="1389">
        <v>3111.8593058625238</v>
      </c>
      <c r="Q20" s="1570"/>
      <c r="R20" s="1568">
        <v>-0.14390633844999939</v>
      </c>
      <c r="S20" s="57"/>
      <c r="T20" s="4"/>
    </row>
    <row r="21" spans="1:20" s="98" customFormat="1" x14ac:dyDescent="0.2">
      <c r="A21" s="9" t="s">
        <v>278</v>
      </c>
      <c r="B21" s="1566">
        <v>646813.69677510159</v>
      </c>
      <c r="C21" s="1389"/>
      <c r="D21" s="1389">
        <v>612159.68239310128</v>
      </c>
      <c r="E21" s="1389"/>
      <c r="F21" s="1568">
        <v>5.6609436032324441E-2</v>
      </c>
      <c r="G21" s="1568"/>
      <c r="H21" s="1575">
        <v>587914.39823968941</v>
      </c>
      <c r="I21" s="1568"/>
      <c r="J21" s="1580">
        <v>552185.01319708803</v>
      </c>
      <c r="K21" s="1570"/>
      <c r="L21" s="1568">
        <v>6.4705459562787351E-2</v>
      </c>
      <c r="M21" s="1571"/>
      <c r="N21" s="1389">
        <v>58899.298535357113</v>
      </c>
      <c r="O21" s="1568"/>
      <c r="P21" s="1389">
        <v>59974.669196013267</v>
      </c>
      <c r="Q21" s="1570"/>
      <c r="R21" s="1568">
        <v>-1.7930414207730842E-2</v>
      </c>
      <c r="S21" s="57"/>
      <c r="T21" s="4"/>
    </row>
    <row r="22" spans="1:20" x14ac:dyDescent="0.2">
      <c r="A22" s="545" t="s">
        <v>279</v>
      </c>
      <c r="B22" s="1577"/>
      <c r="C22" s="1578"/>
      <c r="D22" s="1578"/>
      <c r="E22" s="1578"/>
      <c r="F22" s="1578"/>
      <c r="G22" s="1578"/>
      <c r="H22" s="1577"/>
      <c r="I22" s="1578"/>
      <c r="J22" s="1578"/>
      <c r="K22" s="1578"/>
      <c r="L22" s="1579"/>
      <c r="M22" s="1577"/>
      <c r="N22" s="1578"/>
      <c r="O22" s="1578"/>
      <c r="P22" s="1578"/>
      <c r="Q22" s="1578"/>
      <c r="R22" s="1579"/>
      <c r="S22" s="408"/>
    </row>
    <row r="23" spans="1:20" s="98" customFormat="1" x14ac:dyDescent="0.2">
      <c r="A23" s="9" t="s">
        <v>541</v>
      </c>
      <c r="B23" s="1566">
        <v>501821.28841305251</v>
      </c>
      <c r="C23" s="1389"/>
      <c r="D23" s="1389">
        <v>477528.69478925399</v>
      </c>
      <c r="E23" s="1389"/>
      <c r="F23" s="1568">
        <v>5.0871484559727821E-2</v>
      </c>
      <c r="G23" s="1568"/>
      <c r="H23" s="1575">
        <v>435158.47600316186</v>
      </c>
      <c r="I23" s="1568"/>
      <c r="J23" s="1580">
        <v>414018.39946776617</v>
      </c>
      <c r="K23" s="1570"/>
      <c r="L23" s="1568">
        <v>5.1060717500893527E-2</v>
      </c>
      <c r="M23" s="1571"/>
      <c r="N23" s="1389">
        <v>66662.812409869541</v>
      </c>
      <c r="O23" s="1568"/>
      <c r="P23" s="1389">
        <v>63510.295321487829</v>
      </c>
      <c r="Q23" s="1570"/>
      <c r="R23" s="1568">
        <v>4.9637890556542594E-2</v>
      </c>
      <c r="S23" s="57"/>
      <c r="T23" s="4"/>
    </row>
    <row r="24" spans="1:20" s="98" customFormat="1" x14ac:dyDescent="0.2">
      <c r="A24" s="9" t="s">
        <v>280</v>
      </c>
      <c r="B24" s="1566">
        <v>145476.37897880512</v>
      </c>
      <c r="C24" s="1389"/>
      <c r="D24" s="1389">
        <v>139098.86269636007</v>
      </c>
      <c r="E24" s="1389"/>
      <c r="F24" s="1568">
        <v>4.5848802490690233E-2</v>
      </c>
      <c r="G24" s="1568"/>
      <c r="H24" s="1575">
        <v>129783.64528887712</v>
      </c>
      <c r="I24" s="1568"/>
      <c r="J24" s="1580">
        <v>125408.35446122491</v>
      </c>
      <c r="K24" s="1570"/>
      <c r="L24" s="1568">
        <v>3.4888352107394931E-2</v>
      </c>
      <c r="M24" s="1571"/>
      <c r="N24" s="1389">
        <v>15692.733689941961</v>
      </c>
      <c r="O24" s="1568"/>
      <c r="P24" s="1389">
        <v>13690.508235135165</v>
      </c>
      <c r="Q24" s="1570"/>
      <c r="R24" s="1568">
        <v>0.14624916916293196</v>
      </c>
      <c r="S24" s="57"/>
      <c r="T24" s="4"/>
    </row>
    <row r="25" spans="1:20" s="98" customFormat="1" x14ac:dyDescent="0.2">
      <c r="A25" s="9" t="s">
        <v>281</v>
      </c>
      <c r="B25" s="1566">
        <v>138787.38467739546</v>
      </c>
      <c r="C25" s="1389"/>
      <c r="D25" s="1389">
        <v>133494.65207462531</v>
      </c>
      <c r="E25" s="1389"/>
      <c r="F25" s="1568">
        <v>3.9647525354135092E-2</v>
      </c>
      <c r="G25" s="1568"/>
      <c r="H25" s="1575">
        <v>124121.69097915126</v>
      </c>
      <c r="I25" s="1568"/>
      <c r="J25" s="1580">
        <v>120177.94521807162</v>
      </c>
      <c r="K25" s="1570"/>
      <c r="L25" s="1568">
        <v>3.2815886092272817E-2</v>
      </c>
      <c r="M25" s="1571"/>
      <c r="N25" s="1389">
        <v>14665.693698248138</v>
      </c>
      <c r="O25" s="1568"/>
      <c r="P25" s="1389">
        <v>13316.706856553692</v>
      </c>
      <c r="Q25" s="1570"/>
      <c r="R25" s="1568">
        <v>0.10130033319991236</v>
      </c>
      <c r="S25" s="57"/>
      <c r="T25" s="4"/>
    </row>
    <row r="26" spans="1:20" s="98" customFormat="1" x14ac:dyDescent="0.2">
      <c r="A26" s="9" t="s">
        <v>542</v>
      </c>
      <c r="B26" s="1566">
        <v>7412.7419562856658</v>
      </c>
      <c r="C26" s="1389"/>
      <c r="D26" s="1389">
        <v>7401.2862920855687</v>
      </c>
      <c r="E26" s="1389"/>
      <c r="F26" s="1568">
        <v>1.5477936872063706E-3</v>
      </c>
      <c r="G26" s="1568"/>
      <c r="H26" s="1575">
        <v>6833.6709570491576</v>
      </c>
      <c r="I26" s="1568"/>
      <c r="J26" s="1580">
        <v>6461.3249922577124</v>
      </c>
      <c r="K26" s="1570"/>
      <c r="L26" s="1568">
        <v>5.7626874555545334E-2</v>
      </c>
      <c r="M26" s="1571"/>
      <c r="N26" s="1389">
        <v>579.07099923651117</v>
      </c>
      <c r="O26" s="1568"/>
      <c r="P26" s="1389">
        <v>939.96129982785612</v>
      </c>
      <c r="Q26" s="1570"/>
      <c r="R26" s="1568">
        <v>-0.38394165872301145</v>
      </c>
      <c r="S26" s="57"/>
      <c r="T26" s="4"/>
    </row>
    <row r="27" spans="1:20" s="98" customFormat="1" x14ac:dyDescent="0.2">
      <c r="A27" s="9" t="s">
        <v>543</v>
      </c>
      <c r="B27" s="1566">
        <v>5996.6074413357155</v>
      </c>
      <c r="C27" s="1389"/>
      <c r="D27" s="1389">
        <v>5710.5062676811431</v>
      </c>
      <c r="E27" s="1389"/>
      <c r="F27" s="1568">
        <v>5.0100842244719071E-2</v>
      </c>
      <c r="G27" s="1568"/>
      <c r="H27" s="1575">
        <v>4421.1362805882818</v>
      </c>
      <c r="I27" s="1568"/>
      <c r="J27" s="1580">
        <v>5014.2350018984152</v>
      </c>
      <c r="K27" s="1570"/>
      <c r="L27" s="1568">
        <v>-0.11828299253736277</v>
      </c>
      <c r="M27" s="1571"/>
      <c r="N27" s="1389">
        <v>1575.4711607473853</v>
      </c>
      <c r="O27" s="1568"/>
      <c r="P27" s="1389">
        <v>696.27126578272805</v>
      </c>
      <c r="Q27" s="1570"/>
      <c r="R27" s="1568">
        <v>1.2627260927912716</v>
      </c>
      <c r="S27" s="57"/>
      <c r="T27" s="4"/>
    </row>
    <row r="28" spans="1:20" s="98" customFormat="1" x14ac:dyDescent="0.2">
      <c r="A28" s="9" t="s">
        <v>246</v>
      </c>
      <c r="B28" s="1566">
        <v>76633.0038729558</v>
      </c>
      <c r="C28" s="1389"/>
      <c r="D28" s="1389">
        <v>74232.206079518597</v>
      </c>
      <c r="E28" s="1389"/>
      <c r="F28" s="1568">
        <v>3.2341727670944252E-2</v>
      </c>
      <c r="G28" s="1568"/>
      <c r="H28" s="1575">
        <v>69831.978502150698</v>
      </c>
      <c r="I28" s="1568"/>
      <c r="J28" s="1580">
        <v>67645.895457962994</v>
      </c>
      <c r="K28" s="1570"/>
      <c r="L28" s="1568">
        <v>3.2316565985089162E-2</v>
      </c>
      <c r="M28" s="1571"/>
      <c r="N28" s="1389">
        <v>6801.0253708044911</v>
      </c>
      <c r="O28" s="1568"/>
      <c r="P28" s="1389">
        <v>6586.3106215556027</v>
      </c>
      <c r="Q28" s="1570"/>
      <c r="R28" s="1568">
        <v>3.260015532006226E-2</v>
      </c>
      <c r="S28" s="57"/>
      <c r="T28" s="4"/>
    </row>
    <row r="29" spans="1:20" s="98" customFormat="1" x14ac:dyDescent="0.2">
      <c r="A29" s="9" t="s">
        <v>0</v>
      </c>
      <c r="B29" s="1566">
        <v>135541.35119036454</v>
      </c>
      <c r="C29" s="1389"/>
      <c r="D29" s="1389">
        <v>123956.44316873414</v>
      </c>
      <c r="E29" s="1389"/>
      <c r="F29" s="1568">
        <v>9.3459506625731339E-2</v>
      </c>
      <c r="G29" s="1568"/>
      <c r="H29" s="1575">
        <v>120380.49676168823</v>
      </c>
      <c r="I29" s="1568"/>
      <c r="J29" s="1580">
        <v>111583.98160325109</v>
      </c>
      <c r="K29" s="1570"/>
      <c r="L29" s="1568">
        <v>7.8833135653055553E-2</v>
      </c>
      <c r="M29" s="1571"/>
      <c r="N29" s="1389">
        <v>15160.854428674449</v>
      </c>
      <c r="O29" s="1568"/>
      <c r="P29" s="1389">
        <v>12372.461565483063</v>
      </c>
      <c r="Q29" s="1570"/>
      <c r="R29" s="1568">
        <v>0.22537090525061715</v>
      </c>
      <c r="S29" s="57"/>
      <c r="T29" s="4"/>
    </row>
    <row r="30" spans="1:20" s="98" customFormat="1" x14ac:dyDescent="0.2">
      <c r="A30" s="9" t="s">
        <v>253</v>
      </c>
      <c r="B30" s="1566">
        <v>62462.026398684087</v>
      </c>
      <c r="C30" s="1389"/>
      <c r="D30" s="1389">
        <v>57340.164312952635</v>
      </c>
      <c r="E30" s="1389"/>
      <c r="F30" s="1568">
        <v>8.9324161294293145E-2</v>
      </c>
      <c r="G30" s="1568"/>
      <c r="H30" s="1575">
        <v>53425.990924225502</v>
      </c>
      <c r="I30" s="1568"/>
      <c r="J30" s="1580">
        <v>50321.629432561829</v>
      </c>
      <c r="K30" s="1570"/>
      <c r="L30" s="1568">
        <v>6.1690400860805995E-2</v>
      </c>
      <c r="M30" s="1571"/>
      <c r="N30" s="1389">
        <v>9036.0354744601809</v>
      </c>
      <c r="O30" s="1568"/>
      <c r="P30" s="1389">
        <v>7018.5348803908028</v>
      </c>
      <c r="Q30" s="1570"/>
      <c r="R30" s="1568">
        <v>0.28745324037729092</v>
      </c>
      <c r="S30" s="57"/>
      <c r="T30" s="4"/>
    </row>
    <row r="31" spans="1:20" s="98" customFormat="1" x14ac:dyDescent="0.2">
      <c r="A31" s="9" t="s">
        <v>262</v>
      </c>
      <c r="B31" s="1566">
        <v>103630.14338902732</v>
      </c>
      <c r="C31" s="1389"/>
      <c r="D31" s="1389">
        <v>94758.151579340498</v>
      </c>
      <c r="E31" s="1389"/>
      <c r="F31" s="1568">
        <v>9.3627742434996206E-2</v>
      </c>
      <c r="G31" s="1568"/>
      <c r="H31" s="1575">
        <v>91410.581438502195</v>
      </c>
      <c r="I31" s="1568"/>
      <c r="J31" s="1580">
        <v>84611.790801353869</v>
      </c>
      <c r="K31" s="1570"/>
      <c r="L31" s="1568">
        <v>8.0352756663785663E-2</v>
      </c>
      <c r="M31" s="1571"/>
      <c r="N31" s="1389">
        <v>12219.561950523841</v>
      </c>
      <c r="O31" s="1568"/>
      <c r="P31" s="1389">
        <v>10146.360777986623</v>
      </c>
      <c r="Q31" s="1570"/>
      <c r="R31" s="1568">
        <v>0.20432953429324144</v>
      </c>
      <c r="S31" s="57"/>
      <c r="T31" s="4"/>
    </row>
    <row r="32" spans="1:20" x14ac:dyDescent="0.2">
      <c r="A32" s="405" t="s">
        <v>141</v>
      </c>
      <c r="B32" s="1577"/>
      <c r="C32" s="1578"/>
      <c r="D32" s="1578"/>
      <c r="E32" s="1578"/>
      <c r="F32" s="1578"/>
      <c r="G32" s="1578"/>
      <c r="H32" s="1577"/>
      <c r="I32" s="1578"/>
      <c r="J32" s="1578"/>
      <c r="K32" s="1578"/>
      <c r="L32" s="1579"/>
      <c r="M32" s="1577"/>
      <c r="N32" s="1578"/>
      <c r="O32" s="1578"/>
      <c r="P32" s="1578"/>
      <c r="Q32" s="1578"/>
      <c r="R32" s="1579"/>
      <c r="S32" s="408"/>
    </row>
    <row r="33" spans="1:20" s="98" customFormat="1" x14ac:dyDescent="0.2">
      <c r="A33" s="32" t="s">
        <v>544</v>
      </c>
      <c r="B33" s="1589">
        <v>9.4521959349060296</v>
      </c>
      <c r="C33" s="1585"/>
      <c r="D33" s="1585">
        <v>9.524480125083894</v>
      </c>
      <c r="E33" s="1585"/>
      <c r="F33" s="1568">
        <v>-7.5893055818863041E-3</v>
      </c>
      <c r="G33" s="1568"/>
      <c r="H33" s="1586">
        <v>9.516055671311447</v>
      </c>
      <c r="I33" s="1568"/>
      <c r="J33" s="1585">
        <v>9.6949400215579011</v>
      </c>
      <c r="K33" s="1590"/>
      <c r="L33" s="1568">
        <v>-1.8451310668109608E-2</v>
      </c>
      <c r="M33" s="1571"/>
      <c r="N33" s="1585">
        <v>9.0353352509991787</v>
      </c>
      <c r="O33" s="1568"/>
      <c r="P33" s="1585">
        <v>8.4132660588546759</v>
      </c>
      <c r="Q33" s="1590"/>
      <c r="R33" s="1568">
        <v>7.3939084749352013E-2</v>
      </c>
      <c r="S33" s="7"/>
      <c r="T33" s="4"/>
    </row>
    <row r="34" spans="1:20" s="98" customFormat="1" x14ac:dyDescent="0.2">
      <c r="A34" s="32" t="s">
        <v>285</v>
      </c>
      <c r="B34" s="1589">
        <v>10.005122313887789</v>
      </c>
      <c r="C34" s="1585"/>
      <c r="D34" s="1585">
        <v>9.9683924584873349</v>
      </c>
      <c r="E34" s="1585"/>
      <c r="F34" s="1568">
        <v>3.6846317551613964E-3</v>
      </c>
      <c r="G34" s="1568"/>
      <c r="H34" s="1586">
        <v>10.153134033797576</v>
      </c>
      <c r="I34" s="1568"/>
      <c r="J34" s="1585">
        <v>10.233065950300594</v>
      </c>
      <c r="K34" s="1590"/>
      <c r="L34" s="1568">
        <v>-7.8111405605345184E-3</v>
      </c>
      <c r="M34" s="1571"/>
      <c r="N34" s="1585">
        <v>8.7524393288264886</v>
      </c>
      <c r="O34" s="1568"/>
      <c r="P34" s="1585">
        <v>7.5798202129283059</v>
      </c>
      <c r="Q34" s="1590"/>
      <c r="R34" s="1568">
        <v>0.15470276114176668</v>
      </c>
      <c r="S34" s="7"/>
      <c r="T34" s="4"/>
    </row>
    <row r="35" spans="1:20" s="98" customFormat="1" x14ac:dyDescent="0.2">
      <c r="A35" s="32" t="s">
        <v>545</v>
      </c>
      <c r="B35" s="1589">
        <v>6.6783401702353542</v>
      </c>
      <c r="C35" s="1585"/>
      <c r="D35" s="1585">
        <v>6.2256129476240432</v>
      </c>
      <c r="E35" s="1585"/>
      <c r="F35" s="1568">
        <v>7.2720104256415563E-2</v>
      </c>
      <c r="G35" s="1568"/>
      <c r="H35" s="1586">
        <v>7.0514699087999437</v>
      </c>
      <c r="I35" s="1568"/>
      <c r="J35" s="1585">
        <v>6.825049539779652</v>
      </c>
      <c r="K35" s="1590"/>
      <c r="L35" s="1568">
        <v>3.317490484143823E-2</v>
      </c>
      <c r="M35" s="1571"/>
      <c r="N35" s="1585">
        <v>2.27500126878427</v>
      </c>
      <c r="O35" s="1568"/>
      <c r="P35" s="1585">
        <v>2.1050660326838737</v>
      </c>
      <c r="Q35" s="1590"/>
      <c r="R35" s="1568">
        <v>8.072679595885919E-2</v>
      </c>
      <c r="S35" s="7"/>
      <c r="T35" s="4"/>
    </row>
    <row r="36" spans="1:20" s="98" customFormat="1" x14ac:dyDescent="0.2">
      <c r="A36" s="32" t="s">
        <v>546</v>
      </c>
      <c r="B36" s="1589">
        <v>3.4145049057869743</v>
      </c>
      <c r="C36" s="1585"/>
      <c r="D36" s="1585">
        <v>4.7404396762512722</v>
      </c>
      <c r="E36" s="1585"/>
      <c r="F36" s="1568">
        <v>-0.27970712866719649</v>
      </c>
      <c r="G36" s="1568"/>
      <c r="H36" s="1586">
        <v>4.1497308468351122</v>
      </c>
      <c r="I36" s="1568"/>
      <c r="J36" s="1585">
        <v>4.7718620783635322</v>
      </c>
      <c r="K36" s="1590"/>
      <c r="L36" s="1568">
        <v>-0.13037493986870935</v>
      </c>
      <c r="M36" s="1571"/>
      <c r="N36" s="1585">
        <v>1.3512909521558003</v>
      </c>
      <c r="O36" s="1568"/>
      <c r="P36" s="1585">
        <v>4.5141495559231046</v>
      </c>
      <c r="Q36" s="1590"/>
      <c r="R36" s="1568">
        <v>-0.70065436791239122</v>
      </c>
      <c r="S36" s="7"/>
      <c r="T36" s="4"/>
    </row>
    <row r="37" spans="1:20" s="98" customFormat="1" x14ac:dyDescent="0.2">
      <c r="A37" s="658" t="s">
        <v>547</v>
      </c>
      <c r="B37" s="1589">
        <v>9.4037757776257944</v>
      </c>
      <c r="C37" s="1585"/>
      <c r="D37" s="1585">
        <v>9.4081027127538537</v>
      </c>
      <c r="E37" s="1585"/>
      <c r="F37" s="1568">
        <v>-4.5991580451110111E-4</v>
      </c>
      <c r="G37" s="1568"/>
      <c r="H37" s="1586">
        <v>9.6312178264252051</v>
      </c>
      <c r="I37" s="1568"/>
      <c r="J37" s="1585">
        <v>9.7940669473987487</v>
      </c>
      <c r="K37" s="1590"/>
      <c r="L37" s="1568">
        <v>-1.6627323648915376E-2</v>
      </c>
      <c r="M37" s="1571"/>
      <c r="N37" s="1585">
        <v>7.0684325909315788</v>
      </c>
      <c r="O37" s="1568"/>
      <c r="P37" s="1585">
        <v>5.4439871756195322</v>
      </c>
      <c r="Q37" s="1590"/>
      <c r="R37" s="1568">
        <v>0.29839258670317914</v>
      </c>
      <c r="S37" s="7"/>
      <c r="T37" s="4"/>
    </row>
    <row r="38" spans="1:20" s="98" customFormat="1" x14ac:dyDescent="0.2">
      <c r="A38" s="658" t="s">
        <v>1</v>
      </c>
      <c r="B38" s="1589">
        <v>10.357039335545998</v>
      </c>
      <c r="C38" s="1585"/>
      <c r="D38" s="1585">
        <v>10.773627870522953</v>
      </c>
      <c r="E38" s="1585"/>
      <c r="F38" s="1568">
        <v>-3.8667433104567869E-2</v>
      </c>
      <c r="G38" s="1568"/>
      <c r="H38" s="1586">
        <v>10.830460125312836</v>
      </c>
      <c r="I38" s="1568"/>
      <c r="J38" s="1585">
        <v>10.99332723972957</v>
      </c>
      <c r="K38" s="1590"/>
      <c r="L38" s="1568">
        <v>-1.4815088359067224E-2</v>
      </c>
      <c r="M38" s="1571"/>
      <c r="N38" s="1585">
        <v>6.5979748238734652</v>
      </c>
      <c r="O38" s="1568"/>
      <c r="P38" s="1585">
        <v>8.7922169570965281</v>
      </c>
      <c r="Q38" s="1590"/>
      <c r="R38" s="1568">
        <v>-0.24956642265885029</v>
      </c>
      <c r="S38" s="7"/>
      <c r="T38" s="4"/>
    </row>
    <row r="39" spans="1:20" s="98" customFormat="1" x14ac:dyDescent="0.2">
      <c r="A39" s="32" t="s">
        <v>142</v>
      </c>
      <c r="B39" s="1589">
        <v>7.5068154323141218</v>
      </c>
      <c r="C39" s="1585"/>
      <c r="D39" s="1585">
        <v>7.9665504641396794</v>
      </c>
      <c r="E39" s="1585"/>
      <c r="F39" s="1568">
        <v>-5.7708167907175249E-2</v>
      </c>
      <c r="G39" s="1568"/>
      <c r="H39" s="1586">
        <v>8.1280281093736129</v>
      </c>
      <c r="I39" s="1568"/>
      <c r="J39" s="1585">
        <v>8.1890777483736912</v>
      </c>
      <c r="K39" s="1590"/>
      <c r="L39" s="1568">
        <v>-7.4550078624180185E-3</v>
      </c>
      <c r="M39" s="1571"/>
      <c r="N39" s="1585">
        <v>3.8338658361763529</v>
      </c>
      <c r="O39" s="1568"/>
      <c r="P39" s="1585">
        <v>6.3710699647630378</v>
      </c>
      <c r="Q39" s="1590"/>
      <c r="R39" s="1568">
        <v>-0.39823830888993422</v>
      </c>
      <c r="S39" s="7"/>
      <c r="T39" s="4"/>
    </row>
    <row r="40" spans="1:20" s="98" customFormat="1" x14ac:dyDescent="0.2">
      <c r="A40" s="32" t="s">
        <v>143</v>
      </c>
      <c r="B40" s="1589">
        <v>9.0216627285616138</v>
      </c>
      <c r="C40" s="1585"/>
      <c r="D40" s="1585">
        <v>9.2726299910634786</v>
      </c>
      <c r="E40" s="1585"/>
      <c r="F40" s="1568">
        <v>-2.7065380883712086E-2</v>
      </c>
      <c r="G40" s="1568"/>
      <c r="H40" s="1586">
        <v>9.5123365408682616</v>
      </c>
      <c r="I40" s="1568"/>
      <c r="J40" s="1585">
        <v>9.6273992183998551</v>
      </c>
      <c r="K40" s="1590"/>
      <c r="L40" s="1568">
        <v>-1.1951584734502967E-2</v>
      </c>
      <c r="M40" s="1571"/>
      <c r="N40" s="1585">
        <v>5.3510910123902695</v>
      </c>
      <c r="O40" s="1568"/>
      <c r="P40" s="1585">
        <v>6.3141643595959698</v>
      </c>
      <c r="Q40" s="1590"/>
      <c r="R40" s="1568">
        <v>-0.1525258596954428</v>
      </c>
      <c r="S40" s="7"/>
      <c r="T40" s="4"/>
    </row>
    <row r="41" spans="1:20" s="98" customFormat="1" x14ac:dyDescent="0.2">
      <c r="A41" s="32" t="s">
        <v>301</v>
      </c>
      <c r="B41" s="1589">
        <v>11.606076011753514</v>
      </c>
      <c r="C41" s="1585"/>
      <c r="D41" s="1585">
        <v>11.781303365067142</v>
      </c>
      <c r="E41" s="1585"/>
      <c r="F41" s="1568">
        <v>-1.4873341928635582E-2</v>
      </c>
      <c r="G41" s="1568"/>
      <c r="H41" s="1586">
        <v>11.650948298288041</v>
      </c>
      <c r="I41" s="1568"/>
      <c r="J41" s="1585">
        <v>11.943043079802584</v>
      </c>
      <c r="K41" s="1590"/>
      <c r="L41" s="1568">
        <v>-2.4457316243673029E-2</v>
      </c>
      <c r="M41" s="1571"/>
      <c r="N41" s="1585">
        <v>11.240781783179425</v>
      </c>
      <c r="O41" s="1568"/>
      <c r="P41" s="1585">
        <v>10.479500362829999</v>
      </c>
      <c r="Q41" s="1590"/>
      <c r="R41" s="1568">
        <v>7.2644820267351182E-2</v>
      </c>
      <c r="S41" s="7"/>
      <c r="T41" s="4"/>
    </row>
    <row r="42" spans="1:20" x14ac:dyDescent="0.2">
      <c r="A42" s="546" t="s">
        <v>302</v>
      </c>
      <c r="B42" s="1577"/>
      <c r="C42" s="1578"/>
      <c r="D42" s="1591"/>
      <c r="E42" s="1591"/>
      <c r="F42" s="1592"/>
      <c r="G42" s="1592"/>
      <c r="H42" s="1577"/>
      <c r="I42" s="1592"/>
      <c r="J42" s="1593"/>
      <c r="K42" s="1593"/>
      <c r="L42" s="1594"/>
      <c r="M42" s="1595"/>
      <c r="N42" s="1578"/>
      <c r="O42" s="1592"/>
      <c r="P42" s="1593"/>
      <c r="Q42" s="1593"/>
      <c r="R42" s="1594"/>
      <c r="S42" s="549"/>
    </row>
    <row r="43" spans="1:20" s="98" customFormat="1" x14ac:dyDescent="0.2">
      <c r="A43" s="12" t="s">
        <v>303</v>
      </c>
      <c r="B43" s="1566">
        <v>194720.46734116523</v>
      </c>
      <c r="C43" s="1389"/>
      <c r="D43" s="1389">
        <v>196456.40985294239</v>
      </c>
      <c r="E43" s="1389"/>
      <c r="F43" s="1568">
        <v>-8.83627321234569E-3</v>
      </c>
      <c r="G43" s="1568"/>
      <c r="H43" s="1575">
        <v>164115.27782408439</v>
      </c>
      <c r="I43" s="1568"/>
      <c r="J43" s="1580">
        <v>162449.82730916713</v>
      </c>
      <c r="K43" s="1570"/>
      <c r="L43" s="1568">
        <v>1.0252091630406305E-2</v>
      </c>
      <c r="M43" s="1571"/>
      <c r="N43" s="1389">
        <v>30605.189517081977</v>
      </c>
      <c r="O43" s="1568"/>
      <c r="P43" s="1389">
        <v>34006.582543775279</v>
      </c>
      <c r="Q43" s="1570"/>
      <c r="R43" s="1568">
        <v>-0.10002160676730243</v>
      </c>
      <c r="S43" s="57"/>
      <c r="T43" s="4"/>
    </row>
    <row r="44" spans="1:20" s="98" customFormat="1" x14ac:dyDescent="0.2">
      <c r="A44" s="12" t="s">
        <v>319</v>
      </c>
      <c r="B44" s="1566">
        <v>122509.78580200663</v>
      </c>
      <c r="C44" s="1389"/>
      <c r="D44" s="1389">
        <v>125844.63358607853</v>
      </c>
      <c r="E44" s="1389"/>
      <c r="F44" s="1568">
        <v>-2.6499721831927316E-2</v>
      </c>
      <c r="G44" s="1568"/>
      <c r="H44" s="1575">
        <v>101438.79379533666</v>
      </c>
      <c r="I44" s="1568"/>
      <c r="J44" s="1580">
        <v>99967.883862116971</v>
      </c>
      <c r="K44" s="1570"/>
      <c r="L44" s="1568">
        <v>1.4713824844471847E-2</v>
      </c>
      <c r="M44" s="1571"/>
      <c r="N44" s="1389">
        <v>21070.992006667915</v>
      </c>
      <c r="O44" s="1568"/>
      <c r="P44" s="1389">
        <v>25876.749723961559</v>
      </c>
      <c r="Q44" s="1570"/>
      <c r="R44" s="1568">
        <v>-0.18571720824905494</v>
      </c>
      <c r="S44" s="57"/>
      <c r="T44" s="4"/>
    </row>
    <row r="45" spans="1:20" s="98" customFormat="1" x14ac:dyDescent="0.2">
      <c r="A45" s="12" t="s">
        <v>305</v>
      </c>
      <c r="B45" s="1566">
        <v>77630.904469156754</v>
      </c>
      <c r="C45" s="1389"/>
      <c r="D45" s="1389">
        <v>76520.651043570469</v>
      </c>
      <c r="E45" s="1389"/>
      <c r="F45" s="1568">
        <v>1.4509199940733804E-2</v>
      </c>
      <c r="G45" s="1568"/>
      <c r="H45" s="1575">
        <v>67767.742565671389</v>
      </c>
      <c r="I45" s="1568"/>
      <c r="J45" s="1580">
        <v>66129.462812031488</v>
      </c>
      <c r="K45" s="1570"/>
      <c r="L45" s="1568">
        <v>2.4773825220637286E-2</v>
      </c>
      <c r="M45" s="1571"/>
      <c r="N45" s="1389">
        <v>9863.1619034833911</v>
      </c>
      <c r="O45" s="1568"/>
      <c r="P45" s="1389">
        <v>10391.188231538981</v>
      </c>
      <c r="Q45" s="1570"/>
      <c r="R45" s="1568">
        <v>-5.081481696702813E-2</v>
      </c>
      <c r="S45" s="57"/>
      <c r="T45" s="4"/>
    </row>
    <row r="46" spans="1:20" s="98" customFormat="1" x14ac:dyDescent="0.2">
      <c r="A46" s="12" t="s">
        <v>306</v>
      </c>
      <c r="B46" s="1566">
        <v>49722.364217337104</v>
      </c>
      <c r="C46" s="1389"/>
      <c r="D46" s="1389">
        <v>49292.424915962794</v>
      </c>
      <c r="E46" s="1389"/>
      <c r="F46" s="1568">
        <v>8.7222185174963707E-3</v>
      </c>
      <c r="G46" s="1568"/>
      <c r="H46" s="1575">
        <v>43792.899312741087</v>
      </c>
      <c r="I46" s="1568"/>
      <c r="J46" s="1580">
        <v>41728.594297799151</v>
      </c>
      <c r="K46" s="1570"/>
      <c r="L46" s="1568">
        <v>4.9469795225064929E-2</v>
      </c>
      <c r="M46" s="1571"/>
      <c r="N46" s="1389">
        <v>5929.4649045963306</v>
      </c>
      <c r="O46" s="1568"/>
      <c r="P46" s="1389">
        <v>7563.8306181636399</v>
      </c>
      <c r="Q46" s="1570"/>
      <c r="R46" s="1568">
        <v>-0.21607645597490963</v>
      </c>
      <c r="S46" s="57"/>
      <c r="T46" s="4"/>
    </row>
    <row r="47" spans="1:20" s="98" customFormat="1" x14ac:dyDescent="0.2">
      <c r="A47" s="12" t="s">
        <v>601</v>
      </c>
      <c r="B47" s="1566">
        <v>32964.23498703754</v>
      </c>
      <c r="C47" s="1389"/>
      <c r="D47" s="1389">
        <v>32393.430424052774</v>
      </c>
      <c r="E47" s="1389"/>
      <c r="F47" s="1568">
        <v>1.7620997699611701E-2</v>
      </c>
      <c r="G47" s="1568"/>
      <c r="H47" s="1575">
        <v>29117.883833210417</v>
      </c>
      <c r="I47" s="1568"/>
      <c r="J47" s="1580">
        <v>30335.629471675282</v>
      </c>
      <c r="K47" s="1570"/>
      <c r="L47" s="1568">
        <v>-4.0142421953099333E-2</v>
      </c>
      <c r="M47" s="1571"/>
      <c r="N47" s="1389">
        <v>3846.3511538274975</v>
      </c>
      <c r="O47" s="1568"/>
      <c r="P47" s="1389">
        <v>2057.8009523774913</v>
      </c>
      <c r="Q47" s="1570"/>
      <c r="R47" s="1568">
        <v>0.86915607623934432</v>
      </c>
      <c r="S47" s="57"/>
      <c r="T47" s="4"/>
    </row>
    <row r="48" spans="1:20" s="98" customFormat="1" x14ac:dyDescent="0.2">
      <c r="A48" s="33" t="s">
        <v>196</v>
      </c>
      <c r="B48" s="1566">
        <v>18454.045505120605</v>
      </c>
      <c r="C48" s="1389"/>
      <c r="D48" s="1389">
        <v>17396.604339311543</v>
      </c>
      <c r="E48" s="1389"/>
      <c r="F48" s="1568">
        <v>6.0784343035240211E-2</v>
      </c>
      <c r="G48" s="1568"/>
      <c r="H48" s="1575">
        <v>16322.770645865356</v>
      </c>
      <c r="I48" s="1568"/>
      <c r="J48" s="1580">
        <v>16141.249646628743</v>
      </c>
      <c r="K48" s="1570"/>
      <c r="L48" s="1568">
        <v>1.1245783518039142E-2</v>
      </c>
      <c r="M48" s="1571"/>
      <c r="N48" s="1389">
        <v>2131.2748592553794</v>
      </c>
      <c r="O48" s="1568"/>
      <c r="P48" s="1389">
        <v>1255.3546926827994</v>
      </c>
      <c r="Q48" s="1570"/>
      <c r="R48" s="1568">
        <v>0.6977471559855839</v>
      </c>
      <c r="S48" s="57"/>
      <c r="T48" s="4"/>
    </row>
    <row r="49" spans="1:20" s="98" customFormat="1" x14ac:dyDescent="0.2">
      <c r="A49" s="12" t="s">
        <v>185</v>
      </c>
      <c r="B49" s="1566">
        <v>59351.57378780024</v>
      </c>
      <c r="C49" s="1389"/>
      <c r="D49" s="1389">
        <v>51642.857445588008</v>
      </c>
      <c r="E49" s="1389"/>
      <c r="F49" s="1568">
        <v>0.14926974849008492</v>
      </c>
      <c r="G49" s="1568"/>
      <c r="H49" s="1575">
        <v>53851.730336674016</v>
      </c>
      <c r="I49" s="1568"/>
      <c r="J49" s="1580">
        <v>47879.935538764752</v>
      </c>
      <c r="K49" s="1570"/>
      <c r="L49" s="1568">
        <v>0.12472437004586931</v>
      </c>
      <c r="M49" s="1571"/>
      <c r="N49" s="1389">
        <v>5499.8434511270325</v>
      </c>
      <c r="O49" s="1568"/>
      <c r="P49" s="1389">
        <v>3762.9219068232569</v>
      </c>
      <c r="Q49" s="1570"/>
      <c r="R49" s="1568">
        <v>0.46158851746411173</v>
      </c>
      <c r="S49" s="57"/>
      <c r="T49" s="4"/>
    </row>
    <row r="50" spans="1:20" s="98" customFormat="1" x14ac:dyDescent="0.2">
      <c r="A50" s="12" t="s">
        <v>792</v>
      </c>
      <c r="B50" s="1566">
        <v>5390.1048284523686</v>
      </c>
      <c r="C50" s="1389"/>
      <c r="D50" s="1389">
        <v>6722.4592848820275</v>
      </c>
      <c r="E50" s="1389"/>
      <c r="F50" s="1568">
        <v>-0.19819449995419949</v>
      </c>
      <c r="G50" s="1568"/>
      <c r="H50" s="1575">
        <v>4131.4459999065984</v>
      </c>
      <c r="I50" s="1568"/>
      <c r="J50" s="1580">
        <v>5256.8637154296694</v>
      </c>
      <c r="K50" s="1570"/>
      <c r="L50" s="1568">
        <v>-0.21408538939668612</v>
      </c>
      <c r="M50" s="1571"/>
      <c r="N50" s="1389">
        <v>1258.6588285457717</v>
      </c>
      <c r="O50" s="1568"/>
      <c r="P50" s="1389">
        <v>1465.5955694523579</v>
      </c>
      <c r="Q50" s="1570"/>
      <c r="R50" s="1568">
        <v>-0.14119634721870189</v>
      </c>
      <c r="S50" s="57"/>
      <c r="T50" s="4"/>
    </row>
    <row r="51" spans="1:20" s="98" customFormat="1" x14ac:dyDescent="0.2">
      <c r="A51" s="12" t="s">
        <v>957</v>
      </c>
      <c r="B51" s="1566">
        <v>8289.5549157358928</v>
      </c>
      <c r="C51" s="1389"/>
      <c r="D51" s="1389">
        <v>8156.6259554198905</v>
      </c>
      <c r="E51" s="1389"/>
      <c r="F51" s="1568">
        <v>1.629705236485364E-2</v>
      </c>
      <c r="G51" s="1568"/>
      <c r="H51" s="1575">
        <v>6876.9286504623769</v>
      </c>
      <c r="I51" s="1568"/>
      <c r="J51" s="1580">
        <v>7455.4552789763584</v>
      </c>
      <c r="K51" s="1570"/>
      <c r="L51" s="1568">
        <v>-7.7597759877303399E-2</v>
      </c>
      <c r="M51" s="1571"/>
      <c r="N51" s="1389">
        <v>1412.6262652734943</v>
      </c>
      <c r="O51" s="1568"/>
      <c r="P51" s="1389">
        <v>701.17067644353176</v>
      </c>
      <c r="Q51" s="1570"/>
      <c r="R51" s="1568">
        <v>1.014668200955861</v>
      </c>
      <c r="S51" s="57"/>
      <c r="T51" s="4"/>
    </row>
    <row r="52" spans="1:20" s="98" customFormat="1" x14ac:dyDescent="0.2">
      <c r="A52" s="12" t="s">
        <v>308</v>
      </c>
      <c r="B52" s="1566">
        <v>8867.4817161475767</v>
      </c>
      <c r="C52" s="1389"/>
      <c r="D52" s="1389">
        <v>7732.8087382729027</v>
      </c>
      <c r="E52" s="1389"/>
      <c r="F52" s="1568">
        <v>0.14673490788136309</v>
      </c>
      <c r="G52" s="1568"/>
      <c r="H52" s="1575">
        <v>7440.4993985957517</v>
      </c>
      <c r="I52" s="1568"/>
      <c r="J52" s="1580">
        <v>6970.9907015836952</v>
      </c>
      <c r="K52" s="1570"/>
      <c r="L52" s="1568">
        <v>6.7351789309572849E-2</v>
      </c>
      <c r="M52" s="1571"/>
      <c r="N52" s="1389">
        <v>1426.9823175518486</v>
      </c>
      <c r="O52" s="1568"/>
      <c r="P52" s="1389">
        <v>761.81803668920702</v>
      </c>
      <c r="Q52" s="1570"/>
      <c r="R52" s="1568">
        <v>0.87312750398164107</v>
      </c>
      <c r="S52" s="57"/>
      <c r="T52" s="4"/>
    </row>
    <row r="53" spans="1:20" s="98" customFormat="1" x14ac:dyDescent="0.2">
      <c r="A53" s="12" t="s">
        <v>309</v>
      </c>
      <c r="B53" s="1566">
        <v>5361.1214531763144</v>
      </c>
      <c r="C53" s="1389"/>
      <c r="D53" s="1389">
        <v>4848.2929434642792</v>
      </c>
      <c r="E53" s="1389"/>
      <c r="F53" s="1568">
        <v>0.10577506674866903</v>
      </c>
      <c r="G53" s="1568"/>
      <c r="H53" s="1575">
        <v>3199.845945902694</v>
      </c>
      <c r="I53" s="1568"/>
      <c r="J53" s="1580">
        <v>4346.5091179718966</v>
      </c>
      <c r="K53" s="1570"/>
      <c r="L53" s="1568">
        <v>-0.26381243911993485</v>
      </c>
      <c r="M53" s="1571"/>
      <c r="N53" s="1389">
        <v>2161.2755072735981</v>
      </c>
      <c r="O53" s="1568"/>
      <c r="P53" s="1389">
        <v>501.78382549238222</v>
      </c>
      <c r="Q53" s="1570"/>
      <c r="R53" s="1568">
        <v>3.3071844835827799</v>
      </c>
      <c r="S53" s="57"/>
      <c r="T53" s="4"/>
    </row>
    <row r="54" spans="1:20" s="98" customFormat="1" x14ac:dyDescent="0.2">
      <c r="A54" s="12" t="s">
        <v>310</v>
      </c>
      <c r="B54" s="1566">
        <v>438402.50489124836</v>
      </c>
      <c r="C54" s="1389"/>
      <c r="D54" s="1389">
        <v>405490.07512476563</v>
      </c>
      <c r="E54" s="1389"/>
      <c r="F54" s="1568">
        <v>8.1167041527109823E-2</v>
      </c>
      <c r="G54" s="1568"/>
      <c r="H54" s="1575">
        <v>398037.81751997396</v>
      </c>
      <c r="I54" s="1568"/>
      <c r="J54" s="1580">
        <v>372099.47492337524</v>
      </c>
      <c r="K54" s="1570"/>
      <c r="L54" s="1568">
        <v>6.9708087069835542E-2</v>
      </c>
      <c r="M54" s="1571"/>
      <c r="N54" s="1389">
        <v>40364.687371266758</v>
      </c>
      <c r="O54" s="1568"/>
      <c r="P54" s="1389">
        <v>33390.600201390422</v>
      </c>
      <c r="Q54" s="1570"/>
      <c r="R54" s="1568">
        <v>0.2088637858503043</v>
      </c>
      <c r="S54" s="57"/>
      <c r="T54" s="4"/>
    </row>
    <row r="55" spans="1:20" x14ac:dyDescent="0.2">
      <c r="A55" s="546" t="s">
        <v>311</v>
      </c>
      <c r="B55" s="1577"/>
      <c r="C55" s="1578"/>
      <c r="D55" s="1591"/>
      <c r="E55" s="1591"/>
      <c r="F55" s="1578"/>
      <c r="G55" s="1578"/>
      <c r="H55" s="1577"/>
      <c r="I55" s="1578"/>
      <c r="J55" s="1593"/>
      <c r="K55" s="1578"/>
      <c r="L55" s="1579"/>
      <c r="M55" s="1577"/>
      <c r="N55" s="1578"/>
      <c r="O55" s="1596"/>
      <c r="P55" s="1593"/>
      <c r="Q55" s="1578"/>
      <c r="R55" s="1579"/>
      <c r="S55" s="408"/>
    </row>
    <row r="56" spans="1:20" s="98" customFormat="1" x14ac:dyDescent="0.2">
      <c r="A56" s="33" t="s">
        <v>312</v>
      </c>
      <c r="B56" s="1566">
        <v>263188.19753703487</v>
      </c>
      <c r="C56" s="1389"/>
      <c r="D56" s="1389">
        <v>255022.02153144483</v>
      </c>
      <c r="E56" s="1389"/>
      <c r="F56" s="1568">
        <v>3.2021454290695944E-2</v>
      </c>
      <c r="G56" s="1568"/>
      <c r="H56" s="1575">
        <v>234444.40781470979</v>
      </c>
      <c r="I56" s="1568"/>
      <c r="J56" s="1580">
        <v>229358.97870684759</v>
      </c>
      <c r="K56" s="1570"/>
      <c r="L56" s="1568">
        <v>2.217235678557012E-2</v>
      </c>
      <c r="M56" s="1571"/>
      <c r="N56" s="1580">
        <v>28743.789722323589</v>
      </c>
      <c r="O56" s="1568"/>
      <c r="P56" s="1389">
        <v>25663.042824597236</v>
      </c>
      <c r="Q56" s="1570"/>
      <c r="R56" s="1568">
        <v>0.12004604905126649</v>
      </c>
      <c r="S56" s="57"/>
      <c r="T56" s="4"/>
    </row>
    <row r="57" spans="1:20" s="98" customFormat="1" x14ac:dyDescent="0.2">
      <c r="A57" s="33" t="s">
        <v>194</v>
      </c>
      <c r="B57" s="1566">
        <v>258896.06201338058</v>
      </c>
      <c r="C57" s="1389"/>
      <c r="D57" s="1389">
        <v>245352.89676719988</v>
      </c>
      <c r="E57" s="1389"/>
      <c r="F57" s="1568">
        <v>5.5198717539621973E-2</v>
      </c>
      <c r="G57" s="1568"/>
      <c r="H57" s="1575">
        <v>230358.85995984092</v>
      </c>
      <c r="I57" s="1568"/>
      <c r="J57" s="1580">
        <v>220319.38666190216</v>
      </c>
      <c r="K57" s="1570"/>
      <c r="L57" s="1568">
        <v>4.556781611481673E-2</v>
      </c>
      <c r="M57" s="1571"/>
      <c r="N57" s="1580">
        <v>28537.202053538669</v>
      </c>
      <c r="O57" s="1568"/>
      <c r="P57" s="1389">
        <v>25033.510105297719</v>
      </c>
      <c r="Q57" s="1570"/>
      <c r="R57" s="1568">
        <v>0.13996007485580222</v>
      </c>
      <c r="S57" s="57"/>
      <c r="T57" s="4"/>
    </row>
    <row r="58" spans="1:20" s="98" customFormat="1" x14ac:dyDescent="0.2">
      <c r="A58" s="33" t="s">
        <v>195</v>
      </c>
      <c r="B58" s="1566">
        <v>8424.7877846729643</v>
      </c>
      <c r="C58" s="1389"/>
      <c r="D58" s="1389">
        <v>16712.915345841608</v>
      </c>
      <c r="E58" s="1389"/>
      <c r="F58" s="1568">
        <v>-0.49591153845165847</v>
      </c>
      <c r="G58" s="1568"/>
      <c r="H58" s="1575">
        <v>7365.0606954573032</v>
      </c>
      <c r="I58" s="1568"/>
      <c r="J58" s="1580">
        <v>15726.359553740518</v>
      </c>
      <c r="K58" s="1570"/>
      <c r="L58" s="1568">
        <v>-0.53167415063294021</v>
      </c>
      <c r="M58" s="1571"/>
      <c r="N58" s="1580">
        <v>1059.7270892156332</v>
      </c>
      <c r="O58" s="1568"/>
      <c r="P58" s="1389">
        <v>986.55579210108931</v>
      </c>
      <c r="Q58" s="1570"/>
      <c r="R58" s="1568">
        <v>7.4168432946614612E-2</v>
      </c>
      <c r="S58" s="57"/>
      <c r="T58" s="4"/>
    </row>
    <row r="59" spans="1:20" s="98" customFormat="1" x14ac:dyDescent="0.2">
      <c r="A59" s="33" t="s">
        <v>621</v>
      </c>
      <c r="B59" s="1566">
        <v>4813.8561944383773</v>
      </c>
      <c r="C59" s="1389"/>
      <c r="D59" s="1389">
        <v>8792.0588189874434</v>
      </c>
      <c r="E59" s="1389"/>
      <c r="F59" s="1568">
        <v>-0.45247679826227827</v>
      </c>
      <c r="G59" s="1568"/>
      <c r="H59" s="1575">
        <v>4514.0842211445351</v>
      </c>
      <c r="I59" s="1568"/>
      <c r="J59" s="1580">
        <v>8350.4508152873568</v>
      </c>
      <c r="K59" s="1570"/>
      <c r="L59" s="1568">
        <v>-0.45942029705983056</v>
      </c>
      <c r="M59" s="1571"/>
      <c r="N59" s="1580">
        <v>299.77197329383398</v>
      </c>
      <c r="O59" s="1568"/>
      <c r="P59" s="1389">
        <v>441.60800370008684</v>
      </c>
      <c r="Q59" s="1570"/>
      <c r="R59" s="1568">
        <v>-0.32118084187300922</v>
      </c>
      <c r="S59" s="57"/>
      <c r="T59" s="4"/>
    </row>
    <row r="60" spans="1:20" s="98" customFormat="1" x14ac:dyDescent="0.2">
      <c r="A60" s="33" t="s">
        <v>243</v>
      </c>
      <c r="B60" s="1566">
        <v>8985.0885689290863</v>
      </c>
      <c r="C60" s="1389"/>
      <c r="D60" s="1389">
        <v>14857.393449631869</v>
      </c>
      <c r="E60" s="1389"/>
      <c r="F60" s="1568">
        <v>-0.39524462353443862</v>
      </c>
      <c r="G60" s="1568"/>
      <c r="H60" s="1575">
        <v>8391.2650187490344</v>
      </c>
      <c r="I60" s="1568"/>
      <c r="J60" s="1580">
        <v>13776.652118968186</v>
      </c>
      <c r="K60" s="1570"/>
      <c r="L60" s="1568">
        <v>-0.39090680767095504</v>
      </c>
      <c r="M60" s="1571"/>
      <c r="N60" s="1580">
        <v>593.82355018008093</v>
      </c>
      <c r="O60" s="1568"/>
      <c r="P60" s="1389">
        <v>1080.7413306636824</v>
      </c>
      <c r="Q60" s="1570"/>
      <c r="R60" s="1568">
        <v>-0.45054053793296278</v>
      </c>
      <c r="S60" s="57"/>
      <c r="T60" s="4"/>
    </row>
    <row r="61" spans="1:20" s="98" customFormat="1" x14ac:dyDescent="0.2">
      <c r="A61" s="33" t="s">
        <v>313</v>
      </c>
      <c r="B61" s="1566">
        <v>5640.4038858768363</v>
      </c>
      <c r="C61" s="1389"/>
      <c r="D61" s="1389">
        <v>8912.8930438726657</v>
      </c>
      <c r="E61" s="1389"/>
      <c r="F61" s="1568">
        <v>-0.36716351715289158</v>
      </c>
      <c r="G61" s="1568"/>
      <c r="H61" s="1575">
        <v>5275.2086510306535</v>
      </c>
      <c r="I61" s="1568"/>
      <c r="J61" s="1580">
        <v>8121.2948108391784</v>
      </c>
      <c r="K61" s="1570"/>
      <c r="L61" s="1568">
        <v>-0.35044733950674511</v>
      </c>
      <c r="M61" s="1571"/>
      <c r="N61" s="1580">
        <v>365.19523484619572</v>
      </c>
      <c r="O61" s="1568"/>
      <c r="P61" s="1389">
        <v>791.59823303348799</v>
      </c>
      <c r="Q61" s="1570"/>
      <c r="R61" s="1568">
        <v>-0.53866087668396001</v>
      </c>
      <c r="S61" s="57"/>
      <c r="T61" s="4"/>
    </row>
    <row r="62" spans="1:20" s="98" customFormat="1" x14ac:dyDescent="0.2">
      <c r="A62" s="33" t="s">
        <v>314</v>
      </c>
      <c r="B62" s="1566">
        <v>2785.6935909237309</v>
      </c>
      <c r="C62" s="1389"/>
      <c r="D62" s="1389">
        <v>5534.3758978136093</v>
      </c>
      <c r="E62" s="1389"/>
      <c r="F62" s="1568">
        <v>-0.49665623688043364</v>
      </c>
      <c r="G62" s="1568"/>
      <c r="H62" s="1575">
        <v>2542.5263994891666</v>
      </c>
      <c r="I62" s="1568"/>
      <c r="J62" s="1580">
        <v>5198.254313610355</v>
      </c>
      <c r="K62" s="1570"/>
      <c r="L62" s="1568">
        <v>-0.51088841636081861</v>
      </c>
      <c r="M62" s="1571"/>
      <c r="N62" s="1580">
        <v>243.16719143456751</v>
      </c>
      <c r="O62" s="1568"/>
      <c r="P62" s="1389">
        <v>336.12158420325392</v>
      </c>
      <c r="Q62" s="1570"/>
      <c r="R62" s="1568">
        <v>-0.2765499067518275</v>
      </c>
      <c r="S62" s="57"/>
      <c r="T62" s="4"/>
    </row>
    <row r="63" spans="1:20" s="98" customFormat="1" x14ac:dyDescent="0.2">
      <c r="A63" s="33" t="s">
        <v>315</v>
      </c>
      <c r="B63" s="1566">
        <v>2100.7175280108149</v>
      </c>
      <c r="C63" s="1389"/>
      <c r="D63" s="1389">
        <v>4955.6604982526442</v>
      </c>
      <c r="E63" s="1389"/>
      <c r="F63" s="1568">
        <v>-0.57609736810027168</v>
      </c>
      <c r="G63" s="1568"/>
      <c r="H63" s="1575">
        <v>1811.8187809550816</v>
      </c>
      <c r="I63" s="1568"/>
      <c r="J63" s="1580">
        <v>4763.3298203466438</v>
      </c>
      <c r="K63" s="1570"/>
      <c r="L63" s="1568">
        <v>-0.61963188582577944</v>
      </c>
      <c r="M63" s="1571"/>
      <c r="N63" s="1580">
        <v>288.8987470557355</v>
      </c>
      <c r="O63" s="1568"/>
      <c r="P63" s="1389">
        <v>192.33067790600043</v>
      </c>
      <c r="Q63" s="1570"/>
      <c r="R63" s="1568">
        <v>0.50209394674380381</v>
      </c>
      <c r="S63" s="57"/>
      <c r="T63" s="4"/>
    </row>
    <row r="64" spans="1:20" s="98" customFormat="1" x14ac:dyDescent="0.2">
      <c r="A64" s="33" t="s">
        <v>237</v>
      </c>
      <c r="B64" s="1566">
        <v>17943.321398206204</v>
      </c>
      <c r="C64" s="1389"/>
      <c r="D64" s="1389">
        <v>26206.924336526205</v>
      </c>
      <c r="E64" s="1389"/>
      <c r="F64" s="1568">
        <v>-0.31532135676075912</v>
      </c>
      <c r="G64" s="1568"/>
      <c r="H64" s="1575">
        <v>17065.937134002117</v>
      </c>
      <c r="I64" s="1568"/>
      <c r="J64" s="1580">
        <v>25339.263880011466</v>
      </c>
      <c r="K64" s="1570"/>
      <c r="L64" s="1568">
        <v>-0.32650225299305752</v>
      </c>
      <c r="M64" s="1571"/>
      <c r="N64" s="1580">
        <v>877.38426420408416</v>
      </c>
      <c r="O64" s="1568"/>
      <c r="P64" s="1389">
        <v>867.66045651473803</v>
      </c>
      <c r="Q64" s="1570"/>
      <c r="R64" s="1568">
        <v>1.1206927336996788E-2</v>
      </c>
      <c r="S64" s="57"/>
      <c r="T64" s="4"/>
    </row>
    <row r="65" spans="1:20" s="98" customFormat="1" x14ac:dyDescent="0.2">
      <c r="A65" s="33" t="s">
        <v>260</v>
      </c>
      <c r="B65" s="1566">
        <v>717410.84951027913</v>
      </c>
      <c r="C65" s="1389"/>
      <c r="D65" s="1389">
        <v>677847.94794798642</v>
      </c>
      <c r="E65" s="1389"/>
      <c r="F65" s="1568">
        <v>5.8365451547149193E-2</v>
      </c>
      <c r="G65" s="1568"/>
      <c r="H65" s="1575">
        <v>638925.980519937</v>
      </c>
      <c r="I65" s="1568"/>
      <c r="J65" s="1580">
        <v>602937.2996534853</v>
      </c>
      <c r="K65" s="1570"/>
      <c r="L65" s="1568">
        <v>5.9688927666499969E-2</v>
      </c>
      <c r="M65" s="1571"/>
      <c r="N65" s="1580">
        <v>78484.868990278483</v>
      </c>
      <c r="O65" s="1568"/>
      <c r="P65" s="1389">
        <v>74910.648294501123</v>
      </c>
      <c r="Q65" s="1570"/>
      <c r="R65" s="1568">
        <v>4.7713119258103232E-2</v>
      </c>
      <c r="S65" s="57"/>
      <c r="T65" s="4"/>
    </row>
    <row r="66" spans="1:20" s="98" customFormat="1" x14ac:dyDescent="0.2">
      <c r="A66" s="33" t="s">
        <v>316</v>
      </c>
      <c r="B66" s="1566">
        <v>4211.9070970900084</v>
      </c>
      <c r="C66" s="1389"/>
      <c r="D66" s="1389">
        <v>7000.5867474898041</v>
      </c>
      <c r="E66" s="1389"/>
      <c r="F66" s="1568">
        <v>-0.39834941712560462</v>
      </c>
      <c r="G66" s="1568"/>
      <c r="H66" s="1575">
        <v>3539.0834882651998</v>
      </c>
      <c r="I66" s="1568"/>
      <c r="J66" s="1580">
        <v>6629.9630265542346</v>
      </c>
      <c r="K66" s="1570"/>
      <c r="L66" s="1568">
        <v>-0.46619860863620016</v>
      </c>
      <c r="M66" s="1571"/>
      <c r="N66" s="1597">
        <v>672.82360882480691</v>
      </c>
      <c r="O66" s="1568"/>
      <c r="P66" s="1389">
        <v>370.62372093556922</v>
      </c>
      <c r="Q66" s="1570"/>
      <c r="R66" s="1568">
        <v>0.81538193811877835</v>
      </c>
      <c r="S66" s="57"/>
      <c r="T66" s="4"/>
    </row>
    <row r="67" spans="1:20" s="98" customFormat="1" x14ac:dyDescent="0.2">
      <c r="A67" s="33" t="s">
        <v>317</v>
      </c>
      <c r="B67" s="1566">
        <v>2162.5217381392631</v>
      </c>
      <c r="C67" s="1389"/>
      <c r="D67" s="1389">
        <v>5717.5543548913329</v>
      </c>
      <c r="E67" s="1389"/>
      <c r="F67" s="1568">
        <v>-0.62177504507862891</v>
      </c>
      <c r="G67" s="1568"/>
      <c r="H67" s="1575">
        <v>1933.5990002992157</v>
      </c>
      <c r="I67" s="1568"/>
      <c r="J67" s="1580">
        <v>5459.5083377074743</v>
      </c>
      <c r="K67" s="1570"/>
      <c r="L67" s="1568">
        <v>-0.64582909656088894</v>
      </c>
      <c r="M67" s="1571"/>
      <c r="N67" s="1597">
        <v>228.92273784004965</v>
      </c>
      <c r="O67" s="1568"/>
      <c r="P67" s="1389">
        <v>258.04601718385817</v>
      </c>
      <c r="Q67" s="1570"/>
      <c r="R67" s="1568">
        <v>-0.11286079770438054</v>
      </c>
      <c r="S67" s="57"/>
      <c r="T67" s="4"/>
    </row>
    <row r="68" spans="1:20" s="10" customFormat="1" x14ac:dyDescent="0.2">
      <c r="A68" s="33" t="s">
        <v>622</v>
      </c>
      <c r="B68" s="1566">
        <v>4659.9080988269734</v>
      </c>
      <c r="C68" s="1389"/>
      <c r="D68" s="1389">
        <v>9038.1439476113082</v>
      </c>
      <c r="E68" s="1389"/>
      <c r="F68" s="1568">
        <v>-0.48441758331824969</v>
      </c>
      <c r="G68" s="1581"/>
      <c r="H68" s="1575">
        <v>4130.8466973800705</v>
      </c>
      <c r="I68" s="1568"/>
      <c r="J68" s="1580">
        <v>8448.6041134617499</v>
      </c>
      <c r="K68" s="1570"/>
      <c r="L68" s="1568">
        <v>-0.51106163315214348</v>
      </c>
      <c r="M68" s="1571"/>
      <c r="N68" s="1597">
        <v>529.06140144690369</v>
      </c>
      <c r="O68" s="1568"/>
      <c r="P68" s="1389">
        <v>589.53983414955849</v>
      </c>
      <c r="Q68" s="1570"/>
      <c r="R68" s="1568">
        <v>-0.10258582914909906</v>
      </c>
      <c r="S68" s="57"/>
      <c r="T68" s="4"/>
    </row>
    <row r="69" spans="1:20" s="10" customFormat="1" x14ac:dyDescent="0.2">
      <c r="A69" s="194" t="s">
        <v>893</v>
      </c>
      <c r="B69" s="1599">
        <v>46.427961494269766</v>
      </c>
      <c r="C69" s="1600"/>
      <c r="D69" s="1600">
        <v>46.491581317413818</v>
      </c>
      <c r="E69" s="1601"/>
      <c r="F69" s="1602">
        <v>-1.3684159871805077E-3</v>
      </c>
      <c r="G69" s="1602"/>
      <c r="H69" s="1603">
        <v>46.164335678154345</v>
      </c>
      <c r="I69" s="1602"/>
      <c r="J69" s="1604">
        <v>46.358008610321519</v>
      </c>
      <c r="K69" s="1601"/>
      <c r="L69" s="1605">
        <v>-4.1777664307188107E-3</v>
      </c>
      <c r="M69" s="1602"/>
      <c r="N69" s="1604">
        <v>48.138012822620581</v>
      </c>
      <c r="O69" s="1602"/>
      <c r="P69" s="1600">
        <v>47.310060444785584</v>
      </c>
      <c r="Q69" s="1601"/>
      <c r="R69" s="1602">
        <v>1.7500556330957977E-2</v>
      </c>
      <c r="S69" s="91"/>
      <c r="T69" s="4"/>
    </row>
    <row r="70" spans="1:20" x14ac:dyDescent="0.2">
      <c r="A70" s="29"/>
      <c r="B70" s="127"/>
      <c r="C70" s="128"/>
      <c r="D70" s="127"/>
      <c r="E70" s="129"/>
      <c r="F70" s="129"/>
      <c r="G70" s="129"/>
      <c r="H70" s="141"/>
      <c r="I70" s="129"/>
      <c r="J70" s="130"/>
      <c r="K70" s="129"/>
      <c r="L70" s="129"/>
      <c r="M70" s="129"/>
      <c r="N70" s="142"/>
      <c r="O70" s="21"/>
      <c r="P70" s="316"/>
      <c r="Q70" s="6"/>
      <c r="R70" s="21"/>
      <c r="S70" s="21"/>
    </row>
    <row r="71" spans="1:20" s="10" customFormat="1" x14ac:dyDescent="0.2">
      <c r="A71" s="24" t="s">
        <v>677</v>
      </c>
      <c r="B71" s="127"/>
      <c r="C71" s="128"/>
      <c r="D71" s="127"/>
      <c r="E71" s="129"/>
      <c r="F71" s="129"/>
      <c r="G71" s="129"/>
      <c r="H71" s="565"/>
      <c r="I71" s="129"/>
      <c r="J71" s="130"/>
      <c r="K71" s="129"/>
      <c r="L71" s="129"/>
      <c r="M71" s="129"/>
      <c r="N71" s="127"/>
      <c r="O71" s="21"/>
      <c r="P71" s="316"/>
      <c r="Q71" s="6"/>
      <c r="R71" s="21"/>
      <c r="S71" s="21"/>
      <c r="T71" s="4"/>
    </row>
    <row r="72" spans="1:20" s="10" customFormat="1" x14ac:dyDescent="0.2">
      <c r="A72" s="29"/>
      <c r="B72" s="109"/>
      <c r="D72" s="109"/>
      <c r="E72" s="6"/>
      <c r="F72" s="21"/>
      <c r="G72" s="21"/>
      <c r="H72" s="553"/>
      <c r="I72" s="21"/>
      <c r="J72" s="110"/>
      <c r="K72" s="6"/>
      <c r="L72" s="21"/>
      <c r="M72" s="21"/>
      <c r="N72" s="109"/>
      <c r="O72" s="21"/>
      <c r="P72" s="316"/>
      <c r="Q72" s="6"/>
      <c r="R72" s="21"/>
      <c r="S72" s="21"/>
      <c r="T72" s="4"/>
    </row>
    <row r="73" spans="1:20" s="10" customFormat="1" x14ac:dyDescent="0.2">
      <c r="A73" s="29"/>
      <c r="B73" s="109"/>
      <c r="D73" s="109"/>
      <c r="E73" s="6"/>
      <c r="F73" s="21"/>
      <c r="G73" s="21"/>
      <c r="H73" s="109"/>
      <c r="I73" s="21"/>
      <c r="J73" s="110"/>
      <c r="K73" s="6"/>
      <c r="L73" s="21"/>
      <c r="M73" s="21"/>
      <c r="N73" s="39"/>
      <c r="O73" s="21"/>
      <c r="P73" s="316"/>
      <c r="Q73" s="6"/>
      <c r="R73" s="21"/>
      <c r="S73" s="21"/>
      <c r="T73" s="4"/>
    </row>
    <row r="74" spans="1:20" x14ac:dyDescent="0.2">
      <c r="D74" s="34"/>
      <c r="F74" s="4"/>
      <c r="J74" s="34"/>
      <c r="L74" s="4"/>
      <c r="N74" s="35"/>
      <c r="P74" s="34"/>
    </row>
    <row r="75" spans="1:20" x14ac:dyDescent="0.2">
      <c r="F75" s="35"/>
      <c r="G75" s="35"/>
      <c r="L75" s="35"/>
      <c r="M75" s="35"/>
      <c r="R75" s="35"/>
      <c r="S75" s="35"/>
    </row>
    <row r="76" spans="1:20" x14ac:dyDescent="0.2">
      <c r="B76" s="93"/>
      <c r="D76" s="93"/>
      <c r="F76" s="35"/>
      <c r="G76" s="35"/>
      <c r="L76" s="35"/>
      <c r="M76" s="35"/>
      <c r="R76" s="35"/>
      <c r="S76" s="35"/>
    </row>
    <row r="77" spans="1:20" x14ac:dyDescent="0.2">
      <c r="B77" s="93"/>
      <c r="D77" s="93"/>
      <c r="F77" s="35"/>
      <c r="G77" s="35"/>
      <c r="L77" s="35"/>
      <c r="M77" s="35"/>
      <c r="R77" s="35"/>
      <c r="S77" s="35"/>
    </row>
    <row r="78" spans="1:20" x14ac:dyDescent="0.2">
      <c r="B78" s="317"/>
      <c r="H78" s="77"/>
      <c r="N78" s="77"/>
    </row>
    <row r="79" spans="1:20" x14ac:dyDescent="0.2">
      <c r="B79" s="318"/>
    </row>
    <row r="80" spans="1:20" x14ac:dyDescent="0.2">
      <c r="B80" s="690"/>
    </row>
    <row r="81" spans="2:2" x14ac:dyDescent="0.2">
      <c r="B81" s="319"/>
    </row>
    <row r="82" spans="2:2" x14ac:dyDescent="0.2">
      <c r="B82" s="319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51" type="noConversion"/>
  <printOptions horizontalCentered="1"/>
  <pageMargins left="0.25" right="0.25" top="0.25" bottom="0.5" header="0.3" footer="0.3"/>
  <pageSetup scale="86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U82"/>
  <sheetViews>
    <sheetView showGridLines="0" zoomScaleNormal="100" zoomScaleSheetLayoutView="106" workbookViewId="0">
      <selection activeCell="N40" sqref="N39:N40"/>
    </sheetView>
  </sheetViews>
  <sheetFormatPr defaultColWidth="8.28515625" defaultRowHeight="12.75" x14ac:dyDescent="0.2"/>
  <cols>
    <col min="1" max="1" width="24.7109375" style="24" customWidth="1"/>
    <col min="2" max="2" width="10.28515625" style="34" customWidth="1"/>
    <col min="3" max="3" width="0.5703125" style="10" customWidth="1"/>
    <col min="4" max="4" width="12.7109375" style="4" customWidth="1"/>
    <col min="5" max="5" width="0.7109375" style="4" customWidth="1"/>
    <col min="6" max="6" width="8.5703125" style="10" customWidth="1"/>
    <col min="7" max="7" width="0.5703125" style="10" customWidth="1"/>
    <col min="8" max="8" width="10.28515625" style="35" customWidth="1"/>
    <col min="9" max="9" width="0.5703125" style="10" customWidth="1"/>
    <col min="10" max="10" width="10.28515625" style="567" customWidth="1"/>
    <col min="11" max="11" width="0.5703125" style="4" customWidth="1"/>
    <col min="12" max="12" width="8.42578125" style="10" customWidth="1"/>
    <col min="13" max="13" width="1.5703125" style="10" customWidth="1"/>
    <col min="14" max="14" width="10.28515625" style="71" customWidth="1"/>
    <col min="15" max="15" width="0.5703125" style="10" customWidth="1"/>
    <col min="16" max="16" width="10.28515625" style="567" customWidth="1"/>
    <col min="17" max="17" width="0.5703125" style="4" customWidth="1"/>
    <col min="18" max="18" width="8.28515625" style="10" customWidth="1"/>
    <col min="19" max="19" width="0.5703125" style="10" customWidth="1"/>
    <col min="20" max="20" width="8.28515625" style="4"/>
    <col min="21" max="16384" width="8.28515625" style="374"/>
  </cols>
  <sheetData>
    <row r="1" spans="1:21" ht="15.75" x14ac:dyDescent="0.25">
      <c r="A1" s="1893" t="str">
        <f>CONCATENATE('List of Tables'!A48,":  ",'List of Tables'!C48)</f>
        <v>TABLE 41:  Family Visitor Characteristics: 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693"/>
      <c r="U1" s="1353"/>
    </row>
    <row r="2" spans="1:21" ht="15.75" x14ac:dyDescent="0.25">
      <c r="A2" s="1893" t="s">
        <v>650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</row>
    <row r="3" spans="1:21" x14ac:dyDescent="0.2">
      <c r="A3" s="604"/>
      <c r="B3" s="417"/>
      <c r="C3" s="25"/>
      <c r="D3" s="834"/>
      <c r="E3" s="25"/>
      <c r="F3" s="25"/>
      <c r="G3" s="25"/>
      <c r="H3" s="544"/>
      <c r="I3" s="25"/>
      <c r="J3" s="834"/>
      <c r="K3" s="25"/>
      <c r="L3" s="25"/>
      <c r="M3" s="25"/>
      <c r="N3" s="544"/>
      <c r="O3" s="25"/>
      <c r="P3" s="834"/>
      <c r="Q3" s="25"/>
      <c r="R3" s="544"/>
      <c r="S3" s="25"/>
    </row>
    <row r="4" spans="1:21" x14ac:dyDescent="0.2">
      <c r="A4" s="1971" t="s">
        <v>955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</row>
    <row r="5" spans="1:21" ht="24" x14ac:dyDescent="0.2">
      <c r="A5" s="1972"/>
      <c r="B5" s="66">
        <v>2015</v>
      </c>
      <c r="C5" s="67"/>
      <c r="D5" s="68" t="s">
        <v>984</v>
      </c>
      <c r="E5" s="65"/>
      <c r="F5" s="44" t="s">
        <v>595</v>
      </c>
      <c r="G5" s="65"/>
      <c r="H5" s="66">
        <v>2015</v>
      </c>
      <c r="I5" s="67"/>
      <c r="J5" s="68" t="s">
        <v>984</v>
      </c>
      <c r="K5" s="65"/>
      <c r="L5" s="44" t="s">
        <v>595</v>
      </c>
      <c r="M5" s="66"/>
      <c r="N5" s="68">
        <v>2015</v>
      </c>
      <c r="O5" s="67"/>
      <c r="P5" s="68" t="s">
        <v>984</v>
      </c>
      <c r="Q5" s="65"/>
      <c r="R5" s="44" t="s">
        <v>595</v>
      </c>
      <c r="S5" s="5"/>
    </row>
    <row r="6" spans="1:21" x14ac:dyDescent="0.2">
      <c r="A6" s="30" t="s">
        <v>475</v>
      </c>
      <c r="B6" s="1566">
        <v>19444782.146697067</v>
      </c>
      <c r="C6" s="1567"/>
      <c r="D6" s="1389">
        <v>17144284.651726417</v>
      </c>
      <c r="E6" s="1389"/>
      <c r="F6" s="1568">
        <v>0.1341845134809396</v>
      </c>
      <c r="G6" s="1568"/>
      <c r="H6" s="1569">
        <v>14059103.074997352</v>
      </c>
      <c r="I6" s="1568"/>
      <c r="J6" s="1389">
        <v>12639765.508197553</v>
      </c>
      <c r="K6" s="1570"/>
      <c r="L6" s="1568">
        <v>0.11229144764428453</v>
      </c>
      <c r="M6" s="1571"/>
      <c r="N6" s="1572">
        <v>5385679.0716892006</v>
      </c>
      <c r="O6" s="1568"/>
      <c r="P6" s="1389">
        <v>4504519.1435281858</v>
      </c>
      <c r="Q6" s="1570"/>
      <c r="R6" s="1568">
        <v>0.19561686832367242</v>
      </c>
      <c r="S6" s="7"/>
    </row>
    <row r="7" spans="1:21" x14ac:dyDescent="0.2">
      <c r="A7" s="30" t="s">
        <v>265</v>
      </c>
      <c r="B7" s="1566">
        <v>2228798.6070862743</v>
      </c>
      <c r="C7" s="1389"/>
      <c r="D7" s="1389">
        <v>1955912.5024233153</v>
      </c>
      <c r="E7" s="1389"/>
      <c r="F7" s="1568">
        <v>0.13951856451904751</v>
      </c>
      <c r="G7" s="1568"/>
      <c r="H7" s="1575">
        <v>1513194.3679279722</v>
      </c>
      <c r="I7" s="1568"/>
      <c r="J7" s="1389">
        <v>1336671.4038499482</v>
      </c>
      <c r="K7" s="1570"/>
      <c r="L7" s="1568">
        <v>0.13206159985886862</v>
      </c>
      <c r="M7" s="1571"/>
      <c r="N7" s="1389">
        <v>715604.23915715457</v>
      </c>
      <c r="O7" s="1568"/>
      <c r="P7" s="1389">
        <v>619241.09857331333</v>
      </c>
      <c r="Q7" s="1570"/>
      <c r="R7" s="1568">
        <v>0.15561489830997158</v>
      </c>
      <c r="S7" s="7"/>
    </row>
    <row r="8" spans="1:21" x14ac:dyDescent="0.2">
      <c r="A8" s="429" t="s">
        <v>266</v>
      </c>
      <c r="B8" s="1577"/>
      <c r="C8" s="1578"/>
      <c r="D8" s="1578"/>
      <c r="E8" s="1578"/>
      <c r="F8" s="1578"/>
      <c r="G8" s="1578"/>
      <c r="H8" s="1577"/>
      <c r="I8" s="1578"/>
      <c r="J8" s="1578"/>
      <c r="K8" s="1578"/>
      <c r="L8" s="1579"/>
      <c r="M8" s="1577"/>
      <c r="N8" s="1578"/>
      <c r="O8" s="1578"/>
      <c r="P8" s="1578"/>
      <c r="Q8" s="1578"/>
      <c r="R8" s="1578"/>
      <c r="S8" s="408"/>
    </row>
    <row r="9" spans="1:21" x14ac:dyDescent="0.2">
      <c r="A9" s="184" t="s">
        <v>267</v>
      </c>
      <c r="B9" s="1566">
        <v>14549.206031239821</v>
      </c>
      <c r="C9" s="1389"/>
      <c r="D9" s="1389">
        <v>13020.231850638604</v>
      </c>
      <c r="E9" s="1389"/>
      <c r="F9" s="1568">
        <v>0.11743064164607986</v>
      </c>
      <c r="G9" s="1568"/>
      <c r="H9" s="1575">
        <v>14465.359534203404</v>
      </c>
      <c r="I9" s="1568"/>
      <c r="J9" s="1580">
        <v>12795.943337516628</v>
      </c>
      <c r="K9" s="1570"/>
      <c r="L9" s="1568">
        <v>0.13046448805319324</v>
      </c>
      <c r="M9" s="1571"/>
      <c r="N9" s="1389">
        <v>83.846497036436105</v>
      </c>
      <c r="O9" s="1568"/>
      <c r="P9" s="1389">
        <v>224.28851312195516</v>
      </c>
      <c r="Q9" s="1570"/>
      <c r="R9" s="1568">
        <v>-0.62616678014693872</v>
      </c>
      <c r="S9" s="57"/>
    </row>
    <row r="10" spans="1:21" x14ac:dyDescent="0.2">
      <c r="A10" s="184" t="s">
        <v>268</v>
      </c>
      <c r="B10" s="1566">
        <v>128295.95864578523</v>
      </c>
      <c r="C10" s="1389"/>
      <c r="D10" s="1389">
        <v>118338.8381331147</v>
      </c>
      <c r="E10" s="1389"/>
      <c r="F10" s="1568">
        <v>8.4140766207879775E-2</v>
      </c>
      <c r="G10" s="1568"/>
      <c r="H10" s="1575">
        <v>104784.40127693473</v>
      </c>
      <c r="I10" s="1568"/>
      <c r="J10" s="1580">
        <v>93815.744272754411</v>
      </c>
      <c r="K10" s="1570"/>
      <c r="L10" s="1568">
        <v>0.11691701738559669</v>
      </c>
      <c r="M10" s="1571"/>
      <c r="N10" s="1389">
        <v>23511.557368849044</v>
      </c>
      <c r="O10" s="1568"/>
      <c r="P10" s="1389">
        <v>24523.093860364395</v>
      </c>
      <c r="Q10" s="1570"/>
      <c r="R10" s="1568">
        <v>-4.1248322796262407E-2</v>
      </c>
      <c r="S10" s="57"/>
    </row>
    <row r="11" spans="1:21" x14ac:dyDescent="0.2">
      <c r="A11" s="184" t="s">
        <v>269</v>
      </c>
      <c r="B11" s="1566">
        <v>2085953.4424088513</v>
      </c>
      <c r="C11" s="1389"/>
      <c r="D11" s="1389">
        <v>1824553.4324395764</v>
      </c>
      <c r="E11" s="1389"/>
      <c r="F11" s="1568">
        <v>0.14326793905934665</v>
      </c>
      <c r="G11" s="1568"/>
      <c r="H11" s="1575">
        <v>1393944.6071166317</v>
      </c>
      <c r="I11" s="1568"/>
      <c r="J11" s="1389">
        <v>1230059.7162394486</v>
      </c>
      <c r="K11" s="1570"/>
      <c r="L11" s="1568">
        <v>0.13323328023310418</v>
      </c>
      <c r="M11" s="1571"/>
      <c r="N11" s="1389">
        <v>692008.83529126248</v>
      </c>
      <c r="O11" s="1568"/>
      <c r="P11" s="1389">
        <v>594493.71619982482</v>
      </c>
      <c r="Q11" s="1570"/>
      <c r="R11" s="1568">
        <v>0.16403052956519443</v>
      </c>
      <c r="S11" s="57"/>
    </row>
    <row r="12" spans="1:21" x14ac:dyDescent="0.2">
      <c r="A12" s="184" t="s">
        <v>270</v>
      </c>
      <c r="B12" s="1583">
        <v>3.8539716691119112</v>
      </c>
      <c r="C12" s="1584"/>
      <c r="D12" s="1585">
        <v>3.8225792065644373</v>
      </c>
      <c r="E12" s="1585"/>
      <c r="F12" s="1568">
        <v>8.2123772591982738E-3</v>
      </c>
      <c r="G12" s="1568"/>
      <c r="H12" s="1586">
        <v>3.7002593098549399</v>
      </c>
      <c r="I12" s="1568"/>
      <c r="J12" s="1587">
        <v>3.6831601329654684</v>
      </c>
      <c r="K12" s="1570"/>
      <c r="L12" s="1568">
        <v>4.6425287720803544E-3</v>
      </c>
      <c r="M12" s="1571"/>
      <c r="N12" s="1584">
        <v>4.2251106089003745</v>
      </c>
      <c r="O12" s="1568"/>
      <c r="P12" s="1585">
        <v>4.1627071687399813</v>
      </c>
      <c r="Q12" s="1570"/>
      <c r="R12" s="1568">
        <v>1.4991071346313861E-2</v>
      </c>
      <c r="S12" s="57"/>
    </row>
    <row r="13" spans="1:21" x14ac:dyDescent="0.2">
      <c r="A13" s="429" t="s">
        <v>271</v>
      </c>
      <c r="B13" s="1577"/>
      <c r="C13" s="1578"/>
      <c r="D13" s="1578"/>
      <c r="E13" s="1578"/>
      <c r="F13" s="1578"/>
      <c r="G13" s="1578"/>
      <c r="H13" s="1577"/>
      <c r="I13" s="1578"/>
      <c r="J13" s="1578"/>
      <c r="K13" s="1578"/>
      <c r="L13" s="1579"/>
      <c r="M13" s="1577"/>
      <c r="N13" s="1578"/>
      <c r="O13" s="1578"/>
      <c r="P13" s="1578"/>
      <c r="Q13" s="1578"/>
      <c r="R13" s="1578"/>
      <c r="S13" s="408"/>
    </row>
    <row r="14" spans="1:21" x14ac:dyDescent="0.2">
      <c r="A14" s="9" t="s">
        <v>272</v>
      </c>
      <c r="B14" s="1566">
        <v>647364.95802844723</v>
      </c>
      <c r="C14" s="1389"/>
      <c r="D14" s="1389">
        <v>577776.21119876858</v>
      </c>
      <c r="E14" s="1389"/>
      <c r="F14" s="1568">
        <v>0.12044238838649328</v>
      </c>
      <c r="G14" s="1568"/>
      <c r="H14" s="1575">
        <v>371663.77475171315</v>
      </c>
      <c r="I14" s="1568"/>
      <c r="J14" s="1580">
        <v>333598.29570929526</v>
      </c>
      <c r="K14" s="1570"/>
      <c r="L14" s="1568">
        <v>0.11410573594653185</v>
      </c>
      <c r="M14" s="1571"/>
      <c r="N14" s="1389">
        <v>275701.18327701854</v>
      </c>
      <c r="O14" s="1568"/>
      <c r="P14" s="1389">
        <v>244177.91548940138</v>
      </c>
      <c r="Q14" s="1570"/>
      <c r="R14" s="1568">
        <v>0.12909958594918647</v>
      </c>
      <c r="S14" s="57"/>
    </row>
    <row r="15" spans="1:21" x14ac:dyDescent="0.2">
      <c r="A15" s="9" t="s">
        <v>273</v>
      </c>
      <c r="B15" s="1566">
        <v>1581433.6490564928</v>
      </c>
      <c r="C15" s="1389"/>
      <c r="D15" s="1389">
        <v>1378136.2912245467</v>
      </c>
      <c r="E15" s="1389"/>
      <c r="F15" s="1568">
        <v>0.14751614853078551</v>
      </c>
      <c r="G15" s="1568"/>
      <c r="H15" s="1566">
        <v>1141530.5931758329</v>
      </c>
      <c r="I15" s="1568"/>
      <c r="J15" s="1580">
        <v>1003073.108140653</v>
      </c>
      <c r="K15" s="1570"/>
      <c r="L15" s="1568">
        <v>0.13803329379633322</v>
      </c>
      <c r="M15" s="1571"/>
      <c r="N15" s="1389">
        <v>439903.05588013877</v>
      </c>
      <c r="O15" s="1568"/>
      <c r="P15" s="1389">
        <v>375063.18308391195</v>
      </c>
      <c r="Q15" s="1570"/>
      <c r="R15" s="1568">
        <v>0.17287719968430054</v>
      </c>
      <c r="S15" s="57"/>
    </row>
    <row r="16" spans="1:21" x14ac:dyDescent="0.2">
      <c r="A16" s="33" t="s">
        <v>619</v>
      </c>
      <c r="B16" s="1583">
        <v>4.962339070530204</v>
      </c>
      <c r="C16" s="1584"/>
      <c r="D16" s="1585">
        <v>4.9097811633015125</v>
      </c>
      <c r="E16" s="1585"/>
      <c r="F16" s="1568">
        <v>1.0704735197067246E-2</v>
      </c>
      <c r="G16" s="1568"/>
      <c r="H16" s="1586">
        <v>5.5975515095406188</v>
      </c>
      <c r="I16" s="1568"/>
      <c r="J16" s="1587">
        <v>5.5599108821337149</v>
      </c>
      <c r="K16" s="1570"/>
      <c r="L16" s="1568">
        <v>6.7700055279408759E-3</v>
      </c>
      <c r="M16" s="1571"/>
      <c r="N16" s="1584">
        <v>3.6191386916731063</v>
      </c>
      <c r="O16" s="1568"/>
      <c r="P16" s="1585">
        <v>3.5064347026755422</v>
      </c>
      <c r="Q16" s="1570"/>
      <c r="R16" s="1568">
        <v>3.2142046994791222E-2</v>
      </c>
      <c r="S16" s="57"/>
    </row>
    <row r="17" spans="1:19" x14ac:dyDescent="0.2">
      <c r="A17" s="545" t="s">
        <v>274</v>
      </c>
      <c r="B17" s="1577"/>
      <c r="C17" s="1578"/>
      <c r="D17" s="1578"/>
      <c r="E17" s="1578"/>
      <c r="F17" s="1578"/>
      <c r="G17" s="1578"/>
      <c r="H17" s="1577"/>
      <c r="I17" s="1578"/>
      <c r="J17" s="1578"/>
      <c r="K17" s="1578"/>
      <c r="L17" s="1579"/>
      <c r="M17" s="1577"/>
      <c r="N17" s="1578"/>
      <c r="O17" s="1578"/>
      <c r="P17" s="1578"/>
      <c r="Q17" s="1578"/>
      <c r="R17" s="1578"/>
      <c r="S17" s="408"/>
    </row>
    <row r="18" spans="1:19" x14ac:dyDescent="0.2">
      <c r="A18" s="9" t="s">
        <v>275</v>
      </c>
      <c r="B18" s="1566">
        <v>131332.53633723853</v>
      </c>
      <c r="C18" s="1389"/>
      <c r="D18" s="1389">
        <v>127013.9257325814</v>
      </c>
      <c r="E18" s="1389"/>
      <c r="F18" s="1568">
        <v>3.4001079643421604E-2</v>
      </c>
      <c r="G18" s="1568"/>
      <c r="H18" s="1575">
        <v>29298.761197382435</v>
      </c>
      <c r="I18" s="1568"/>
      <c r="J18" s="1580">
        <v>26722.072979521159</v>
      </c>
      <c r="K18" s="1570"/>
      <c r="L18" s="1568">
        <v>9.6425461446645905E-2</v>
      </c>
      <c r="M18" s="1571"/>
      <c r="N18" s="1389">
        <v>102033.77513985086</v>
      </c>
      <c r="O18" s="1568"/>
      <c r="P18" s="1389">
        <v>100291.8527530639</v>
      </c>
      <c r="Q18" s="1570"/>
      <c r="R18" s="1568">
        <v>1.736853332519319E-2</v>
      </c>
      <c r="S18" s="57"/>
    </row>
    <row r="19" spans="1:19" x14ac:dyDescent="0.2">
      <c r="A19" s="9" t="s">
        <v>276</v>
      </c>
      <c r="B19" s="1566">
        <v>652400.72060034156</v>
      </c>
      <c r="C19" s="1389"/>
      <c r="D19" s="1389">
        <v>617948.55414834176</v>
      </c>
      <c r="E19" s="1389"/>
      <c r="F19" s="1568">
        <v>5.5752483310656603E-2</v>
      </c>
      <c r="G19" s="1568"/>
      <c r="H19" s="1575">
        <v>320216.71418893174</v>
      </c>
      <c r="I19" s="1568"/>
      <c r="J19" s="1580">
        <v>287959.95448107109</v>
      </c>
      <c r="K19" s="1570"/>
      <c r="L19" s="1568">
        <v>0.1120182136644317</v>
      </c>
      <c r="M19" s="1571"/>
      <c r="N19" s="1389">
        <v>332184.00641169457</v>
      </c>
      <c r="O19" s="1568"/>
      <c r="P19" s="1389">
        <v>329988.59966730018</v>
      </c>
      <c r="Q19" s="1570"/>
      <c r="R19" s="1568">
        <v>6.6529775471268933E-3</v>
      </c>
      <c r="S19" s="57"/>
    </row>
    <row r="20" spans="1:19" x14ac:dyDescent="0.2">
      <c r="A20" s="9" t="s">
        <v>277</v>
      </c>
      <c r="B20" s="1566">
        <v>105684.10767340391</v>
      </c>
      <c r="C20" s="1389"/>
      <c r="D20" s="1389">
        <v>104650.88284225442</v>
      </c>
      <c r="E20" s="1389"/>
      <c r="F20" s="1568">
        <v>9.8730636864948727E-3</v>
      </c>
      <c r="G20" s="1568"/>
      <c r="H20" s="1575">
        <v>18629.283280640895</v>
      </c>
      <c r="I20" s="1568"/>
      <c r="J20" s="1580">
        <v>17083.13010289556</v>
      </c>
      <c r="K20" s="1570"/>
      <c r="L20" s="1568">
        <v>9.0507604193874547E-2</v>
      </c>
      <c r="M20" s="1571"/>
      <c r="N20" s="1389">
        <v>87054.824392759663</v>
      </c>
      <c r="O20" s="1568"/>
      <c r="P20" s="1389">
        <v>87567.752739361429</v>
      </c>
      <c r="Q20" s="1570"/>
      <c r="R20" s="1568">
        <v>-5.8575026828478413E-3</v>
      </c>
      <c r="S20" s="57"/>
    </row>
    <row r="21" spans="1:19" x14ac:dyDescent="0.2">
      <c r="A21" s="9" t="s">
        <v>278</v>
      </c>
      <c r="B21" s="1566">
        <v>1550749.4578207035</v>
      </c>
      <c r="C21" s="1389"/>
      <c r="D21" s="1389">
        <v>1315600.9053845915</v>
      </c>
      <c r="E21" s="1389"/>
      <c r="F21" s="1568">
        <v>0.17873851520904102</v>
      </c>
      <c r="G21" s="1568"/>
      <c r="H21" s="1575">
        <v>1182308.1758219681</v>
      </c>
      <c r="I21" s="1568"/>
      <c r="J21" s="1580">
        <v>1039072.5064920995</v>
      </c>
      <c r="K21" s="1570"/>
      <c r="L21" s="1568">
        <v>0.13784954219742673</v>
      </c>
      <c r="M21" s="1571"/>
      <c r="N21" s="1389">
        <v>368441.28199837537</v>
      </c>
      <c r="O21" s="1568"/>
      <c r="P21" s="1389">
        <v>276528.39889229427</v>
      </c>
      <c r="Q21" s="1570"/>
      <c r="R21" s="1568">
        <v>0.33238135205737218</v>
      </c>
      <c r="S21" s="57"/>
    </row>
    <row r="22" spans="1:19" x14ac:dyDescent="0.2">
      <c r="A22" s="545" t="s">
        <v>279</v>
      </c>
      <c r="B22" s="1577"/>
      <c r="C22" s="1578"/>
      <c r="D22" s="1578"/>
      <c r="E22" s="1578"/>
      <c r="F22" s="1578"/>
      <c r="G22" s="1578"/>
      <c r="H22" s="1577"/>
      <c r="I22" s="1578"/>
      <c r="J22" s="1578"/>
      <c r="K22" s="1578"/>
      <c r="L22" s="1579"/>
      <c r="M22" s="1577"/>
      <c r="N22" s="1578"/>
      <c r="O22" s="1578"/>
      <c r="P22" s="1578"/>
      <c r="Q22" s="1578"/>
      <c r="R22" s="1578"/>
      <c r="S22" s="408"/>
    </row>
    <row r="23" spans="1:19" x14ac:dyDescent="0.2">
      <c r="A23" s="9" t="s">
        <v>541</v>
      </c>
      <c r="B23" s="1566">
        <v>1382727.1913102281</v>
      </c>
      <c r="C23" s="1389"/>
      <c r="D23" s="1389">
        <v>1227644.0630521814</v>
      </c>
      <c r="E23" s="1389"/>
      <c r="F23" s="1568">
        <v>0.12632580804608579</v>
      </c>
      <c r="G23" s="1568"/>
      <c r="H23" s="1575">
        <v>705619.12667551276</v>
      </c>
      <c r="I23" s="1568"/>
      <c r="J23" s="1580">
        <v>638114.57336070121</v>
      </c>
      <c r="K23" s="1570"/>
      <c r="L23" s="1568">
        <v>0.10578751235736762</v>
      </c>
      <c r="M23" s="1571"/>
      <c r="N23" s="1389">
        <v>677108.06463413837</v>
      </c>
      <c r="O23" s="1568"/>
      <c r="P23" s="1389">
        <v>589529.48969261255</v>
      </c>
      <c r="Q23" s="1570"/>
      <c r="R23" s="1568">
        <v>0.1485567329077809</v>
      </c>
      <c r="S23" s="57"/>
    </row>
    <row r="24" spans="1:19" x14ac:dyDescent="0.2">
      <c r="A24" s="9" t="s">
        <v>280</v>
      </c>
      <c r="B24" s="1566">
        <v>646404.5430434593</v>
      </c>
      <c r="C24" s="1389"/>
      <c r="D24" s="1389">
        <v>569329.56293190538</v>
      </c>
      <c r="E24" s="1389"/>
      <c r="F24" s="1568">
        <v>0.13537849626960696</v>
      </c>
      <c r="G24" s="1568"/>
      <c r="H24" s="1575">
        <v>565158.51878159458</v>
      </c>
      <c r="I24" s="1568"/>
      <c r="J24" s="1580">
        <v>499076.99006061384</v>
      </c>
      <c r="K24" s="1570"/>
      <c r="L24" s="1568">
        <v>0.13240748429005916</v>
      </c>
      <c r="M24" s="1571"/>
      <c r="N24" s="1389">
        <v>81246.024262008767</v>
      </c>
      <c r="O24" s="1568"/>
      <c r="P24" s="1389">
        <v>70252.572871394979</v>
      </c>
      <c r="Q24" s="1570"/>
      <c r="R24" s="1568">
        <v>0.1564846800805218</v>
      </c>
      <c r="S24" s="57"/>
    </row>
    <row r="25" spans="1:19" x14ac:dyDescent="0.2">
      <c r="A25" s="9" t="s">
        <v>281</v>
      </c>
      <c r="B25" s="1566">
        <v>638900.16375463887</v>
      </c>
      <c r="C25" s="1389"/>
      <c r="D25" s="1389">
        <v>562424.77094399428</v>
      </c>
      <c r="E25" s="1389"/>
      <c r="F25" s="1568">
        <v>0.13597443918105792</v>
      </c>
      <c r="G25" s="1568"/>
      <c r="H25" s="1575">
        <v>559467.49636249535</v>
      </c>
      <c r="I25" s="1568"/>
      <c r="J25" s="1580">
        <v>493312.4878235315</v>
      </c>
      <c r="K25" s="1570"/>
      <c r="L25" s="1568">
        <v>0.13410365675281452</v>
      </c>
      <c r="M25" s="1571"/>
      <c r="N25" s="1389">
        <v>79432.667392286749</v>
      </c>
      <c r="O25" s="1568"/>
      <c r="P25" s="1389">
        <v>69112.283120547159</v>
      </c>
      <c r="Q25" s="1570"/>
      <c r="R25" s="1568">
        <v>0.14932778669369884</v>
      </c>
      <c r="S25" s="57"/>
    </row>
    <row r="26" spans="1:19" x14ac:dyDescent="0.2">
      <c r="A26" s="9" t="s">
        <v>542</v>
      </c>
      <c r="B26" s="1566">
        <v>11401.317592093159</v>
      </c>
      <c r="C26" s="1389"/>
      <c r="D26" s="1389">
        <v>9864.2740352674882</v>
      </c>
      <c r="E26" s="1389"/>
      <c r="F26" s="1568">
        <v>0.15581922717579805</v>
      </c>
      <c r="G26" s="1568"/>
      <c r="H26" s="1575">
        <v>8759.1743785547642</v>
      </c>
      <c r="I26" s="1568"/>
      <c r="J26" s="1580">
        <v>8094.3745138134891</v>
      </c>
      <c r="K26" s="1570"/>
      <c r="L26" s="1568">
        <v>8.2131097789799337E-2</v>
      </c>
      <c r="M26" s="1571"/>
      <c r="N26" s="1389">
        <v>2642.1432135383843</v>
      </c>
      <c r="O26" s="1568"/>
      <c r="P26" s="1389">
        <v>1769.8995214539825</v>
      </c>
      <c r="Q26" s="1570"/>
      <c r="R26" s="1568">
        <v>0.49282102261254279</v>
      </c>
      <c r="S26" s="57"/>
    </row>
    <row r="27" spans="1:19" x14ac:dyDescent="0.2">
      <c r="A27" s="9" t="s">
        <v>543</v>
      </c>
      <c r="B27" s="1566">
        <v>12027.416421235432</v>
      </c>
      <c r="C27" s="1389"/>
      <c r="D27" s="1389">
        <v>11634.026485707589</v>
      </c>
      <c r="E27" s="1389"/>
      <c r="F27" s="1568">
        <v>3.381373903619031E-2</v>
      </c>
      <c r="G27" s="1568"/>
      <c r="H27" s="1575">
        <v>8758.5111143528611</v>
      </c>
      <c r="I27" s="1568"/>
      <c r="J27" s="1580">
        <v>10201.441189058783</v>
      </c>
      <c r="K27" s="1570"/>
      <c r="L27" s="1568">
        <v>-0.14144374779648675</v>
      </c>
      <c r="M27" s="1571"/>
      <c r="N27" s="1389">
        <v>3268.9053068825324</v>
      </c>
      <c r="O27" s="1568"/>
      <c r="P27" s="1389">
        <v>1432.5852966487948</v>
      </c>
      <c r="Q27" s="1570"/>
      <c r="R27" s="1568">
        <v>1.2818224607842812</v>
      </c>
      <c r="S27" s="57"/>
    </row>
    <row r="28" spans="1:19" x14ac:dyDescent="0.2">
      <c r="A28" s="9" t="s">
        <v>246</v>
      </c>
      <c r="B28" s="1566">
        <v>267186.97526873462</v>
      </c>
      <c r="C28" s="1389"/>
      <c r="D28" s="1389">
        <v>243403.27784921881</v>
      </c>
      <c r="E28" s="1389"/>
      <c r="F28" s="1568">
        <v>9.7713135294131545E-2</v>
      </c>
      <c r="G28" s="1568"/>
      <c r="H28" s="1575">
        <v>242945.28033989191</v>
      </c>
      <c r="I28" s="1568"/>
      <c r="J28" s="1580">
        <v>219984.88199531072</v>
      </c>
      <c r="K28" s="1570"/>
      <c r="L28" s="1568">
        <v>0.10437261931967953</v>
      </c>
      <c r="M28" s="1571"/>
      <c r="N28" s="1389">
        <v>24241.694928849658</v>
      </c>
      <c r="O28" s="1568"/>
      <c r="P28" s="1389">
        <v>23418.395853919232</v>
      </c>
      <c r="Q28" s="1570"/>
      <c r="R28" s="1568">
        <v>3.5156083280257704E-2</v>
      </c>
      <c r="S28" s="57"/>
    </row>
    <row r="29" spans="1:19" x14ac:dyDescent="0.2">
      <c r="A29" s="9" t="s">
        <v>0</v>
      </c>
      <c r="B29" s="1566">
        <v>356531.47962087131</v>
      </c>
      <c r="C29" s="1389"/>
      <c r="D29" s="1389">
        <v>316264.51851583837</v>
      </c>
      <c r="E29" s="1389"/>
      <c r="F29" s="1568">
        <v>0.12732051415061404</v>
      </c>
      <c r="G29" s="1568"/>
      <c r="H29" s="1575">
        <v>278581.61076046713</v>
      </c>
      <c r="I29" s="1568"/>
      <c r="J29" s="1580">
        <v>240127.18305303706</v>
      </c>
      <c r="K29" s="1570"/>
      <c r="L29" s="1568">
        <v>0.16014191820563942</v>
      </c>
      <c r="M29" s="1571"/>
      <c r="N29" s="1389">
        <v>77949.868860387433</v>
      </c>
      <c r="O29" s="1568"/>
      <c r="P29" s="1389">
        <v>76137.335462768024</v>
      </c>
      <c r="Q29" s="1570"/>
      <c r="R29" s="1568">
        <v>2.380610493659523E-2</v>
      </c>
      <c r="S29" s="57"/>
    </row>
    <row r="30" spans="1:19" x14ac:dyDescent="0.2">
      <c r="A30" s="9" t="s">
        <v>253</v>
      </c>
      <c r="B30" s="1566">
        <v>115902.2704260374</v>
      </c>
      <c r="C30" s="1389"/>
      <c r="D30" s="1389">
        <v>104370.76632297327</v>
      </c>
      <c r="E30" s="1389"/>
      <c r="F30" s="1568">
        <v>0.11048595798731724</v>
      </c>
      <c r="G30" s="1568"/>
      <c r="H30" s="1575">
        <v>81594.291149246041</v>
      </c>
      <c r="I30" s="1568"/>
      <c r="J30" s="1580">
        <v>71983.026962467848</v>
      </c>
      <c r="K30" s="1570"/>
      <c r="L30" s="1568">
        <v>0.13352125622321404</v>
      </c>
      <c r="M30" s="1571"/>
      <c r="N30" s="1389">
        <v>34307.979276788537</v>
      </c>
      <c r="O30" s="1568"/>
      <c r="P30" s="1389">
        <v>32387.73936050816</v>
      </c>
      <c r="Q30" s="1570"/>
      <c r="R30" s="1568">
        <v>5.9289099955578045E-2</v>
      </c>
      <c r="S30" s="57"/>
    </row>
    <row r="31" spans="1:19" x14ac:dyDescent="0.2">
      <c r="A31" s="9" t="s">
        <v>262</v>
      </c>
      <c r="B31" s="1566">
        <v>309442.99266858131</v>
      </c>
      <c r="C31" s="1389"/>
      <c r="D31" s="1389">
        <v>271848.02855480619</v>
      </c>
      <c r="E31" s="1389"/>
      <c r="F31" s="1568">
        <v>0.13829404727941863</v>
      </c>
      <c r="G31" s="1568"/>
      <c r="H31" s="1575">
        <v>248370.80903311624</v>
      </c>
      <c r="I31" s="1568"/>
      <c r="J31" s="1580">
        <v>213037.46535980888</v>
      </c>
      <c r="K31" s="1570"/>
      <c r="L31" s="1568">
        <v>0.16585506973447714</v>
      </c>
      <c r="M31" s="1571"/>
      <c r="N31" s="1389">
        <v>61072.183635451016</v>
      </c>
      <c r="O31" s="1568"/>
      <c r="P31" s="1389">
        <v>58810.563194997798</v>
      </c>
      <c r="Q31" s="1570"/>
      <c r="R31" s="1568">
        <v>3.8456024183179102E-2</v>
      </c>
      <c r="S31" s="57"/>
    </row>
    <row r="32" spans="1:19" x14ac:dyDescent="0.2">
      <c r="A32" s="405" t="s">
        <v>141</v>
      </c>
      <c r="B32" s="1577"/>
      <c r="C32" s="1578"/>
      <c r="D32" s="1578"/>
      <c r="E32" s="1578"/>
      <c r="F32" s="1578"/>
      <c r="G32" s="1578"/>
      <c r="H32" s="1577"/>
      <c r="I32" s="1578"/>
      <c r="J32" s="1578"/>
      <c r="K32" s="1578"/>
      <c r="L32" s="1579"/>
      <c r="M32" s="1577"/>
      <c r="N32" s="1578"/>
      <c r="O32" s="1578"/>
      <c r="P32" s="1578"/>
      <c r="Q32" s="1578"/>
      <c r="R32" s="1578"/>
      <c r="S32" s="408"/>
    </row>
    <row r="33" spans="1:19" x14ac:dyDescent="0.2">
      <c r="A33" s="32" t="s">
        <v>544</v>
      </c>
      <c r="B33" s="1589">
        <v>6.9749374770894841</v>
      </c>
      <c r="C33" s="1585"/>
      <c r="D33" s="1585">
        <v>6.830766968327346</v>
      </c>
      <c r="E33" s="1585"/>
      <c r="F33" s="1568">
        <v>2.1106049940017385E-2</v>
      </c>
      <c r="G33" s="1568"/>
      <c r="H33" s="1586">
        <v>7.2234585320728275</v>
      </c>
      <c r="I33" s="1568"/>
      <c r="J33" s="1585">
        <v>7.2389526679236731</v>
      </c>
      <c r="K33" s="1590"/>
      <c r="L33" s="1568">
        <v>-2.1403836385754014E-3</v>
      </c>
      <c r="M33" s="1571"/>
      <c r="N33" s="1585">
        <v>6.7159519193374217</v>
      </c>
      <c r="O33" s="1568"/>
      <c r="P33" s="1585">
        <v>6.3889413292303976</v>
      </c>
      <c r="Q33" s="1590"/>
      <c r="R33" s="1568">
        <v>5.1183846157875953E-2</v>
      </c>
      <c r="S33" s="7"/>
    </row>
    <row r="34" spans="1:19" x14ac:dyDescent="0.2">
      <c r="A34" s="32" t="s">
        <v>285</v>
      </c>
      <c r="B34" s="1589">
        <v>7.9150674531034539</v>
      </c>
      <c r="C34" s="1585"/>
      <c r="D34" s="1585">
        <v>7.9589158724271103</v>
      </c>
      <c r="E34" s="1585"/>
      <c r="F34" s="1568">
        <v>-5.5093457484033641E-3</v>
      </c>
      <c r="G34" s="1568"/>
      <c r="H34" s="1586">
        <v>8.3004937248534674</v>
      </c>
      <c r="I34" s="1568"/>
      <c r="J34" s="1585">
        <v>8.430557037107306</v>
      </c>
      <c r="K34" s="1590"/>
      <c r="L34" s="1568">
        <v>-1.5427605991082406E-2</v>
      </c>
      <c r="M34" s="1571"/>
      <c r="N34" s="1585">
        <v>5.2003975525760877</v>
      </c>
      <c r="O34" s="1568"/>
      <c r="P34" s="1585">
        <v>4.59241623150825</v>
      </c>
      <c r="Q34" s="1590"/>
      <c r="R34" s="1568">
        <v>0.13238811345028353</v>
      </c>
      <c r="S34" s="7"/>
    </row>
    <row r="35" spans="1:19" x14ac:dyDescent="0.2">
      <c r="A35" s="32" t="s">
        <v>545</v>
      </c>
      <c r="B35" s="1589">
        <v>3.4144881119320494</v>
      </c>
      <c r="C35" s="1585"/>
      <c r="D35" s="1585">
        <v>4.0413988539976815</v>
      </c>
      <c r="E35" s="1585"/>
      <c r="F35" s="1568">
        <v>-0.15512221503341669</v>
      </c>
      <c r="G35" s="1568"/>
      <c r="H35" s="1586">
        <v>4.0994055932239606</v>
      </c>
      <c r="I35" s="1568"/>
      <c r="J35" s="1585">
        <v>4.3448118007502572</v>
      </c>
      <c r="K35" s="1590"/>
      <c r="L35" s="1568">
        <v>-5.6482586307632504E-2</v>
      </c>
      <c r="M35" s="1571"/>
      <c r="N35" s="1585">
        <v>1.143864921328372</v>
      </c>
      <c r="O35" s="1568"/>
      <c r="P35" s="1585">
        <v>2.6537844761274938</v>
      </c>
      <c r="Q35" s="1590"/>
      <c r="R35" s="1568">
        <v>-0.56896841788842456</v>
      </c>
      <c r="S35" s="7"/>
    </row>
    <row r="36" spans="1:19" x14ac:dyDescent="0.2">
      <c r="A36" s="32" t="s">
        <v>546</v>
      </c>
      <c r="B36" s="1589">
        <v>2.6096694446346311</v>
      </c>
      <c r="C36" s="1585"/>
      <c r="D36" s="1585">
        <v>3.3027309427073459</v>
      </c>
      <c r="E36" s="1585"/>
      <c r="F36" s="1568">
        <v>-0.20984497680716063</v>
      </c>
      <c r="G36" s="1568"/>
      <c r="H36" s="1586">
        <v>3.1001738238783565</v>
      </c>
      <c r="I36" s="1568"/>
      <c r="J36" s="1585">
        <v>3.5699979851319794</v>
      </c>
      <c r="K36" s="1590"/>
      <c r="L36" s="1568">
        <v>-0.13160348078915063</v>
      </c>
      <c r="M36" s="1571"/>
      <c r="N36" s="1585">
        <v>1.2954410856180378</v>
      </c>
      <c r="O36" s="1568"/>
      <c r="P36" s="1585">
        <v>1.3995220926328826</v>
      </c>
      <c r="Q36" s="1590"/>
      <c r="R36" s="1568">
        <v>-7.4368963207318894E-2</v>
      </c>
      <c r="S36" s="7"/>
    </row>
    <row r="37" spans="1:19" x14ac:dyDescent="0.2">
      <c r="A37" s="658" t="s">
        <v>547</v>
      </c>
      <c r="B37" s="1589">
        <v>7.7467404926741086</v>
      </c>
      <c r="C37" s="1585"/>
      <c r="D37" s="1585">
        <v>7.8831617399827598</v>
      </c>
      <c r="E37" s="1585"/>
      <c r="F37" s="1568">
        <v>-1.7305397479888518E-2</v>
      </c>
      <c r="G37" s="1568"/>
      <c r="H37" s="1586">
        <v>8.1501971477011956</v>
      </c>
      <c r="I37" s="1568"/>
      <c r="J37" s="1585">
        <v>8.2435665316390896</v>
      </c>
      <c r="K37" s="1590"/>
      <c r="L37" s="1568">
        <v>-1.1326333520756954E-2</v>
      </c>
      <c r="M37" s="1571"/>
      <c r="N37" s="1585">
        <v>3.7033808823713201</v>
      </c>
      <c r="O37" s="1568"/>
      <c r="P37" s="1585">
        <v>4.49763499179564</v>
      </c>
      <c r="Q37" s="1590"/>
      <c r="R37" s="1568">
        <v>-0.17659372333974596</v>
      </c>
      <c r="S37" s="7"/>
    </row>
    <row r="38" spans="1:19" x14ac:dyDescent="0.2">
      <c r="A38" s="658" t="s">
        <v>1</v>
      </c>
      <c r="B38" s="1589">
        <v>7.3016361566155901</v>
      </c>
      <c r="C38" s="1585"/>
      <c r="D38" s="1585">
        <v>7.2254889002474245</v>
      </c>
      <c r="E38" s="1585"/>
      <c r="F38" s="1568">
        <v>1.0538699514929434E-2</v>
      </c>
      <c r="G38" s="1568"/>
      <c r="H38" s="1586">
        <v>8.1668128732039982</v>
      </c>
      <c r="I38" s="1568"/>
      <c r="J38" s="1585">
        <v>8.2312112898140004</v>
      </c>
      <c r="K38" s="1590"/>
      <c r="L38" s="1568">
        <v>-7.8236864955336886E-3</v>
      </c>
      <c r="M38" s="1571"/>
      <c r="N38" s="1585">
        <v>4.2096191099761047</v>
      </c>
      <c r="O38" s="1568"/>
      <c r="P38" s="1585">
        <v>4.0535722200518816</v>
      </c>
      <c r="Q38" s="1590"/>
      <c r="R38" s="1568">
        <v>3.8496141539628437E-2</v>
      </c>
      <c r="S38" s="7"/>
    </row>
    <row r="39" spans="1:19" x14ac:dyDescent="0.2">
      <c r="A39" s="32" t="s">
        <v>142</v>
      </c>
      <c r="B39" s="1589">
        <v>3.7923142262114555</v>
      </c>
      <c r="C39" s="1585"/>
      <c r="D39" s="1585">
        <v>3.6563152600747282</v>
      </c>
      <c r="E39" s="1585"/>
      <c r="F39" s="1568">
        <v>3.7195634529049823E-2</v>
      </c>
      <c r="G39" s="1568"/>
      <c r="H39" s="1586">
        <v>4.4366735347449042</v>
      </c>
      <c r="I39" s="1568"/>
      <c r="J39" s="1585">
        <v>4.4826370888464355</v>
      </c>
      <c r="K39" s="1590"/>
      <c r="L39" s="1568">
        <v>-1.0253686209819762E-2</v>
      </c>
      <c r="M39" s="1571"/>
      <c r="N39" s="1585">
        <v>2.2598415439517217</v>
      </c>
      <c r="O39" s="1568"/>
      <c r="P39" s="1585">
        <v>1.819782434548709</v>
      </c>
      <c r="Q39" s="1590"/>
      <c r="R39" s="1568">
        <v>0.24181962692267861</v>
      </c>
      <c r="S39" s="7"/>
    </row>
    <row r="40" spans="1:19" x14ac:dyDescent="0.2">
      <c r="A40" s="32" t="s">
        <v>143</v>
      </c>
      <c r="B40" s="1589">
        <v>6.9923228667256456</v>
      </c>
      <c r="C40" s="1585"/>
      <c r="D40" s="1585">
        <v>7.0022701749404455</v>
      </c>
      <c r="E40" s="1585"/>
      <c r="F40" s="1568">
        <v>-1.4205833203064654E-3</v>
      </c>
      <c r="G40" s="1568"/>
      <c r="H40" s="1586">
        <v>7.7026630477064835</v>
      </c>
      <c r="I40" s="1568"/>
      <c r="J40" s="1585">
        <v>7.7632532424037741</v>
      </c>
      <c r="K40" s="1590"/>
      <c r="L40" s="1568">
        <v>-7.8047427805575257E-3</v>
      </c>
      <c r="M40" s="1571"/>
      <c r="N40" s="1585">
        <v>4.1034828918516659</v>
      </c>
      <c r="O40" s="1568"/>
      <c r="P40" s="1585">
        <v>4.245658180993078</v>
      </c>
      <c r="Q40" s="1590"/>
      <c r="R40" s="1568">
        <v>-3.3487219903359407E-2</v>
      </c>
      <c r="S40" s="7"/>
    </row>
    <row r="41" spans="1:19" x14ac:dyDescent="0.2">
      <c r="A41" s="32" t="s">
        <v>301</v>
      </c>
      <c r="B41" s="1589">
        <v>8.7243334076367631</v>
      </c>
      <c r="C41" s="1585"/>
      <c r="D41" s="1585">
        <v>8.7653638035879293</v>
      </c>
      <c r="E41" s="1585"/>
      <c r="F41" s="1568">
        <v>-4.6809689672402659E-3</v>
      </c>
      <c r="G41" s="1568"/>
      <c r="H41" s="1586">
        <v>9.2910093858256833</v>
      </c>
      <c r="I41" s="1568"/>
      <c r="J41" s="1585">
        <v>9.4561501591130508</v>
      </c>
      <c r="K41" s="1590"/>
      <c r="L41" s="1568">
        <v>-1.7463848448749368E-2</v>
      </c>
      <c r="M41" s="1571"/>
      <c r="N41" s="1585">
        <v>7.52605808768336</v>
      </c>
      <c r="O41" s="1568"/>
      <c r="P41" s="1585">
        <v>7.2742573997531368</v>
      </c>
      <c r="Q41" s="1590"/>
      <c r="R41" s="1568">
        <v>3.4615311789594976E-2</v>
      </c>
      <c r="S41" s="7"/>
    </row>
    <row r="42" spans="1:19" x14ac:dyDescent="0.2">
      <c r="A42" s="546" t="s">
        <v>302</v>
      </c>
      <c r="B42" s="1577"/>
      <c r="C42" s="1578"/>
      <c r="D42" s="1591"/>
      <c r="E42" s="1591"/>
      <c r="F42" s="1592"/>
      <c r="G42" s="1592"/>
      <c r="H42" s="1577"/>
      <c r="I42" s="1592"/>
      <c r="J42" s="1593"/>
      <c r="K42" s="1593"/>
      <c r="L42" s="1594"/>
      <c r="M42" s="1595"/>
      <c r="N42" s="1578"/>
      <c r="O42" s="1592"/>
      <c r="P42" s="1593"/>
      <c r="Q42" s="1593"/>
      <c r="R42" s="1592"/>
      <c r="S42" s="549"/>
    </row>
    <row r="43" spans="1:19" x14ac:dyDescent="0.2">
      <c r="A43" s="12" t="s">
        <v>303</v>
      </c>
      <c r="B43" s="1566">
        <v>1373111.9254407703</v>
      </c>
      <c r="C43" s="1389"/>
      <c r="D43" s="1389">
        <v>1222922.2797441243</v>
      </c>
      <c r="E43" s="1389"/>
      <c r="F43" s="1568">
        <v>0.12281209377268906</v>
      </c>
      <c r="G43" s="1568"/>
      <c r="H43" s="1575">
        <v>822898.54500920395</v>
      </c>
      <c r="I43" s="1568"/>
      <c r="J43" s="1580">
        <v>725303.02939289249</v>
      </c>
      <c r="K43" s="1570"/>
      <c r="L43" s="1568">
        <v>0.13455826276915289</v>
      </c>
      <c r="M43" s="1571"/>
      <c r="N43" s="1389">
        <v>550213.38043128175</v>
      </c>
      <c r="O43" s="1568"/>
      <c r="P43" s="1389">
        <v>497619.25035180239</v>
      </c>
      <c r="Q43" s="1570"/>
      <c r="R43" s="1568">
        <v>0.10569151021046079</v>
      </c>
      <c r="S43" s="57"/>
    </row>
    <row r="44" spans="1:19" x14ac:dyDescent="0.2">
      <c r="A44" s="12" t="s">
        <v>319</v>
      </c>
      <c r="B44" s="1566">
        <v>1198129.3017679327</v>
      </c>
      <c r="C44" s="1389"/>
      <c r="D44" s="1389">
        <v>1066966.6876462777</v>
      </c>
      <c r="E44" s="1389"/>
      <c r="F44" s="1568">
        <v>0.12293037415347893</v>
      </c>
      <c r="G44" s="1568"/>
      <c r="H44" s="1575">
        <v>696391.41091512656</v>
      </c>
      <c r="I44" s="1568"/>
      <c r="J44" s="1580">
        <v>608064.2641653457</v>
      </c>
      <c r="K44" s="1570"/>
      <c r="L44" s="1568">
        <v>0.14525955882479358</v>
      </c>
      <c r="M44" s="1571"/>
      <c r="N44" s="1389">
        <v>501737.89085295406</v>
      </c>
      <c r="O44" s="1568"/>
      <c r="P44" s="1389">
        <v>458902.42348172207</v>
      </c>
      <c r="Q44" s="1570"/>
      <c r="R44" s="1568">
        <v>9.3343301711585128E-2</v>
      </c>
      <c r="S44" s="57"/>
    </row>
    <row r="45" spans="1:19" x14ac:dyDescent="0.2">
      <c r="A45" s="12" t="s">
        <v>305</v>
      </c>
      <c r="B45" s="1566">
        <v>448284.52743278036</v>
      </c>
      <c r="C45" s="1389"/>
      <c r="D45" s="1389">
        <v>394127.97524988209</v>
      </c>
      <c r="E45" s="1389"/>
      <c r="F45" s="1568">
        <v>0.13740854642089881</v>
      </c>
      <c r="G45" s="1568"/>
      <c r="H45" s="1575">
        <v>326079.04397269082</v>
      </c>
      <c r="I45" s="1568"/>
      <c r="J45" s="1580">
        <v>299028.42241823929</v>
      </c>
      <c r="K45" s="1570"/>
      <c r="L45" s="1568">
        <v>9.0461707070162337E-2</v>
      </c>
      <c r="M45" s="1571"/>
      <c r="N45" s="1389">
        <v>122205.48346015335</v>
      </c>
      <c r="O45" s="1568"/>
      <c r="P45" s="1389">
        <v>95099.552831574721</v>
      </c>
      <c r="Q45" s="1570"/>
      <c r="R45" s="1568">
        <v>0.28502689888126354</v>
      </c>
      <c r="S45" s="57"/>
    </row>
    <row r="46" spans="1:19" x14ac:dyDescent="0.2">
      <c r="A46" s="12" t="s">
        <v>306</v>
      </c>
      <c r="B46" s="1566">
        <v>352703.18189950392</v>
      </c>
      <c r="C46" s="1389"/>
      <c r="D46" s="1389">
        <v>309029.75029665319</v>
      </c>
      <c r="E46" s="1389"/>
      <c r="F46" s="1568">
        <v>0.14132435974506147</v>
      </c>
      <c r="G46" s="1568"/>
      <c r="H46" s="1575">
        <v>261565.10325895896</v>
      </c>
      <c r="I46" s="1568"/>
      <c r="J46" s="1580">
        <v>237427.96106688245</v>
      </c>
      <c r="K46" s="1570"/>
      <c r="L46" s="1568">
        <v>0.10166090835980848</v>
      </c>
      <c r="M46" s="1571"/>
      <c r="N46" s="1389">
        <v>91138.078640562875</v>
      </c>
      <c r="O46" s="1568"/>
      <c r="P46" s="1389">
        <v>71601.789229731919</v>
      </c>
      <c r="Q46" s="1570"/>
      <c r="R46" s="1568">
        <v>0.27284638583750237</v>
      </c>
      <c r="S46" s="57"/>
    </row>
    <row r="47" spans="1:19" x14ac:dyDescent="0.2">
      <c r="A47" s="12" t="s">
        <v>601</v>
      </c>
      <c r="B47" s="1566">
        <v>233190.64558008051</v>
      </c>
      <c r="C47" s="1389"/>
      <c r="D47" s="1389">
        <v>203729.70093428114</v>
      </c>
      <c r="E47" s="1389"/>
      <c r="F47" s="1568">
        <v>0.14460800026061418</v>
      </c>
      <c r="G47" s="1568"/>
      <c r="H47" s="1575">
        <v>181721.91292568968</v>
      </c>
      <c r="I47" s="1568"/>
      <c r="J47" s="1580">
        <v>169202.89301145179</v>
      </c>
      <c r="K47" s="1570"/>
      <c r="L47" s="1568">
        <v>7.3988214335026781E-2</v>
      </c>
      <c r="M47" s="1571"/>
      <c r="N47" s="1389">
        <v>51468.732654383479</v>
      </c>
      <c r="O47" s="1568"/>
      <c r="P47" s="1389">
        <v>34526.807922835702</v>
      </c>
      <c r="Q47" s="1570"/>
      <c r="R47" s="1568">
        <v>0.49068899648677194</v>
      </c>
      <c r="S47" s="57"/>
    </row>
    <row r="48" spans="1:19" x14ac:dyDescent="0.2">
      <c r="A48" s="33" t="s">
        <v>196</v>
      </c>
      <c r="B48" s="1566">
        <v>180334.93106468237</v>
      </c>
      <c r="C48" s="1389"/>
      <c r="D48" s="1389">
        <v>157564.37822769757</v>
      </c>
      <c r="E48" s="1389"/>
      <c r="F48" s="1568">
        <v>0.14451586769237201</v>
      </c>
      <c r="G48" s="1568"/>
      <c r="H48" s="1575">
        <v>142218.05007494288</v>
      </c>
      <c r="I48" s="1568"/>
      <c r="J48" s="1580">
        <v>130995.52918592138</v>
      </c>
      <c r="K48" s="1570"/>
      <c r="L48" s="1568">
        <v>8.5671022200257116E-2</v>
      </c>
      <c r="M48" s="1571"/>
      <c r="N48" s="1389">
        <v>38116.880989732257</v>
      </c>
      <c r="O48" s="1568"/>
      <c r="P48" s="1389">
        <v>26568.849041783076</v>
      </c>
      <c r="Q48" s="1570"/>
      <c r="R48" s="1568">
        <v>0.43464554786653925</v>
      </c>
      <c r="S48" s="57"/>
    </row>
    <row r="49" spans="1:19" x14ac:dyDescent="0.2">
      <c r="A49" s="12" t="s">
        <v>185</v>
      </c>
      <c r="B49" s="1566">
        <v>199232.15670065445</v>
      </c>
      <c r="C49" s="1389"/>
      <c r="D49" s="1389">
        <v>163577.58491404849</v>
      </c>
      <c r="E49" s="1389"/>
      <c r="F49" s="1568">
        <v>0.21796734439709803</v>
      </c>
      <c r="G49" s="1568"/>
      <c r="H49" s="1575">
        <v>172588.0376862585</v>
      </c>
      <c r="I49" s="1568"/>
      <c r="J49" s="1580">
        <v>146099.6385351372</v>
      </c>
      <c r="K49" s="1570"/>
      <c r="L49" s="1568">
        <v>0.18130365972637771</v>
      </c>
      <c r="M49" s="1571"/>
      <c r="N49" s="1389">
        <v>26644.119014395921</v>
      </c>
      <c r="O49" s="1568"/>
      <c r="P49" s="1389">
        <v>17477.946378915774</v>
      </c>
      <c r="Q49" s="1570"/>
      <c r="R49" s="1568">
        <v>0.524442199144037</v>
      </c>
      <c r="S49" s="57"/>
    </row>
    <row r="50" spans="1:19" x14ac:dyDescent="0.2">
      <c r="A50" s="12" t="s">
        <v>792</v>
      </c>
      <c r="B50" s="1566">
        <v>4471.8331523043616</v>
      </c>
      <c r="C50" s="1389"/>
      <c r="D50" s="1389">
        <v>4090.5189139448808</v>
      </c>
      <c r="E50" s="1389"/>
      <c r="F50" s="1568">
        <v>9.3219038068630494E-2</v>
      </c>
      <c r="G50" s="1568"/>
      <c r="H50" s="1575">
        <v>3346.8680038262546</v>
      </c>
      <c r="I50" s="1568"/>
      <c r="J50" s="1580">
        <v>3427.3084651283302</v>
      </c>
      <c r="K50" s="1570"/>
      <c r="L50" s="1568">
        <v>-2.3470446888726036E-2</v>
      </c>
      <c r="M50" s="1571"/>
      <c r="N50" s="1389">
        <v>1124.9651484781136</v>
      </c>
      <c r="O50" s="1568"/>
      <c r="P50" s="1389">
        <v>663.21044881654927</v>
      </c>
      <c r="Q50" s="1570"/>
      <c r="R50" s="1568">
        <v>0.69624159342714209</v>
      </c>
      <c r="S50" s="57"/>
    </row>
    <row r="51" spans="1:19" x14ac:dyDescent="0.2">
      <c r="A51" s="12" t="s">
        <v>957</v>
      </c>
      <c r="B51" s="1566">
        <v>8434.971668850374</v>
      </c>
      <c r="C51" s="1389"/>
      <c r="D51" s="1389">
        <v>7323.1342307961841</v>
      </c>
      <c r="E51" s="1389"/>
      <c r="F51" s="1568">
        <v>0.15182535278112866</v>
      </c>
      <c r="G51" s="1568"/>
      <c r="H51" s="1575">
        <v>5902.284310547213</v>
      </c>
      <c r="I51" s="1568"/>
      <c r="J51" s="1580">
        <v>5539.1831391958149</v>
      </c>
      <c r="K51" s="1570"/>
      <c r="L51" s="1568">
        <v>6.5551393089363266E-2</v>
      </c>
      <c r="M51" s="1571"/>
      <c r="N51" s="1389">
        <v>2532.6873583031297</v>
      </c>
      <c r="O51" s="1568"/>
      <c r="P51" s="1389">
        <v>1783.951091600366</v>
      </c>
      <c r="Q51" s="1570"/>
      <c r="R51" s="1568">
        <v>0.41970672303077511</v>
      </c>
      <c r="S51" s="57"/>
    </row>
    <row r="52" spans="1:19" x14ac:dyDescent="0.2">
      <c r="A52" s="12" t="s">
        <v>308</v>
      </c>
      <c r="B52" s="1566">
        <v>11050.691251142474</v>
      </c>
      <c r="C52" s="1389"/>
      <c r="D52" s="1389">
        <v>9368.8513543644676</v>
      </c>
      <c r="E52" s="1389"/>
      <c r="F52" s="1568">
        <v>0.17951399090076542</v>
      </c>
      <c r="G52" s="1568"/>
      <c r="H52" s="1575">
        <v>7911.6174664803129</v>
      </c>
      <c r="I52" s="1568"/>
      <c r="J52" s="1580">
        <v>6863.0860138719618</v>
      </c>
      <c r="K52" s="1570"/>
      <c r="L52" s="1568">
        <v>0.15277842219797547</v>
      </c>
      <c r="M52" s="1571"/>
      <c r="N52" s="1389">
        <v>3139.07378466214</v>
      </c>
      <c r="O52" s="1568"/>
      <c r="P52" s="1389">
        <v>2505.7653404925095</v>
      </c>
      <c r="Q52" s="1570"/>
      <c r="R52" s="1568">
        <v>0.25274052359793331</v>
      </c>
      <c r="S52" s="57"/>
    </row>
    <row r="53" spans="1:19" x14ac:dyDescent="0.2">
      <c r="A53" s="12" t="s">
        <v>309</v>
      </c>
      <c r="B53" s="1566">
        <v>21060.90649248935</v>
      </c>
      <c r="C53" s="1389"/>
      <c r="D53" s="1389">
        <v>19798.81394731738</v>
      </c>
      <c r="E53" s="1389"/>
      <c r="F53" s="1568">
        <v>6.37458662185659E-2</v>
      </c>
      <c r="G53" s="1568"/>
      <c r="H53" s="1575">
        <v>16854.646072920976</v>
      </c>
      <c r="I53" s="1568"/>
      <c r="J53" s="1580">
        <v>15389.896050521575</v>
      </c>
      <c r="K53" s="1570"/>
      <c r="L53" s="1568">
        <v>9.5176082904715895E-2</v>
      </c>
      <c r="M53" s="1571"/>
      <c r="N53" s="1389">
        <v>4206.2604195686908</v>
      </c>
      <c r="O53" s="1568"/>
      <c r="P53" s="1389">
        <v>4408.917896795635</v>
      </c>
      <c r="Q53" s="1570"/>
      <c r="R53" s="1568">
        <v>-4.5965355212042827E-2</v>
      </c>
      <c r="S53" s="57"/>
    </row>
    <row r="54" spans="1:19" x14ac:dyDescent="0.2">
      <c r="A54" s="12" t="s">
        <v>310</v>
      </c>
      <c r="B54" s="1566">
        <v>145483.37279474392</v>
      </c>
      <c r="C54" s="1389"/>
      <c r="D54" s="1389">
        <v>122530.38724844082</v>
      </c>
      <c r="E54" s="1389"/>
      <c r="F54" s="1568">
        <v>0.18732484293682972</v>
      </c>
      <c r="G54" s="1568"/>
      <c r="H54" s="1575">
        <v>129618.00847977118</v>
      </c>
      <c r="I54" s="1568"/>
      <c r="J54" s="1580">
        <v>112165.86164259702</v>
      </c>
      <c r="K54" s="1570"/>
      <c r="L54" s="1568">
        <v>0.15559232177775542</v>
      </c>
      <c r="M54" s="1571"/>
      <c r="N54" s="1389">
        <v>15865.364314972721</v>
      </c>
      <c r="O54" s="1568"/>
      <c r="P54" s="1389">
        <v>10364.525605845682</v>
      </c>
      <c r="Q54" s="1570"/>
      <c r="R54" s="1568">
        <v>0.53073714305115127</v>
      </c>
      <c r="S54" s="57"/>
    </row>
    <row r="55" spans="1:19" x14ac:dyDescent="0.2">
      <c r="A55" s="546" t="s">
        <v>311</v>
      </c>
      <c r="B55" s="1577"/>
      <c r="C55" s="1578"/>
      <c r="D55" s="1591"/>
      <c r="E55" s="1591"/>
      <c r="F55" s="1578"/>
      <c r="G55" s="1578"/>
      <c r="H55" s="1577"/>
      <c r="I55" s="1578"/>
      <c r="J55" s="1593"/>
      <c r="K55" s="1578"/>
      <c r="L55" s="1579"/>
      <c r="M55" s="1577"/>
      <c r="N55" s="1578"/>
      <c r="O55" s="1596"/>
      <c r="P55" s="1593"/>
      <c r="Q55" s="1578"/>
      <c r="R55" s="1578"/>
      <c r="S55" s="408"/>
    </row>
    <row r="56" spans="1:19" x14ac:dyDescent="0.2">
      <c r="A56" s="33" t="s">
        <v>312</v>
      </c>
      <c r="B56" s="1566">
        <v>2004785.4487030143</v>
      </c>
      <c r="C56" s="1389"/>
      <c r="D56" s="1389">
        <v>1756438.9998481821</v>
      </c>
      <c r="E56" s="1389"/>
      <c r="F56" s="1568">
        <v>0.1413920146821484</v>
      </c>
      <c r="G56" s="1568"/>
      <c r="H56" s="1575">
        <v>1371080.7356410543</v>
      </c>
      <c r="I56" s="1568"/>
      <c r="J56" s="1580">
        <v>1208012.7112761794</v>
      </c>
      <c r="K56" s="1570"/>
      <c r="L56" s="1568">
        <v>0.13498866596577877</v>
      </c>
      <c r="M56" s="1571"/>
      <c r="N56" s="1580">
        <v>633704.71306114935</v>
      </c>
      <c r="O56" s="1568"/>
      <c r="P56" s="1389">
        <v>548426.28857165866</v>
      </c>
      <c r="Q56" s="1570"/>
      <c r="R56" s="1568">
        <v>0.1554966023083848</v>
      </c>
      <c r="S56" s="57"/>
    </row>
    <row r="57" spans="1:19" x14ac:dyDescent="0.2">
      <c r="A57" s="33" t="s">
        <v>194</v>
      </c>
      <c r="B57" s="1566">
        <v>1983222.4508297194</v>
      </c>
      <c r="C57" s="1389"/>
      <c r="D57" s="1389">
        <v>1734746.5589115412</v>
      </c>
      <c r="E57" s="1389"/>
      <c r="F57" s="1568">
        <v>0.14323469364544134</v>
      </c>
      <c r="G57" s="1568"/>
      <c r="H57" s="1575">
        <v>1357094.7509371638</v>
      </c>
      <c r="I57" s="1568"/>
      <c r="J57" s="1580">
        <v>1193867.4348510953</v>
      </c>
      <c r="K57" s="1570"/>
      <c r="L57" s="1568">
        <v>0.13672147452989786</v>
      </c>
      <c r="M57" s="1571"/>
      <c r="N57" s="1580">
        <v>626127.69989176898</v>
      </c>
      <c r="O57" s="1568"/>
      <c r="P57" s="1389">
        <v>540879.12406012404</v>
      </c>
      <c r="Q57" s="1570"/>
      <c r="R57" s="1568">
        <v>0.15761114089914241</v>
      </c>
      <c r="S57" s="57"/>
    </row>
    <row r="58" spans="1:19" x14ac:dyDescent="0.2">
      <c r="A58" s="33" t="s">
        <v>195</v>
      </c>
      <c r="B58" s="1566">
        <v>20367.078177643027</v>
      </c>
      <c r="C58" s="1389"/>
      <c r="D58" s="1389">
        <v>21419.424251094548</v>
      </c>
      <c r="E58" s="1389"/>
      <c r="F58" s="1568">
        <v>-4.9130455660952019E-2</v>
      </c>
      <c r="G58" s="1568"/>
      <c r="H58" s="1575">
        <v>12700.203083907831</v>
      </c>
      <c r="I58" s="1568"/>
      <c r="J58" s="1580">
        <v>13919.996002742071</v>
      </c>
      <c r="K58" s="1570"/>
      <c r="L58" s="1568">
        <v>-8.7628826803826387E-2</v>
      </c>
      <c r="M58" s="1571"/>
      <c r="N58" s="1580">
        <v>7666.8750937351151</v>
      </c>
      <c r="O58" s="1568"/>
      <c r="P58" s="1389">
        <v>7499.4282483522738</v>
      </c>
      <c r="Q58" s="1570"/>
      <c r="R58" s="1568">
        <v>2.2327948189867889E-2</v>
      </c>
      <c r="S58" s="57"/>
    </row>
    <row r="59" spans="1:19" x14ac:dyDescent="0.2">
      <c r="A59" s="33" t="s">
        <v>621</v>
      </c>
      <c r="B59" s="1566">
        <v>16472.87793171727</v>
      </c>
      <c r="C59" s="1389"/>
      <c r="D59" s="1389">
        <v>17575.228288407481</v>
      </c>
      <c r="E59" s="1389"/>
      <c r="F59" s="1568">
        <v>-6.2721822931729135E-2</v>
      </c>
      <c r="G59" s="1568"/>
      <c r="H59" s="1575">
        <v>12936.327843575677</v>
      </c>
      <c r="I59" s="1568"/>
      <c r="J59" s="1580">
        <v>12768.325212287191</v>
      </c>
      <c r="K59" s="1570"/>
      <c r="L59" s="1568">
        <v>1.3157765681501727E-2</v>
      </c>
      <c r="M59" s="1571"/>
      <c r="N59" s="1580">
        <v>3536.5500881415473</v>
      </c>
      <c r="O59" s="1568"/>
      <c r="P59" s="1389">
        <v>4806.9030761202221</v>
      </c>
      <c r="Q59" s="1570"/>
      <c r="R59" s="1568">
        <v>-0.26427680522404251</v>
      </c>
      <c r="S59" s="57"/>
    </row>
    <row r="60" spans="1:19" x14ac:dyDescent="0.2">
      <c r="A60" s="33" t="s">
        <v>243</v>
      </c>
      <c r="B60" s="1566">
        <v>82319.062450837446</v>
      </c>
      <c r="C60" s="1389"/>
      <c r="D60" s="1389">
        <v>75074.348277319499</v>
      </c>
      <c r="E60" s="1389"/>
      <c r="F60" s="1568">
        <v>9.6500527007660042E-2</v>
      </c>
      <c r="G60" s="1568"/>
      <c r="H60" s="1575">
        <v>53775.729838698921</v>
      </c>
      <c r="I60" s="1568"/>
      <c r="J60" s="1580">
        <v>51823.055343517713</v>
      </c>
      <c r="K60" s="1570"/>
      <c r="L60" s="1568">
        <v>3.7679648222930517E-2</v>
      </c>
      <c r="M60" s="1571"/>
      <c r="N60" s="1580">
        <v>28543.332612138238</v>
      </c>
      <c r="O60" s="1568"/>
      <c r="P60" s="1389">
        <v>23251.292933804576</v>
      </c>
      <c r="Q60" s="1570"/>
      <c r="R60" s="1568">
        <v>0.22760195286343299</v>
      </c>
      <c r="S60" s="57"/>
    </row>
    <row r="61" spans="1:19" x14ac:dyDescent="0.2">
      <c r="A61" s="33" t="s">
        <v>313</v>
      </c>
      <c r="B61" s="1566">
        <v>47114.071796721269</v>
      </c>
      <c r="C61" s="1389"/>
      <c r="D61" s="1389">
        <v>43085.848801155385</v>
      </c>
      <c r="E61" s="1389"/>
      <c r="F61" s="1568">
        <v>9.3492947398029755E-2</v>
      </c>
      <c r="G61" s="1568"/>
      <c r="H61" s="1575">
        <v>35213.929059532449</v>
      </c>
      <c r="I61" s="1568"/>
      <c r="J61" s="1580">
        <v>33619.346822239764</v>
      </c>
      <c r="K61" s="1570"/>
      <c r="L61" s="1568">
        <v>4.743049428425665E-2</v>
      </c>
      <c r="M61" s="1571"/>
      <c r="N61" s="1580">
        <v>11900.142737190314</v>
      </c>
      <c r="O61" s="1568"/>
      <c r="P61" s="1389">
        <v>9466.5019789166763</v>
      </c>
      <c r="Q61" s="1570"/>
      <c r="R61" s="1568">
        <v>0.25707920028894743</v>
      </c>
      <c r="S61" s="57"/>
    </row>
    <row r="62" spans="1:19" x14ac:dyDescent="0.2">
      <c r="A62" s="33" t="s">
        <v>314</v>
      </c>
      <c r="B62" s="1566">
        <v>11942.544037242898</v>
      </c>
      <c r="C62" s="1389"/>
      <c r="D62" s="1389">
        <v>11887.718653863756</v>
      </c>
      <c r="E62" s="1389"/>
      <c r="F62" s="1568">
        <v>4.6119348022526513E-3</v>
      </c>
      <c r="G62" s="1568"/>
      <c r="H62" s="1575">
        <v>10287.91927116252</v>
      </c>
      <c r="I62" s="1568"/>
      <c r="J62" s="1580">
        <v>10359.130753914156</v>
      </c>
      <c r="K62" s="1570"/>
      <c r="L62" s="1568">
        <v>-6.8742720256455073E-3</v>
      </c>
      <c r="M62" s="1571"/>
      <c r="N62" s="1580">
        <v>1654.6247660803654</v>
      </c>
      <c r="O62" s="1568"/>
      <c r="P62" s="1389">
        <v>1528.5878999495949</v>
      </c>
      <c r="Q62" s="1570"/>
      <c r="R62" s="1568">
        <v>8.245313608391544E-2</v>
      </c>
      <c r="S62" s="57"/>
    </row>
    <row r="63" spans="1:19" x14ac:dyDescent="0.2">
      <c r="A63" s="33" t="s">
        <v>315</v>
      </c>
      <c r="B63" s="1566">
        <v>26348.657185115699</v>
      </c>
      <c r="C63" s="1389"/>
      <c r="D63" s="1389">
        <v>23629.087448483246</v>
      </c>
      <c r="E63" s="1389"/>
      <c r="F63" s="1568">
        <v>0.11509415006236402</v>
      </c>
      <c r="G63" s="1568"/>
      <c r="H63" s="1575">
        <v>10692.370983966939</v>
      </c>
      <c r="I63" s="1568"/>
      <c r="J63" s="1580">
        <v>11179.631885111961</v>
      </c>
      <c r="K63" s="1570"/>
      <c r="L63" s="1568">
        <v>-4.3584699939352468E-2</v>
      </c>
      <c r="M63" s="1571"/>
      <c r="N63" s="1580">
        <v>15656.286201148756</v>
      </c>
      <c r="O63" s="1568"/>
      <c r="P63" s="1389">
        <v>12449.455563371013</v>
      </c>
      <c r="Q63" s="1570"/>
      <c r="R63" s="1568">
        <v>0.25758802233994321</v>
      </c>
      <c r="S63" s="57"/>
    </row>
    <row r="64" spans="1:19" x14ac:dyDescent="0.2">
      <c r="A64" s="33" t="s">
        <v>237</v>
      </c>
      <c r="B64" s="1566">
        <v>25016.711401863242</v>
      </c>
      <c r="C64" s="1389"/>
      <c r="D64" s="1389">
        <v>24774.421345961044</v>
      </c>
      <c r="E64" s="1389"/>
      <c r="F64" s="1568">
        <v>9.7798472270553601E-3</v>
      </c>
      <c r="G64" s="1568"/>
      <c r="H64" s="1575">
        <v>23777.990847416262</v>
      </c>
      <c r="I64" s="1568"/>
      <c r="J64" s="1580">
        <v>23571.345511137635</v>
      </c>
      <c r="K64" s="1570"/>
      <c r="L64" s="1568">
        <v>8.766802734319323E-3</v>
      </c>
      <c r="M64" s="1571"/>
      <c r="N64" s="1580">
        <v>1238.7205544470012</v>
      </c>
      <c r="O64" s="1568"/>
      <c r="P64" s="1389">
        <v>1203.0758348234194</v>
      </c>
      <c r="Q64" s="1570"/>
      <c r="R64" s="1568">
        <v>2.9627990681745743E-2</v>
      </c>
      <c r="S64" s="57"/>
    </row>
    <row r="65" spans="1:20" x14ac:dyDescent="0.2">
      <c r="A65" s="33" t="s">
        <v>260</v>
      </c>
      <c r="B65" s="1566">
        <v>148197.42769999051</v>
      </c>
      <c r="C65" s="1389"/>
      <c r="D65" s="1389">
        <v>126916.12344278685</v>
      </c>
      <c r="E65" s="1389"/>
      <c r="F65" s="1568">
        <v>0.16768006837836621</v>
      </c>
      <c r="G65" s="1568"/>
      <c r="H65" s="1575">
        <v>131259.45721800625</v>
      </c>
      <c r="I65" s="1568"/>
      <c r="J65" s="1580">
        <v>115136.10432402007</v>
      </c>
      <c r="K65" s="1570"/>
      <c r="L65" s="1568">
        <v>0.14003733223951437</v>
      </c>
      <c r="M65" s="1571"/>
      <c r="N65" s="1580">
        <v>16937.970481984234</v>
      </c>
      <c r="O65" s="1568"/>
      <c r="P65" s="1389">
        <v>11780.019118769238</v>
      </c>
      <c r="Q65" s="1570"/>
      <c r="R65" s="1568">
        <v>0.43785594159153557</v>
      </c>
      <c r="S65" s="57"/>
    </row>
    <row r="66" spans="1:20" x14ac:dyDescent="0.2">
      <c r="A66" s="33" t="s">
        <v>316</v>
      </c>
      <c r="B66" s="1566">
        <v>7758.2403927262239</v>
      </c>
      <c r="C66" s="1389"/>
      <c r="D66" s="1389">
        <v>7118.765100859734</v>
      </c>
      <c r="E66" s="1389"/>
      <c r="F66" s="1568">
        <v>8.9829525599778595E-2</v>
      </c>
      <c r="G66" s="1568"/>
      <c r="H66" s="1575">
        <v>5787.3540287081833</v>
      </c>
      <c r="I66" s="1568"/>
      <c r="J66" s="1580">
        <v>5681.7181354752283</v>
      </c>
      <c r="K66" s="1570"/>
      <c r="L66" s="1568">
        <v>1.8592244584149781E-2</v>
      </c>
      <c r="M66" s="1571"/>
      <c r="N66" s="1597">
        <v>1970.8863640180323</v>
      </c>
      <c r="O66" s="1568"/>
      <c r="P66" s="1389">
        <v>1437.0469653844843</v>
      </c>
      <c r="Q66" s="1570"/>
      <c r="R66" s="1568">
        <v>0.37148361291777149</v>
      </c>
      <c r="S66" s="57"/>
    </row>
    <row r="67" spans="1:20" x14ac:dyDescent="0.2">
      <c r="A67" s="33" t="s">
        <v>317</v>
      </c>
      <c r="B67" s="1566">
        <v>4617.1929778619697</v>
      </c>
      <c r="C67" s="1389"/>
      <c r="D67" s="1389">
        <v>4060.6697693503884</v>
      </c>
      <c r="E67" s="1389"/>
      <c r="F67" s="1568">
        <v>0.13705207271770142</v>
      </c>
      <c r="G67" s="1568"/>
      <c r="H67" s="1575">
        <v>2284.0824884129761</v>
      </c>
      <c r="I67" s="1568"/>
      <c r="J67" s="1580">
        <v>2672.0710416876695</v>
      </c>
      <c r="K67" s="1570"/>
      <c r="L67" s="1568">
        <v>-0.14520143634715693</v>
      </c>
      <c r="M67" s="1571"/>
      <c r="N67" s="1597">
        <v>2333.1104894489945</v>
      </c>
      <c r="O67" s="1568"/>
      <c r="P67" s="1389">
        <v>1388.5987276627116</v>
      </c>
      <c r="Q67" s="1570"/>
      <c r="R67" s="1568">
        <v>0.68019057123585625</v>
      </c>
      <c r="S67" s="57"/>
    </row>
    <row r="68" spans="1:20" x14ac:dyDescent="0.2">
      <c r="A68" s="33" t="s">
        <v>622</v>
      </c>
      <c r="B68" s="1566">
        <v>16145.999039575048</v>
      </c>
      <c r="C68" s="1389"/>
      <c r="D68" s="1389">
        <v>17114.194100440101</v>
      </c>
      <c r="E68" s="1389"/>
      <c r="F68" s="1568">
        <v>-5.6572635274725294E-2</v>
      </c>
      <c r="G68" s="1581"/>
      <c r="H68" s="1575">
        <v>11103.739657515174</v>
      </c>
      <c r="I68" s="1568"/>
      <c r="J68" s="1580">
        <v>12472.123728975248</v>
      </c>
      <c r="K68" s="1570"/>
      <c r="L68" s="1568">
        <v>-0.10971540221983549</v>
      </c>
      <c r="M68" s="1571"/>
      <c r="N68" s="1597">
        <v>5042.2593820599104</v>
      </c>
      <c r="O68" s="1568"/>
      <c r="P68" s="1389">
        <v>4642.0703714647416</v>
      </c>
      <c r="Q68" s="1570"/>
      <c r="R68" s="1568">
        <v>8.6209164999990012E-2</v>
      </c>
      <c r="S68" s="57"/>
    </row>
    <row r="69" spans="1:20" s="10" customFormat="1" ht="12" x14ac:dyDescent="0.2">
      <c r="A69" s="194" t="s">
        <v>893</v>
      </c>
      <c r="B69" s="1599">
        <v>44.036065265743275</v>
      </c>
      <c r="C69" s="1600"/>
      <c r="D69" s="1600">
        <v>43.857806133880807</v>
      </c>
      <c r="E69" s="1601"/>
      <c r="F69" s="1602">
        <v>4.064478996471289E-3</v>
      </c>
      <c r="G69" s="1602"/>
      <c r="H69" s="1603">
        <v>44.084475371682416</v>
      </c>
      <c r="I69" s="1602"/>
      <c r="J69" s="1604">
        <v>44.112105261527013</v>
      </c>
      <c r="K69" s="1601"/>
      <c r="L69" s="1605">
        <v>-6.2635618229481868E-4</v>
      </c>
      <c r="M69" s="1602"/>
      <c r="N69" s="1604">
        <v>43.9336987681083</v>
      </c>
      <c r="O69" s="1602"/>
      <c r="P69" s="1600">
        <v>43.308885248730078</v>
      </c>
      <c r="Q69" s="1601"/>
      <c r="R69" s="1602">
        <v>1.4426912994638736E-2</v>
      </c>
      <c r="S69" s="91"/>
      <c r="T69" s="4"/>
    </row>
    <row r="70" spans="1:20" x14ac:dyDescent="0.2">
      <c r="A70" s="29"/>
      <c r="B70" s="127"/>
      <c r="C70" s="128"/>
      <c r="D70" s="127"/>
      <c r="E70" s="129"/>
      <c r="F70" s="129"/>
      <c r="G70" s="129"/>
      <c r="H70" s="141"/>
      <c r="I70" s="129"/>
      <c r="J70" s="130"/>
      <c r="K70" s="129"/>
      <c r="L70" s="129"/>
      <c r="M70" s="129"/>
      <c r="N70" s="142"/>
      <c r="O70" s="21"/>
      <c r="P70" s="316"/>
      <c r="Q70" s="6"/>
      <c r="R70" s="21"/>
      <c r="S70" s="21"/>
    </row>
    <row r="71" spans="1:20" x14ac:dyDescent="0.2">
      <c r="A71" s="123" t="s">
        <v>677</v>
      </c>
      <c r="B71" s="127"/>
      <c r="C71" s="128"/>
      <c r="D71" s="127"/>
      <c r="E71" s="129"/>
      <c r="F71" s="129"/>
      <c r="G71" s="129"/>
      <c r="H71" s="565"/>
      <c r="I71" s="129"/>
      <c r="J71" s="130"/>
      <c r="K71" s="129"/>
      <c r="L71" s="129"/>
      <c r="M71" s="129"/>
      <c r="N71" s="127"/>
      <c r="O71" s="21"/>
      <c r="P71" s="316"/>
      <c r="Q71" s="6"/>
      <c r="R71" s="21"/>
      <c r="S71" s="21"/>
    </row>
    <row r="72" spans="1:20" x14ac:dyDescent="0.2">
      <c r="A72" s="29"/>
      <c r="B72" s="109"/>
      <c r="D72" s="109"/>
      <c r="E72" s="6"/>
      <c r="F72" s="21"/>
      <c r="G72" s="21"/>
      <c r="H72" s="553"/>
      <c r="I72" s="21"/>
      <c r="J72" s="110"/>
      <c r="K72" s="6"/>
      <c r="L72" s="21"/>
      <c r="M72" s="21"/>
      <c r="N72" s="109"/>
      <c r="O72" s="21"/>
      <c r="P72" s="316"/>
      <c r="Q72" s="6"/>
      <c r="R72" s="21"/>
      <c r="S72" s="21"/>
    </row>
    <row r="73" spans="1:20" x14ac:dyDescent="0.2">
      <c r="A73" s="29"/>
      <c r="B73" s="109"/>
      <c r="D73" s="109"/>
      <c r="E73" s="6"/>
      <c r="F73" s="21"/>
      <c r="G73" s="21"/>
      <c r="H73" s="109"/>
      <c r="I73" s="21"/>
      <c r="J73" s="110"/>
      <c r="K73" s="6"/>
      <c r="L73" s="21"/>
      <c r="M73" s="21"/>
      <c r="N73" s="39"/>
      <c r="O73" s="21"/>
      <c r="P73" s="316"/>
      <c r="Q73" s="6"/>
      <c r="R73" s="21"/>
      <c r="S73" s="21"/>
    </row>
    <row r="74" spans="1:20" x14ac:dyDescent="0.2">
      <c r="D74" s="34"/>
      <c r="F74" s="4"/>
      <c r="J74" s="34"/>
      <c r="L74" s="4"/>
      <c r="N74" s="35"/>
      <c r="P74" s="34"/>
    </row>
    <row r="75" spans="1:20" x14ac:dyDescent="0.2">
      <c r="F75" s="35"/>
      <c r="G75" s="35"/>
      <c r="L75" s="35"/>
      <c r="M75" s="35"/>
      <c r="R75" s="35"/>
      <c r="S75" s="35"/>
    </row>
    <row r="76" spans="1:20" x14ac:dyDescent="0.2">
      <c r="B76" s="93"/>
      <c r="D76" s="93"/>
      <c r="F76" s="35"/>
      <c r="G76" s="35"/>
      <c r="L76" s="35"/>
      <c r="M76" s="35"/>
      <c r="R76" s="35"/>
      <c r="S76" s="35"/>
    </row>
    <row r="77" spans="1:20" x14ac:dyDescent="0.2">
      <c r="B77" s="93"/>
      <c r="D77" s="93"/>
      <c r="F77" s="35"/>
      <c r="G77" s="35"/>
      <c r="L77" s="35"/>
      <c r="M77" s="35"/>
      <c r="R77" s="35"/>
      <c r="S77" s="35"/>
    </row>
    <row r="78" spans="1:20" x14ac:dyDescent="0.2">
      <c r="B78" s="317"/>
      <c r="H78" s="77"/>
      <c r="N78" s="77"/>
    </row>
    <row r="79" spans="1:20" x14ac:dyDescent="0.2">
      <c r="B79" s="318"/>
    </row>
    <row r="80" spans="1:20" x14ac:dyDescent="0.2">
      <c r="B80" s="690"/>
    </row>
    <row r="81" spans="2:2" x14ac:dyDescent="0.2">
      <c r="B81" s="319"/>
    </row>
    <row r="82" spans="2:2" x14ac:dyDescent="0.2">
      <c r="B82" s="319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rintOptions horizontalCentered="1"/>
  <pageMargins left="0.25" right="0.25" top="0.25" bottom="0.5" header="0.3" footer="0.3"/>
  <pageSetup scale="82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>
    <pageSetUpPr fitToPage="1"/>
  </sheetPr>
  <dimension ref="A1:U71"/>
  <sheetViews>
    <sheetView showGridLines="0" zoomScaleNormal="100" workbookViewId="0">
      <selection activeCell="H14" sqref="H14"/>
    </sheetView>
  </sheetViews>
  <sheetFormatPr defaultColWidth="9.140625" defaultRowHeight="12" x14ac:dyDescent="0.2"/>
  <cols>
    <col min="1" max="1" width="24.7109375" style="24" customWidth="1"/>
    <col min="2" max="2" width="10.28515625" style="34" customWidth="1"/>
    <col min="3" max="3" width="0.5703125" style="10" customWidth="1"/>
    <col min="4" max="4" width="12.7109375" style="4" customWidth="1"/>
    <col min="5" max="5" width="0.7109375" style="4" customWidth="1"/>
    <col min="6" max="6" width="8.5703125" style="10" customWidth="1"/>
    <col min="7" max="7" width="0.5703125" style="10" customWidth="1"/>
    <col min="8" max="8" width="10.28515625" style="35" customWidth="1"/>
    <col min="9" max="9" width="0.5703125" style="10" customWidth="1"/>
    <col min="10" max="10" width="10.28515625" style="567" customWidth="1"/>
    <col min="11" max="11" width="0.5703125" style="4" customWidth="1"/>
    <col min="12" max="12" width="8.42578125" style="10" customWidth="1"/>
    <col min="13" max="13" width="1.5703125" style="10" customWidth="1"/>
    <col min="14" max="14" width="10.28515625" style="71" customWidth="1"/>
    <col min="15" max="15" width="0.5703125" style="10" customWidth="1"/>
    <col min="16" max="16" width="10.28515625" style="567" customWidth="1"/>
    <col min="17" max="17" width="0.5703125" style="4" customWidth="1"/>
    <col min="18" max="18" width="8.28515625" style="10" customWidth="1"/>
    <col min="19" max="19" width="0.5703125" style="10" customWidth="1"/>
    <col min="20" max="16384" width="9.140625" style="4"/>
  </cols>
  <sheetData>
    <row r="1" spans="1:21" s="2" customFormat="1" ht="15.75" x14ac:dyDescent="0.25">
      <c r="A1" s="1893" t="str">
        <f>CONCATENATE('List of Tables'!A51,":  ",'List of Tables'!C51)</f>
        <v>TABLE 42:  Hotel-Only Visitor Characteristics: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693"/>
      <c r="U1" s="1353"/>
    </row>
    <row r="2" spans="1:21" s="2" customFormat="1" ht="15.75" x14ac:dyDescent="0.25">
      <c r="A2" s="1893" t="s">
        <v>650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  <c r="T2" s="4"/>
    </row>
    <row r="3" spans="1:21" s="2" customFormat="1" ht="14.25" x14ac:dyDescent="0.2">
      <c r="A3" s="604"/>
      <c r="B3" s="417"/>
      <c r="C3" s="25"/>
      <c r="D3" s="834"/>
      <c r="E3" s="25"/>
      <c r="F3" s="25"/>
      <c r="G3" s="25"/>
      <c r="H3" s="544"/>
      <c r="I3" s="25"/>
      <c r="J3" s="834"/>
      <c r="K3" s="25"/>
      <c r="L3" s="25"/>
      <c r="M3" s="25"/>
      <c r="N3" s="544"/>
      <c r="O3" s="25"/>
      <c r="P3" s="834"/>
      <c r="Q3" s="25"/>
      <c r="R3" s="544"/>
      <c r="S3" s="25"/>
      <c r="T3" s="4"/>
    </row>
    <row r="4" spans="1:21" x14ac:dyDescent="0.2">
      <c r="A4" s="1971" t="s">
        <v>16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</row>
    <row r="5" spans="1:21" ht="24" x14ac:dyDescent="0.2">
      <c r="A5" s="1960" t="s">
        <v>247</v>
      </c>
      <c r="B5" s="66">
        <v>2015</v>
      </c>
      <c r="C5" s="67"/>
      <c r="D5" s="68" t="s">
        <v>984</v>
      </c>
      <c r="E5" s="65"/>
      <c r="F5" s="44" t="s">
        <v>595</v>
      </c>
      <c r="G5" s="65"/>
      <c r="H5" s="66">
        <v>2015</v>
      </c>
      <c r="I5" s="67"/>
      <c r="J5" s="68" t="s">
        <v>984</v>
      </c>
      <c r="K5" s="65"/>
      <c r="L5" s="44" t="s">
        <v>595</v>
      </c>
      <c r="M5" s="66"/>
      <c r="N5" s="68">
        <v>2015</v>
      </c>
      <c r="O5" s="67"/>
      <c r="P5" s="68" t="s">
        <v>984</v>
      </c>
      <c r="Q5" s="65"/>
      <c r="R5" s="44" t="s">
        <v>595</v>
      </c>
      <c r="S5" s="5"/>
    </row>
    <row r="6" spans="1:21" x14ac:dyDescent="0.2">
      <c r="A6" s="30" t="s">
        <v>475</v>
      </c>
      <c r="B6" s="1566">
        <v>33486783.675309606</v>
      </c>
      <c r="C6" s="1567"/>
      <c r="D6" s="1389">
        <v>32840537.411797691</v>
      </c>
      <c r="E6" s="1389"/>
      <c r="F6" s="1568">
        <v>1.9678309627166945E-2</v>
      </c>
      <c r="G6" s="1568"/>
      <c r="H6" s="1569">
        <v>20802747.610432398</v>
      </c>
      <c r="I6" s="1568"/>
      <c r="J6" s="1389">
        <v>20094002.37560394</v>
      </c>
      <c r="K6" s="1570"/>
      <c r="L6" s="1568">
        <v>3.5271481588403833E-2</v>
      </c>
      <c r="M6" s="1571"/>
      <c r="N6" s="1614">
        <v>12684036.064811695</v>
      </c>
      <c r="O6" s="1568"/>
      <c r="P6" s="1389">
        <v>12746535.036193751</v>
      </c>
      <c r="Q6" s="1570"/>
      <c r="R6" s="1568">
        <v>-4.903212614611718E-3</v>
      </c>
      <c r="S6" s="7"/>
    </row>
    <row r="7" spans="1:21" s="14" customFormat="1" x14ac:dyDescent="0.2">
      <c r="A7" s="30" t="s">
        <v>265</v>
      </c>
      <c r="B7" s="1566">
        <v>4656464.8568974622</v>
      </c>
      <c r="C7" s="1389"/>
      <c r="D7" s="1389">
        <v>4575802.4292796589</v>
      </c>
      <c r="E7" s="1389"/>
      <c r="F7" s="1568">
        <v>1.76280398606505E-2</v>
      </c>
      <c r="G7" s="1568"/>
      <c r="H7" s="1575">
        <v>2633120.9997174954</v>
      </c>
      <c r="I7" s="1568"/>
      <c r="J7" s="1389">
        <v>2512932.8750377744</v>
      </c>
      <c r="K7" s="1570"/>
      <c r="L7" s="1568">
        <v>4.7827829335837034E-2</v>
      </c>
      <c r="M7" s="1571"/>
      <c r="N7" s="1389">
        <v>2023343.8571708952</v>
      </c>
      <c r="O7" s="1568"/>
      <c r="P7" s="1389">
        <v>2062869.554241885</v>
      </c>
      <c r="Q7" s="1570"/>
      <c r="R7" s="1568">
        <v>-1.9160541193558724E-2</v>
      </c>
      <c r="S7" s="7"/>
      <c r="T7" s="4"/>
    </row>
    <row r="8" spans="1:21" s="14" customFormat="1" x14ac:dyDescent="0.2">
      <c r="A8" s="429" t="s">
        <v>266</v>
      </c>
      <c r="B8" s="1577"/>
      <c r="C8" s="1578"/>
      <c r="D8" s="1578"/>
      <c r="E8" s="1578"/>
      <c r="F8" s="1578"/>
      <c r="G8" s="1578"/>
      <c r="H8" s="1577"/>
      <c r="I8" s="1578"/>
      <c r="J8" s="1578"/>
      <c r="K8" s="1578"/>
      <c r="L8" s="1578"/>
      <c r="M8" s="1577"/>
      <c r="N8" s="1578"/>
      <c r="O8" s="1578"/>
      <c r="P8" s="1578"/>
      <c r="Q8" s="1578"/>
      <c r="R8" s="1578"/>
      <c r="S8" s="408"/>
      <c r="T8" s="4"/>
    </row>
    <row r="9" spans="1:21" s="186" customFormat="1" x14ac:dyDescent="0.2">
      <c r="A9" s="184" t="s">
        <v>267</v>
      </c>
      <c r="B9" s="1566">
        <v>581099.05978307466</v>
      </c>
      <c r="C9" s="1389"/>
      <c r="D9" s="1389">
        <v>587601.5783733537</v>
      </c>
      <c r="E9" s="1389"/>
      <c r="F9" s="1568">
        <v>-1.1066203409936097E-2</v>
      </c>
      <c r="G9" s="1568"/>
      <c r="H9" s="1575">
        <v>469239.94210401253</v>
      </c>
      <c r="I9" s="1568"/>
      <c r="J9" s="1580">
        <v>466578.79818933428</v>
      </c>
      <c r="K9" s="1570"/>
      <c r="L9" s="1568">
        <v>5.703525160177505E-3</v>
      </c>
      <c r="M9" s="1571"/>
      <c r="N9" s="1389">
        <v>111859.11767876933</v>
      </c>
      <c r="O9" s="1568"/>
      <c r="P9" s="1389">
        <v>121022.78018401936</v>
      </c>
      <c r="Q9" s="1570"/>
      <c r="R9" s="1568">
        <v>-7.5718492760754319E-2</v>
      </c>
      <c r="S9" s="57"/>
      <c r="T9" s="4"/>
    </row>
    <row r="10" spans="1:21" s="186" customFormat="1" x14ac:dyDescent="0.2">
      <c r="A10" s="184" t="s">
        <v>268</v>
      </c>
      <c r="B10" s="1566">
        <v>1991912.2738431429</v>
      </c>
      <c r="C10" s="1389"/>
      <c r="D10" s="1389">
        <v>2023837.8724755161</v>
      </c>
      <c r="E10" s="1389"/>
      <c r="F10" s="1568">
        <v>-1.5774780710730758E-2</v>
      </c>
      <c r="G10" s="1568"/>
      <c r="H10" s="1575">
        <v>1063966.106951396</v>
      </c>
      <c r="I10" s="1568"/>
      <c r="J10" s="1580">
        <v>1036863.4460342232</v>
      </c>
      <c r="K10" s="1570"/>
      <c r="L10" s="1568">
        <v>2.6139084197475151E-2</v>
      </c>
      <c r="M10" s="1571"/>
      <c r="N10" s="1389">
        <v>927946.16688969301</v>
      </c>
      <c r="O10" s="1568"/>
      <c r="P10" s="1389">
        <v>986974.42644129274</v>
      </c>
      <c r="Q10" s="1570"/>
      <c r="R10" s="1568">
        <v>-5.9807283725107602E-2</v>
      </c>
      <c r="S10" s="57"/>
      <c r="T10" s="4"/>
    </row>
    <row r="11" spans="1:21" s="186" customFormat="1" x14ac:dyDescent="0.2">
      <c r="A11" s="184" t="s">
        <v>269</v>
      </c>
      <c r="B11" s="1566">
        <v>2083453.523268536</v>
      </c>
      <c r="C11" s="1389"/>
      <c r="D11" s="1389">
        <v>1964362.9784353189</v>
      </c>
      <c r="E11" s="1389"/>
      <c r="F11" s="1568">
        <v>6.06255290598465E-2</v>
      </c>
      <c r="G11" s="1568"/>
      <c r="H11" s="1575">
        <v>1099914.9506643158</v>
      </c>
      <c r="I11" s="1568"/>
      <c r="J11" s="1389">
        <v>1009490.6308189138</v>
      </c>
      <c r="K11" s="1570"/>
      <c r="L11" s="1568">
        <v>8.9574204142982963E-2</v>
      </c>
      <c r="M11" s="1571"/>
      <c r="N11" s="1389">
        <v>983538.57260207436</v>
      </c>
      <c r="O11" s="1568"/>
      <c r="P11" s="1389">
        <v>954872.34761640511</v>
      </c>
      <c r="Q11" s="1570"/>
      <c r="R11" s="1568">
        <v>3.0021002343640128E-2</v>
      </c>
      <c r="S11" s="57"/>
      <c r="T11" s="4"/>
    </row>
    <row r="12" spans="1:21" s="186" customFormat="1" x14ac:dyDescent="0.2">
      <c r="A12" s="184" t="s">
        <v>270</v>
      </c>
      <c r="B12" s="1583">
        <v>2.2462772873802903</v>
      </c>
      <c r="C12" s="1584"/>
      <c r="D12" s="1585">
        <v>2.2119887170077752</v>
      </c>
      <c r="E12" s="1585"/>
      <c r="F12" s="1568">
        <v>1.5501241081780151E-2</v>
      </c>
      <c r="G12" s="1568"/>
      <c r="H12" s="1586">
        <v>2.0674295710741868</v>
      </c>
      <c r="I12" s="1568"/>
      <c r="J12" s="1587">
        <v>2.033773279600767</v>
      </c>
      <c r="K12" s="1570"/>
      <c r="L12" s="1568">
        <v>1.6548693903593096E-2</v>
      </c>
      <c r="M12" s="1571"/>
      <c r="N12" s="1584">
        <v>2.5312393236285646</v>
      </c>
      <c r="O12" s="1568"/>
      <c r="P12" s="1585">
        <v>2.4765622076468023</v>
      </c>
      <c r="Q12" s="1570"/>
      <c r="R12" s="1568">
        <v>2.2077828617806366E-2</v>
      </c>
      <c r="S12" s="57"/>
      <c r="T12" s="4"/>
    </row>
    <row r="13" spans="1:21" s="14" customFormat="1" x14ac:dyDescent="0.2">
      <c r="A13" s="429" t="s">
        <v>271</v>
      </c>
      <c r="B13" s="1577"/>
      <c r="C13" s="1578"/>
      <c r="D13" s="1578"/>
      <c r="E13" s="1578"/>
      <c r="F13" s="1578"/>
      <c r="G13" s="1578"/>
      <c r="H13" s="1577"/>
      <c r="I13" s="1578"/>
      <c r="J13" s="1578"/>
      <c r="K13" s="1578"/>
      <c r="L13" s="1578"/>
      <c r="M13" s="1577"/>
      <c r="N13" s="1578"/>
      <c r="O13" s="1578"/>
      <c r="P13" s="1578"/>
      <c r="Q13" s="1578"/>
      <c r="R13" s="1578"/>
      <c r="S13" s="408"/>
      <c r="T13" s="4"/>
    </row>
    <row r="14" spans="1:21" s="98" customFormat="1" x14ac:dyDescent="0.2">
      <c r="A14" s="9" t="s">
        <v>272</v>
      </c>
      <c r="B14" s="1566">
        <v>1962413.1634835661</v>
      </c>
      <c r="C14" s="1389"/>
      <c r="D14" s="1389">
        <v>1978356.6546452874</v>
      </c>
      <c r="E14" s="1389"/>
      <c r="F14" s="1568">
        <v>-8.058956975368986E-3</v>
      </c>
      <c r="G14" s="1568"/>
      <c r="H14" s="1575">
        <v>925526.3701190938</v>
      </c>
      <c r="I14" s="1568"/>
      <c r="J14" s="1580">
        <v>904680.57543908095</v>
      </c>
      <c r="K14" s="1570"/>
      <c r="L14" s="1568">
        <v>2.3042160123638647E-2</v>
      </c>
      <c r="M14" s="1571"/>
      <c r="N14" s="1389">
        <v>1036886.7933673395</v>
      </c>
      <c r="O14" s="1568"/>
      <c r="P14" s="1389">
        <v>1073676.0792062066</v>
      </c>
      <c r="Q14" s="1570"/>
      <c r="R14" s="1568">
        <v>-3.4264790425494282E-2</v>
      </c>
      <c r="S14" s="57"/>
      <c r="T14" s="4"/>
    </row>
    <row r="15" spans="1:21" s="98" customFormat="1" x14ac:dyDescent="0.2">
      <c r="A15" s="9" t="s">
        <v>273</v>
      </c>
      <c r="B15" s="1566">
        <v>2694051.6934016785</v>
      </c>
      <c r="C15" s="1389"/>
      <c r="D15" s="1389">
        <v>2597445.7746343715</v>
      </c>
      <c r="E15" s="1389"/>
      <c r="F15" s="1568">
        <v>3.7192660463106549E-2</v>
      </c>
      <c r="G15" s="1568"/>
      <c r="H15" s="1566">
        <v>1707594.629599228</v>
      </c>
      <c r="I15" s="1568"/>
      <c r="J15" s="1580">
        <v>1608252.2995986934</v>
      </c>
      <c r="K15" s="1570"/>
      <c r="L15" s="1568">
        <v>6.1770364031392036E-2</v>
      </c>
      <c r="M15" s="1571"/>
      <c r="N15" s="1389">
        <v>986457.06380333577</v>
      </c>
      <c r="O15" s="1568"/>
      <c r="P15" s="1389">
        <v>989193.47503567836</v>
      </c>
      <c r="Q15" s="1570"/>
      <c r="R15" s="1568">
        <v>-2.7663053804958602E-3</v>
      </c>
      <c r="S15" s="57"/>
      <c r="T15" s="4"/>
    </row>
    <row r="16" spans="1:21" s="98" customFormat="1" x14ac:dyDescent="0.2">
      <c r="A16" s="33" t="s">
        <v>619</v>
      </c>
      <c r="B16" s="1583">
        <v>4.0036783680323778</v>
      </c>
      <c r="C16" s="1584"/>
      <c r="D16" s="1585">
        <v>3.9014509257493284</v>
      </c>
      <c r="E16" s="1585"/>
      <c r="F16" s="1568">
        <v>2.6202416544151494E-2</v>
      </c>
      <c r="G16" s="1568"/>
      <c r="H16" s="1586">
        <v>4.778977555532232</v>
      </c>
      <c r="I16" s="1568"/>
      <c r="J16" s="1587">
        <v>4.7128761538483097</v>
      </c>
      <c r="K16" s="1570"/>
      <c r="L16" s="1568">
        <v>1.402570310063146E-2</v>
      </c>
      <c r="M16" s="1571"/>
      <c r="N16" s="1584">
        <v>2.9947264963908591</v>
      </c>
      <c r="O16" s="1568"/>
      <c r="P16" s="1585">
        <v>2.9129942746091553</v>
      </c>
      <c r="Q16" s="1570"/>
      <c r="R16" s="1568">
        <v>2.8057803784276251E-2</v>
      </c>
      <c r="S16" s="57"/>
      <c r="T16" s="4"/>
    </row>
    <row r="17" spans="1:20" x14ac:dyDescent="0.2">
      <c r="A17" s="545" t="s">
        <v>274</v>
      </c>
      <c r="B17" s="1577"/>
      <c r="C17" s="1578"/>
      <c r="D17" s="1578"/>
      <c r="E17" s="1578"/>
      <c r="F17" s="1578"/>
      <c r="G17" s="1578"/>
      <c r="H17" s="1577"/>
      <c r="I17" s="1578"/>
      <c r="J17" s="1578"/>
      <c r="K17" s="1578"/>
      <c r="L17" s="1578"/>
      <c r="M17" s="1577"/>
      <c r="N17" s="1578"/>
      <c r="O17" s="1578"/>
      <c r="P17" s="1578"/>
      <c r="Q17" s="1578"/>
      <c r="R17" s="1578"/>
      <c r="S17" s="408"/>
    </row>
    <row r="18" spans="1:20" s="98" customFormat="1" x14ac:dyDescent="0.2">
      <c r="A18" s="9" t="s">
        <v>275</v>
      </c>
      <c r="B18" s="1566">
        <v>586472.18663733115</v>
      </c>
      <c r="C18" s="1389"/>
      <c r="D18" s="1389">
        <v>608567.28985705867</v>
      </c>
      <c r="E18" s="1389">
        <v>0</v>
      </c>
      <c r="F18" s="1568">
        <v>-3.630675454955401E-2</v>
      </c>
      <c r="G18" s="1568"/>
      <c r="H18" s="1575">
        <v>145834.6551947082</v>
      </c>
      <c r="I18" s="1568"/>
      <c r="J18" s="1580">
        <v>149212.07946838951</v>
      </c>
      <c r="K18" s="1570"/>
      <c r="L18" s="1568">
        <v>-2.2635059344486976E-2</v>
      </c>
      <c r="M18" s="1571"/>
      <c r="N18" s="1389">
        <v>440637.53144262289</v>
      </c>
      <c r="O18" s="1568"/>
      <c r="P18" s="1389">
        <v>459355.21038866916</v>
      </c>
      <c r="Q18" s="1570"/>
      <c r="R18" s="1568">
        <v>-4.0747723162231887E-2</v>
      </c>
      <c r="S18" s="57"/>
      <c r="T18" s="4"/>
    </row>
    <row r="19" spans="1:20" s="98" customFormat="1" x14ac:dyDescent="0.2">
      <c r="A19" s="9" t="s">
        <v>276</v>
      </c>
      <c r="B19" s="1566">
        <v>2216644.2234223136</v>
      </c>
      <c r="C19" s="1389"/>
      <c r="D19" s="1389">
        <v>2310177.7565612393</v>
      </c>
      <c r="E19" s="1389">
        <v>0</v>
      </c>
      <c r="F19" s="1568">
        <v>-4.0487591430259817E-2</v>
      </c>
      <c r="G19" s="1568"/>
      <c r="H19" s="1575">
        <v>858603.95981757494</v>
      </c>
      <c r="I19" s="1568"/>
      <c r="J19" s="1580">
        <v>839091.33660467132</v>
      </c>
      <c r="K19" s="1570"/>
      <c r="L19" s="1568">
        <v>2.325446868735433E-2</v>
      </c>
      <c r="M19" s="1571"/>
      <c r="N19" s="1389">
        <v>1358040.2636059236</v>
      </c>
      <c r="O19" s="1568"/>
      <c r="P19" s="1389">
        <v>1471086.4199565679</v>
      </c>
      <c r="Q19" s="1570"/>
      <c r="R19" s="1568">
        <v>-7.6845353758334511E-2</v>
      </c>
      <c r="S19" s="57"/>
      <c r="T19" s="4"/>
    </row>
    <row r="20" spans="1:20" s="98" customFormat="1" x14ac:dyDescent="0.2">
      <c r="A20" s="9" t="s">
        <v>277</v>
      </c>
      <c r="B20" s="1566">
        <v>488024.95797904831</v>
      </c>
      <c r="C20" s="1389"/>
      <c r="D20" s="1389">
        <v>519562.31475853611</v>
      </c>
      <c r="E20" s="1389">
        <v>0</v>
      </c>
      <c r="F20" s="1568">
        <v>-6.0699854249715218E-2</v>
      </c>
      <c r="G20" s="1568"/>
      <c r="H20" s="1575">
        <v>104370.31305473705</v>
      </c>
      <c r="I20" s="1568"/>
      <c r="J20" s="1580">
        <v>106211.0850503259</v>
      </c>
      <c r="K20" s="1570"/>
      <c r="L20" s="1568">
        <v>-1.7331260618575123E-2</v>
      </c>
      <c r="M20" s="1571"/>
      <c r="N20" s="1389">
        <v>383654.64492437692</v>
      </c>
      <c r="O20" s="1568"/>
      <c r="P20" s="1389">
        <v>413351.22970821022</v>
      </c>
      <c r="Q20" s="1570"/>
      <c r="R20" s="1568">
        <v>-7.1843465434459908E-2</v>
      </c>
      <c r="S20" s="57"/>
      <c r="T20" s="4"/>
    </row>
    <row r="21" spans="1:20" s="98" customFormat="1" x14ac:dyDescent="0.2">
      <c r="A21" s="9" t="s">
        <v>278</v>
      </c>
      <c r="B21" s="1566">
        <v>2341373.4048064016</v>
      </c>
      <c r="C21" s="1389"/>
      <c r="D21" s="1389">
        <v>2176619.6976215579</v>
      </c>
      <c r="E21" s="1389">
        <v>0</v>
      </c>
      <c r="F21" s="1568">
        <v>7.5692463577754929E-2</v>
      </c>
      <c r="G21" s="1568"/>
      <c r="H21" s="1575">
        <v>1733052.6977601245</v>
      </c>
      <c r="I21" s="1568"/>
      <c r="J21" s="1580">
        <v>1630840.5440168767</v>
      </c>
      <c r="K21" s="1570"/>
      <c r="L21" s="1568">
        <v>6.2674523342111613E-2</v>
      </c>
      <c r="M21" s="1571"/>
      <c r="N21" s="1389">
        <v>608320.70704658644</v>
      </c>
      <c r="O21" s="1568"/>
      <c r="P21" s="1389">
        <v>545779.15360468091</v>
      </c>
      <c r="Q21" s="1570"/>
      <c r="R21" s="1568">
        <v>0.11459131963696376</v>
      </c>
      <c r="S21" s="57"/>
      <c r="T21" s="4"/>
    </row>
    <row r="22" spans="1:20" x14ac:dyDescent="0.2">
      <c r="A22" s="545" t="s">
        <v>279</v>
      </c>
      <c r="B22" s="1577"/>
      <c r="C22" s="1578"/>
      <c r="D22" s="1578"/>
      <c r="E22" s="1578"/>
      <c r="F22" s="1578"/>
      <c r="G22" s="1578"/>
      <c r="H22" s="1577"/>
      <c r="I22" s="1578"/>
      <c r="J22" s="1578"/>
      <c r="K22" s="1578"/>
      <c r="L22" s="1578"/>
      <c r="M22" s="1577"/>
      <c r="N22" s="1578"/>
      <c r="O22" s="1578"/>
      <c r="P22" s="1578"/>
      <c r="Q22" s="1578"/>
      <c r="R22" s="1578"/>
      <c r="S22" s="408"/>
    </row>
    <row r="23" spans="1:20" s="98" customFormat="1" x14ac:dyDescent="0.2">
      <c r="A23" s="9" t="s">
        <v>541</v>
      </c>
      <c r="B23" s="1566">
        <v>3470401.4776043328</v>
      </c>
      <c r="C23" s="1389"/>
      <c r="D23" s="1389">
        <v>3478489.7762763649</v>
      </c>
      <c r="E23" s="1389"/>
      <c r="F23" s="1568">
        <v>-2.3252328430559297E-3</v>
      </c>
      <c r="G23" s="1568"/>
      <c r="H23" s="1575">
        <v>1541376.1949147396</v>
      </c>
      <c r="I23" s="1568"/>
      <c r="J23" s="1580">
        <v>1512797.8915808839</v>
      </c>
      <c r="K23" s="1570"/>
      <c r="L23" s="1568">
        <v>1.8891025359634248E-2</v>
      </c>
      <c r="M23" s="1571"/>
      <c r="N23" s="1389">
        <v>1929025.2826778179</v>
      </c>
      <c r="O23" s="1568"/>
      <c r="P23" s="1389">
        <v>1965691.8846954808</v>
      </c>
      <c r="Q23" s="1570"/>
      <c r="R23" s="1568">
        <v>-1.865328045719802E-2</v>
      </c>
      <c r="S23" s="57"/>
      <c r="T23" s="4"/>
    </row>
    <row r="24" spans="1:20" s="98" customFormat="1" x14ac:dyDescent="0.2">
      <c r="A24" s="9" t="s">
        <v>280</v>
      </c>
      <c r="B24" s="1566">
        <v>1096532.8839680331</v>
      </c>
      <c r="C24" s="1389"/>
      <c r="D24" s="1389">
        <v>1062891.851651852</v>
      </c>
      <c r="E24" s="1389"/>
      <c r="F24" s="1568">
        <v>3.1650475317784407E-2</v>
      </c>
      <c r="G24" s="1568"/>
      <c r="H24" s="1575">
        <v>884491.82720960712</v>
      </c>
      <c r="I24" s="1568"/>
      <c r="J24" s="1580">
        <v>839403.58083046798</v>
      </c>
      <c r="K24" s="1570"/>
      <c r="L24" s="1568">
        <v>5.3714622392402545E-2</v>
      </c>
      <c r="M24" s="1571"/>
      <c r="N24" s="1389">
        <v>212041.05675821786</v>
      </c>
      <c r="O24" s="1568"/>
      <c r="P24" s="1389">
        <v>223488.27082138404</v>
      </c>
      <c r="Q24" s="1570"/>
      <c r="R24" s="1568">
        <v>-5.1220648050541322E-2</v>
      </c>
      <c r="S24" s="57"/>
      <c r="T24" s="4"/>
    </row>
    <row r="25" spans="1:20" s="98" customFormat="1" x14ac:dyDescent="0.2">
      <c r="A25" s="9" t="s">
        <v>281</v>
      </c>
      <c r="B25" s="1566">
        <v>1081306.0745653331</v>
      </c>
      <c r="C25" s="1389"/>
      <c r="D25" s="1389">
        <v>1046650.3528614785</v>
      </c>
      <c r="E25" s="1389"/>
      <c r="F25" s="1568">
        <v>3.3111078221211107E-2</v>
      </c>
      <c r="G25" s="1568"/>
      <c r="H25" s="1575">
        <v>874417.90175398649</v>
      </c>
      <c r="I25" s="1568"/>
      <c r="J25" s="1580">
        <v>826545.66681852215</v>
      </c>
      <c r="K25" s="1570"/>
      <c r="L25" s="1568">
        <v>5.7918439182834951E-2</v>
      </c>
      <c r="M25" s="1571"/>
      <c r="N25" s="1389">
        <v>206888.17281110823</v>
      </c>
      <c r="O25" s="1568"/>
      <c r="P25" s="1389">
        <v>220104.68604295628</v>
      </c>
      <c r="Q25" s="1570"/>
      <c r="R25" s="1568">
        <v>-6.0046487285003433E-2</v>
      </c>
      <c r="S25" s="57"/>
      <c r="T25" s="4"/>
    </row>
    <row r="26" spans="1:20" s="98" customFormat="1" x14ac:dyDescent="0.2">
      <c r="A26" s="9" t="s">
        <v>542</v>
      </c>
      <c r="B26" s="1566">
        <v>22231.118595731346</v>
      </c>
      <c r="C26" s="1389"/>
      <c r="D26" s="1389">
        <v>19293.660072968571</v>
      </c>
      <c r="E26" s="1389"/>
      <c r="F26" s="1568">
        <v>0.1522499365933325</v>
      </c>
      <c r="G26" s="1568"/>
      <c r="H26" s="1575">
        <v>14339.82958289035</v>
      </c>
      <c r="I26" s="1568"/>
      <c r="J26" s="1580">
        <v>13739.155752939909</v>
      </c>
      <c r="K26" s="1570"/>
      <c r="L26" s="1568">
        <v>4.3719850095003759E-2</v>
      </c>
      <c r="M26" s="1571"/>
      <c r="N26" s="1389">
        <v>7891.289012841542</v>
      </c>
      <c r="O26" s="1568"/>
      <c r="P26" s="1389">
        <v>5554.5043200286627</v>
      </c>
      <c r="Q26" s="1570"/>
      <c r="R26" s="1568">
        <v>0.4207008507288047</v>
      </c>
      <c r="S26" s="57"/>
      <c r="T26" s="4"/>
    </row>
    <row r="27" spans="1:20" s="98" customFormat="1" x14ac:dyDescent="0.2">
      <c r="A27" s="9" t="s">
        <v>543</v>
      </c>
      <c r="B27" s="1566">
        <v>25328.114559710728</v>
      </c>
      <c r="C27" s="1389"/>
      <c r="D27" s="1389">
        <v>31243.624911028593</v>
      </c>
      <c r="E27" s="1389"/>
      <c r="F27" s="1568">
        <v>-0.18933495611227133</v>
      </c>
      <c r="G27" s="1568"/>
      <c r="H27" s="1575">
        <v>17093.865567260516</v>
      </c>
      <c r="I27" s="1568"/>
      <c r="J27" s="1580">
        <v>24924.239284508007</v>
      </c>
      <c r="K27" s="1570"/>
      <c r="L27" s="1568">
        <v>-0.31416700938650366</v>
      </c>
      <c r="M27" s="1571"/>
      <c r="N27" s="1389">
        <v>8234.2489924510937</v>
      </c>
      <c r="O27" s="1568"/>
      <c r="P27" s="1389">
        <v>6319.3856265205877</v>
      </c>
      <c r="Q27" s="1570"/>
      <c r="R27" s="1568">
        <v>0.30301416610728615</v>
      </c>
      <c r="S27" s="57"/>
      <c r="T27" s="4"/>
    </row>
    <row r="28" spans="1:20" s="98" customFormat="1" x14ac:dyDescent="0.2">
      <c r="A28" s="9" t="s">
        <v>246</v>
      </c>
      <c r="B28" s="1566">
        <v>378692.17067083158</v>
      </c>
      <c r="C28" s="1389"/>
      <c r="D28" s="1389">
        <v>357626.56997675804</v>
      </c>
      <c r="E28" s="1389"/>
      <c r="F28" s="1568">
        <v>5.8903902736987861E-2</v>
      </c>
      <c r="G28" s="1568"/>
      <c r="H28" s="1575">
        <v>320189.06618549337</v>
      </c>
      <c r="I28" s="1568"/>
      <c r="J28" s="1580">
        <v>306460.77411730692</v>
      </c>
      <c r="K28" s="1570"/>
      <c r="L28" s="1568">
        <v>4.4796245482730326E-2</v>
      </c>
      <c r="M28" s="1571"/>
      <c r="N28" s="1389">
        <v>58503.104485348027</v>
      </c>
      <c r="O28" s="1568"/>
      <c r="P28" s="1389">
        <v>51165.795859451093</v>
      </c>
      <c r="Q28" s="1570"/>
      <c r="R28" s="1568">
        <v>0.14340260915811834</v>
      </c>
      <c r="S28" s="57"/>
      <c r="T28" s="4"/>
    </row>
    <row r="29" spans="1:20" s="98" customFormat="1" x14ac:dyDescent="0.2">
      <c r="A29" s="9" t="s">
        <v>0</v>
      </c>
      <c r="B29" s="1566">
        <v>638335.47450992593</v>
      </c>
      <c r="C29" s="1389"/>
      <c r="D29" s="1389">
        <v>632507.30467903242</v>
      </c>
      <c r="E29" s="1389"/>
      <c r="F29" s="1568">
        <v>9.2143913402724046E-3</v>
      </c>
      <c r="G29" s="1568"/>
      <c r="H29" s="1575">
        <v>432002.65813251579</v>
      </c>
      <c r="I29" s="1568"/>
      <c r="J29" s="1580">
        <v>403489.47336898715</v>
      </c>
      <c r="K29" s="1570"/>
      <c r="L29" s="1568">
        <v>7.066648982302845E-2</v>
      </c>
      <c r="M29" s="1571"/>
      <c r="N29" s="1389">
        <v>206332.8163774726</v>
      </c>
      <c r="O29" s="1568"/>
      <c r="P29" s="1389">
        <v>229017.83131004524</v>
      </c>
      <c r="Q29" s="1570"/>
      <c r="R29" s="1568">
        <v>-9.9053487681758617E-2</v>
      </c>
      <c r="S29" s="57"/>
      <c r="T29" s="4"/>
    </row>
    <row r="30" spans="1:20" s="98" customFormat="1" x14ac:dyDescent="0.2">
      <c r="A30" s="9" t="s">
        <v>253</v>
      </c>
      <c r="B30" s="1566">
        <v>195582.46665922515</v>
      </c>
      <c r="C30" s="1389"/>
      <c r="D30" s="1389">
        <v>203475.10545680491</v>
      </c>
      <c r="E30" s="1389"/>
      <c r="F30" s="1568">
        <v>-3.8789210993947727E-2</v>
      </c>
      <c r="G30" s="1568"/>
      <c r="H30" s="1575">
        <v>109509.22763266813</v>
      </c>
      <c r="I30" s="1568"/>
      <c r="J30" s="1580">
        <v>105814.90525285636</v>
      </c>
      <c r="K30" s="1570"/>
      <c r="L30" s="1568">
        <v>3.4913062304254575E-2</v>
      </c>
      <c r="M30" s="1571"/>
      <c r="N30" s="1389">
        <v>86073.239026543481</v>
      </c>
      <c r="O30" s="1568"/>
      <c r="P30" s="1389">
        <v>97660.200203948552</v>
      </c>
      <c r="Q30" s="1570"/>
      <c r="R30" s="1568">
        <v>-0.11864568322824914</v>
      </c>
      <c r="S30" s="57"/>
      <c r="T30" s="4"/>
    </row>
    <row r="31" spans="1:20" s="98" customFormat="1" x14ac:dyDescent="0.2">
      <c r="A31" s="9" t="s">
        <v>262</v>
      </c>
      <c r="B31" s="1566">
        <v>527403.0813578344</v>
      </c>
      <c r="C31" s="1389"/>
      <c r="D31" s="1389">
        <v>508853.78349157242</v>
      </c>
      <c r="E31" s="1389"/>
      <c r="F31" s="1568">
        <v>3.6453100022138647E-2</v>
      </c>
      <c r="G31" s="1568"/>
      <c r="H31" s="1575">
        <v>375959.16595800547</v>
      </c>
      <c r="I31" s="1568"/>
      <c r="J31" s="1580">
        <v>348404.08174571319</v>
      </c>
      <c r="K31" s="1570"/>
      <c r="L31" s="1568">
        <v>7.9089441415912218E-2</v>
      </c>
      <c r="M31" s="1571"/>
      <c r="N31" s="1389">
        <v>151443.91539992654</v>
      </c>
      <c r="O31" s="1568"/>
      <c r="P31" s="1389">
        <v>160449.70174585923</v>
      </c>
      <c r="Q31" s="1570"/>
      <c r="R31" s="1568">
        <v>-5.6128408142491953E-2</v>
      </c>
      <c r="S31" s="57"/>
      <c r="T31" s="4"/>
    </row>
    <row r="32" spans="1:20" x14ac:dyDescent="0.2">
      <c r="A32" s="405" t="s">
        <v>141</v>
      </c>
      <c r="B32" s="1577"/>
      <c r="C32" s="1578"/>
      <c r="D32" s="1578"/>
      <c r="E32" s="1578"/>
      <c r="F32" s="1578"/>
      <c r="G32" s="1578"/>
      <c r="H32" s="1577"/>
      <c r="I32" s="1578"/>
      <c r="J32" s="1578"/>
      <c r="K32" s="1578"/>
      <c r="L32" s="1578"/>
      <c r="M32" s="1577"/>
      <c r="N32" s="1578"/>
      <c r="O32" s="1578"/>
      <c r="P32" s="1578"/>
      <c r="Q32" s="1578"/>
      <c r="R32" s="1578"/>
      <c r="S32" s="408"/>
    </row>
    <row r="33" spans="1:20" s="98" customFormat="1" x14ac:dyDescent="0.2">
      <c r="A33" s="32" t="s">
        <v>544</v>
      </c>
      <c r="B33" s="1589">
        <v>5.9231003333241574</v>
      </c>
      <c r="C33" s="1585"/>
      <c r="D33" s="1585">
        <v>5.8609856864940166</v>
      </c>
      <c r="E33" s="1585"/>
      <c r="F33" s="1568">
        <v>1.0597986439939106E-2</v>
      </c>
      <c r="G33" s="1568"/>
      <c r="H33" s="1586">
        <v>6.2622111559664013</v>
      </c>
      <c r="I33" s="1568"/>
      <c r="J33" s="1585">
        <v>6.2754539660808373</v>
      </c>
      <c r="K33" s="1590"/>
      <c r="L33" s="1568">
        <v>-2.1102553195376859E-3</v>
      </c>
      <c r="M33" s="1571"/>
      <c r="N33" s="1585">
        <v>5.6521358445994947</v>
      </c>
      <c r="O33" s="1568"/>
      <c r="P33" s="1585">
        <v>5.5420105997228619</v>
      </c>
      <c r="Q33" s="1590"/>
      <c r="R33" s="1568">
        <v>1.9870991383910342E-2</v>
      </c>
      <c r="S33" s="7"/>
      <c r="T33" s="4"/>
    </row>
    <row r="34" spans="1:20" s="98" customFormat="1" x14ac:dyDescent="0.2">
      <c r="A34" s="32" t="s">
        <v>285</v>
      </c>
      <c r="B34" s="1589">
        <v>6.5014485977039271</v>
      </c>
      <c r="C34" s="1585"/>
      <c r="D34" s="1585">
        <v>6.4656846622109043</v>
      </c>
      <c r="E34" s="1585"/>
      <c r="F34" s="1568">
        <v>5.5313454585942546E-3</v>
      </c>
      <c r="G34" s="1568"/>
      <c r="H34" s="1586">
        <v>7.0174402825057332</v>
      </c>
      <c r="I34" s="1568"/>
      <c r="J34" s="1585">
        <v>7.0487746513641767</v>
      </c>
      <c r="K34" s="1590"/>
      <c r="L34" s="1568">
        <v>-4.4453639686692602E-3</v>
      </c>
      <c r="M34" s="1571"/>
      <c r="N34" s="1585">
        <v>4.3205971733983324</v>
      </c>
      <c r="O34" s="1568"/>
      <c r="P34" s="1585">
        <v>4.2760424852795245</v>
      </c>
      <c r="Q34" s="1590"/>
      <c r="R34" s="1568">
        <v>1.0419608381392258E-2</v>
      </c>
      <c r="S34" s="7"/>
      <c r="T34" s="4"/>
    </row>
    <row r="35" spans="1:20" s="98" customFormat="1" x14ac:dyDescent="0.2">
      <c r="A35" s="32" t="s">
        <v>545</v>
      </c>
      <c r="B35" s="1589">
        <v>2.425699037296849</v>
      </c>
      <c r="C35" s="1585"/>
      <c r="D35" s="1585">
        <v>2.4677074916659656</v>
      </c>
      <c r="E35" s="1585"/>
      <c r="F35" s="1568">
        <v>-1.7023271401083447E-2</v>
      </c>
      <c r="G35" s="1568"/>
      <c r="H35" s="1586">
        <v>2.959505409908834</v>
      </c>
      <c r="I35" s="1568"/>
      <c r="J35" s="1585">
        <v>2.9325286770238939</v>
      </c>
      <c r="K35" s="1590"/>
      <c r="L35" s="1568">
        <v>9.1991369415414508E-3</v>
      </c>
      <c r="M35" s="1571"/>
      <c r="N35" s="1585">
        <v>1.4556810337665542</v>
      </c>
      <c r="O35" s="1568"/>
      <c r="P35" s="1585">
        <v>1.3179648152815175</v>
      </c>
      <c r="Q35" s="1590"/>
      <c r="R35" s="1568">
        <v>0.10449157434875866</v>
      </c>
      <c r="S35" s="7"/>
      <c r="T35" s="4"/>
    </row>
    <row r="36" spans="1:20" s="98" customFormat="1" x14ac:dyDescent="0.2">
      <c r="A36" s="32" t="s">
        <v>546</v>
      </c>
      <c r="B36" s="1589">
        <v>2.4032117952112753</v>
      </c>
      <c r="C36" s="1585"/>
      <c r="D36" s="1585">
        <v>3.2020154533943761</v>
      </c>
      <c r="E36" s="1585"/>
      <c r="F36" s="1568">
        <v>-0.24946902031228774</v>
      </c>
      <c r="G36" s="1568"/>
      <c r="H36" s="1586">
        <v>2.8818970289467676</v>
      </c>
      <c r="I36" s="1568"/>
      <c r="J36" s="1585">
        <v>3.5364730667637212</v>
      </c>
      <c r="K36" s="1590"/>
      <c r="L36" s="1568">
        <v>-0.18509289494348272</v>
      </c>
      <c r="M36" s="1571"/>
      <c r="N36" s="1585">
        <v>1.4094865578509403</v>
      </c>
      <c r="O36" s="1568"/>
      <c r="P36" s="1585">
        <v>1.882883803767095</v>
      </c>
      <c r="Q36" s="1590"/>
      <c r="R36" s="1568">
        <v>-0.25142138084624577</v>
      </c>
      <c r="S36" s="7"/>
      <c r="T36" s="4"/>
    </row>
    <row r="37" spans="1:20" s="98" customFormat="1" x14ac:dyDescent="0.2">
      <c r="A37" s="658" t="s">
        <v>547</v>
      </c>
      <c r="B37" s="1589">
        <v>5.9862441744182107</v>
      </c>
      <c r="C37" s="1585"/>
      <c r="D37" s="1585">
        <v>6.0364966310311967</v>
      </c>
      <c r="E37" s="1585"/>
      <c r="F37" s="1568">
        <v>-8.324771748344631E-3</v>
      </c>
      <c r="G37" s="1568"/>
      <c r="H37" s="1586">
        <v>6.472715625447675</v>
      </c>
      <c r="I37" s="1568"/>
      <c r="J37" s="1585">
        <v>6.5038358870923414</v>
      </c>
      <c r="K37" s="1590"/>
      <c r="L37" s="1568">
        <v>-4.7849088114951333E-3</v>
      </c>
      <c r="M37" s="1571"/>
      <c r="N37" s="1585">
        <v>3.3237728235172934</v>
      </c>
      <c r="O37" s="1568"/>
      <c r="P37" s="1585">
        <v>3.2373385649410431</v>
      </c>
      <c r="Q37" s="1590"/>
      <c r="R37" s="1568">
        <v>2.6699171817336446E-2</v>
      </c>
      <c r="S37" s="7"/>
      <c r="T37" s="4"/>
    </row>
    <row r="38" spans="1:20" s="98" customFormat="1" x14ac:dyDescent="0.2">
      <c r="A38" s="658" t="s">
        <v>1</v>
      </c>
      <c r="B38" s="1589">
        <v>5.5134849584738221</v>
      </c>
      <c r="C38" s="1585"/>
      <c r="D38" s="1585">
        <v>5.3428350947426626</v>
      </c>
      <c r="E38" s="1585"/>
      <c r="F38" s="1568">
        <v>3.1939945872384981E-2</v>
      </c>
      <c r="G38" s="1568"/>
      <c r="H38" s="1586">
        <v>6.5970766858122083</v>
      </c>
      <c r="I38" s="1568"/>
      <c r="J38" s="1585">
        <v>6.5745699151098238</v>
      </c>
      <c r="K38" s="1590"/>
      <c r="L38" s="1568">
        <v>3.4233069224283291E-3</v>
      </c>
      <c r="M38" s="1571"/>
      <c r="N38" s="1585">
        <v>3.2447498403318615</v>
      </c>
      <c r="O38" s="1568"/>
      <c r="P38" s="1585">
        <v>3.1727331810302779</v>
      </c>
      <c r="Q38" s="1590"/>
      <c r="R38" s="1568">
        <v>2.2698618255127822E-2</v>
      </c>
      <c r="S38" s="7"/>
      <c r="T38" s="4"/>
    </row>
    <row r="39" spans="1:20" s="98" customFormat="1" x14ac:dyDescent="0.2">
      <c r="A39" s="32" t="s">
        <v>142</v>
      </c>
      <c r="B39" s="1589">
        <v>2.8562772968917063</v>
      </c>
      <c r="C39" s="1585"/>
      <c r="D39" s="1585">
        <v>2.772500313401403</v>
      </c>
      <c r="E39" s="1585"/>
      <c r="F39" s="1568">
        <v>3.021712318132172E-2</v>
      </c>
      <c r="G39" s="1568"/>
      <c r="H39" s="1586">
        <v>3.7894125085499666</v>
      </c>
      <c r="I39" s="1568"/>
      <c r="J39" s="1585">
        <v>3.9144026470278535</v>
      </c>
      <c r="K39" s="1590"/>
      <c r="L39" s="1568">
        <v>-3.1930833322113654E-2</v>
      </c>
      <c r="M39" s="1571"/>
      <c r="N39" s="1585">
        <v>1.6690683866515568</v>
      </c>
      <c r="O39" s="1568"/>
      <c r="P39" s="1585">
        <v>1.535248219013283</v>
      </c>
      <c r="Q39" s="1590"/>
      <c r="R39" s="1568">
        <v>8.7165167157322032E-2</v>
      </c>
      <c r="S39" s="7"/>
      <c r="T39" s="4"/>
    </row>
    <row r="40" spans="1:20" s="98" customFormat="1" x14ac:dyDescent="0.2">
      <c r="A40" s="32" t="s">
        <v>143</v>
      </c>
      <c r="B40" s="1589">
        <v>5.6139514209112917</v>
      </c>
      <c r="C40" s="1585"/>
      <c r="D40" s="1585">
        <v>5.5325272657977376</v>
      </c>
      <c r="E40" s="1585"/>
      <c r="F40" s="1568">
        <v>1.4717352703694914E-2</v>
      </c>
      <c r="G40" s="1568"/>
      <c r="H40" s="1586">
        <v>6.476711429490936</v>
      </c>
      <c r="I40" s="1568"/>
      <c r="J40" s="1585">
        <v>6.4252048834833566</v>
      </c>
      <c r="K40" s="1590"/>
      <c r="L40" s="1568">
        <v>8.0163274077037217E-3</v>
      </c>
      <c r="M40" s="1571"/>
      <c r="N40" s="1585">
        <v>3.4721517164392042</v>
      </c>
      <c r="O40" s="1568"/>
      <c r="P40" s="1585">
        <v>3.5941470612814963</v>
      </c>
      <c r="Q40" s="1590"/>
      <c r="R40" s="1568">
        <v>-3.3942780515718404E-2</v>
      </c>
      <c r="S40" s="7"/>
      <c r="T40" s="4"/>
    </row>
    <row r="41" spans="1:20" s="98" customFormat="1" x14ac:dyDescent="0.2">
      <c r="A41" s="32" t="s">
        <v>301</v>
      </c>
      <c r="B41" s="1589">
        <v>7.1914606261242966</v>
      </c>
      <c r="C41" s="1585"/>
      <c r="D41" s="1585">
        <v>7.1770007379815084</v>
      </c>
      <c r="E41" s="1585"/>
      <c r="F41" s="1568">
        <v>2.0147536095774408E-3</v>
      </c>
      <c r="G41" s="1568"/>
      <c r="H41" s="1586">
        <v>7.9004146078605197</v>
      </c>
      <c r="I41" s="1568"/>
      <c r="J41" s="1585">
        <v>7.9962352258620868</v>
      </c>
      <c r="K41" s="1590"/>
      <c r="L41" s="1568">
        <v>-1.1983216513148095E-2</v>
      </c>
      <c r="M41" s="1571"/>
      <c r="N41" s="1585">
        <v>6.2688484806269775</v>
      </c>
      <c r="O41" s="1568"/>
      <c r="P41" s="1585">
        <v>6.1790310540882292</v>
      </c>
      <c r="Q41" s="1590"/>
      <c r="R41" s="1568">
        <v>1.4535843201390369E-2</v>
      </c>
      <c r="S41" s="7"/>
      <c r="T41" s="4"/>
    </row>
    <row r="42" spans="1:20" x14ac:dyDescent="0.2">
      <c r="A42" s="546" t="s">
        <v>302</v>
      </c>
      <c r="B42" s="1577"/>
      <c r="C42" s="1578"/>
      <c r="D42" s="1591"/>
      <c r="E42" s="1591"/>
      <c r="F42" s="1592"/>
      <c r="G42" s="1592"/>
      <c r="H42" s="1577"/>
      <c r="I42" s="1592"/>
      <c r="J42" s="1593"/>
      <c r="K42" s="1593"/>
      <c r="L42" s="1592"/>
      <c r="M42" s="1595"/>
      <c r="N42" s="1578"/>
      <c r="O42" s="1592"/>
      <c r="P42" s="1593"/>
      <c r="Q42" s="1593"/>
      <c r="R42" s="1592"/>
      <c r="S42" s="549"/>
    </row>
    <row r="43" spans="1:20" s="98" customFormat="1" x14ac:dyDescent="0.2">
      <c r="A43" s="12" t="s">
        <v>303</v>
      </c>
      <c r="B43" s="1566">
        <v>4656464.8568974622</v>
      </c>
      <c r="C43" s="1389"/>
      <c r="D43" s="1389">
        <v>4575802.4292796589</v>
      </c>
      <c r="E43" s="1389"/>
      <c r="F43" s="1568">
        <v>1.76280398606505E-2</v>
      </c>
      <c r="G43" s="1568"/>
      <c r="H43" s="1575">
        <v>2633120.9997174954</v>
      </c>
      <c r="I43" s="1568"/>
      <c r="J43" s="1580">
        <v>2512932.8750377744</v>
      </c>
      <c r="K43" s="1570"/>
      <c r="L43" s="1568">
        <v>4.7827829335837034E-2</v>
      </c>
      <c r="M43" s="1571"/>
      <c r="N43" s="1389">
        <v>2023343.8571708952</v>
      </c>
      <c r="O43" s="1568"/>
      <c r="P43" s="1389">
        <v>2062869.554241885</v>
      </c>
      <c r="Q43" s="1570"/>
      <c r="R43" s="1568">
        <v>-1.9160541193558724E-2</v>
      </c>
      <c r="S43" s="57"/>
      <c r="T43" s="4"/>
    </row>
    <row r="44" spans="1:20" s="98" customFormat="1" x14ac:dyDescent="0.2">
      <c r="A44" s="12" t="s">
        <v>319</v>
      </c>
      <c r="B44" s="1566">
        <v>4656464.8568974622</v>
      </c>
      <c r="C44" s="1389"/>
      <c r="D44" s="1389">
        <v>4575802.4292796589</v>
      </c>
      <c r="E44" s="1389"/>
      <c r="F44" s="1568">
        <v>1.76280398606505E-2</v>
      </c>
      <c r="G44" s="1568"/>
      <c r="H44" s="1575">
        <v>2633120.9997174954</v>
      </c>
      <c r="I44" s="1568"/>
      <c r="J44" s="1580">
        <v>2512932.8750377744</v>
      </c>
      <c r="K44" s="1570"/>
      <c r="L44" s="1568">
        <v>4.7827829335837034E-2</v>
      </c>
      <c r="M44" s="1571"/>
      <c r="N44" s="1389">
        <v>2023343.8571708952</v>
      </c>
      <c r="O44" s="1568"/>
      <c r="P44" s="1389">
        <v>2062869.554241885</v>
      </c>
      <c r="Q44" s="1570"/>
      <c r="R44" s="1568">
        <v>-1.9160541193558724E-2</v>
      </c>
      <c r="S44" s="57"/>
      <c r="T44" s="4"/>
    </row>
    <row r="45" spans="1:20" s="98" customFormat="1" x14ac:dyDescent="0.2">
      <c r="A45" s="546" t="s">
        <v>311</v>
      </c>
      <c r="B45" s="1577"/>
      <c r="C45" s="1578"/>
      <c r="D45" s="1591"/>
      <c r="E45" s="1591"/>
      <c r="F45" s="1578"/>
      <c r="G45" s="1578"/>
      <c r="H45" s="1577"/>
      <c r="I45" s="1578"/>
      <c r="J45" s="1593"/>
      <c r="K45" s="1578"/>
      <c r="L45" s="1579"/>
      <c r="M45" s="1577"/>
      <c r="N45" s="1578"/>
      <c r="O45" s="1596"/>
      <c r="P45" s="1593"/>
      <c r="Q45" s="1578"/>
      <c r="R45" s="1578"/>
      <c r="S45" s="408"/>
      <c r="T45" s="4"/>
    </row>
    <row r="46" spans="1:20" s="98" customFormat="1" x14ac:dyDescent="0.2">
      <c r="A46" s="1362" t="s">
        <v>312</v>
      </c>
      <c r="B46" s="1566">
        <v>3835370.5932030822</v>
      </c>
      <c r="C46" s="1389"/>
      <c r="D46" s="1389">
        <v>3789524.5338938851</v>
      </c>
      <c r="E46" s="1389"/>
      <c r="F46" s="1568">
        <v>1.2098103310625226E-2</v>
      </c>
      <c r="G46" s="1568"/>
      <c r="H46" s="1575">
        <v>2142049.3366327556</v>
      </c>
      <c r="I46" s="1568"/>
      <c r="J46" s="1580">
        <v>2029980.5745574425</v>
      </c>
      <c r="K46" s="1570"/>
      <c r="L46" s="1568">
        <v>5.5206815020752267E-2</v>
      </c>
      <c r="M46" s="1571"/>
      <c r="N46" s="1580">
        <v>1693321.2565740445</v>
      </c>
      <c r="O46" s="1568"/>
      <c r="P46" s="1389">
        <v>1759543.9593364429</v>
      </c>
      <c r="Q46" s="1570"/>
      <c r="R46" s="1568">
        <v>-3.7636287750021452E-2</v>
      </c>
      <c r="S46" s="57"/>
      <c r="T46" s="4"/>
    </row>
    <row r="47" spans="1:20" s="98" customFormat="1" x14ac:dyDescent="0.2">
      <c r="A47" s="1363" t="s">
        <v>194</v>
      </c>
      <c r="B47" s="1566">
        <v>3353629.6838124464</v>
      </c>
      <c r="C47" s="1389"/>
      <c r="D47" s="1389">
        <v>3277858.6559371529</v>
      </c>
      <c r="E47" s="1389"/>
      <c r="F47" s="1568">
        <v>2.3116014394961845E-2</v>
      </c>
      <c r="G47" s="1568"/>
      <c r="H47" s="1575">
        <v>2002738.6510642206</v>
      </c>
      <c r="I47" s="1568"/>
      <c r="J47" s="1580">
        <v>1883106.8546387993</v>
      </c>
      <c r="K47" s="1570"/>
      <c r="L47" s="1568">
        <v>6.3528947457614116E-2</v>
      </c>
      <c r="M47" s="1571"/>
      <c r="N47" s="1580">
        <v>1350891.032750556</v>
      </c>
      <c r="O47" s="1568"/>
      <c r="P47" s="1389">
        <v>1394751.8012983538</v>
      </c>
      <c r="Q47" s="1570"/>
      <c r="R47" s="1568">
        <v>-3.144700620351841E-2</v>
      </c>
      <c r="S47" s="57"/>
      <c r="T47" s="4"/>
    </row>
    <row r="48" spans="1:20" s="98" customFormat="1" x14ac:dyDescent="0.2">
      <c r="A48" s="1363" t="s">
        <v>195</v>
      </c>
      <c r="B48" s="1566">
        <v>481612.70090383809</v>
      </c>
      <c r="C48" s="1389"/>
      <c r="D48" s="1389">
        <v>515550.98056400364</v>
      </c>
      <c r="E48" s="1389"/>
      <c r="F48" s="1568">
        <v>-6.5829143847302291E-2</v>
      </c>
      <c r="G48" s="1568"/>
      <c r="H48" s="1575">
        <v>143055.49178482778</v>
      </c>
      <c r="I48" s="1568"/>
      <c r="J48" s="1580">
        <v>153180.01256132434</v>
      </c>
      <c r="K48" s="1570"/>
      <c r="L48" s="1568">
        <v>-6.6095573483800907E-2</v>
      </c>
      <c r="M48" s="1571"/>
      <c r="N48" s="1580">
        <v>338557.20911928936</v>
      </c>
      <c r="O48" s="1568"/>
      <c r="P48" s="1389">
        <v>362370.96800267929</v>
      </c>
      <c r="Q48" s="1570"/>
      <c r="R48" s="1568">
        <v>-6.5716519771566964E-2</v>
      </c>
      <c r="S48" s="57"/>
      <c r="T48" s="4"/>
    </row>
    <row r="49" spans="1:20" s="98" customFormat="1" x14ac:dyDescent="0.2">
      <c r="A49" s="1363" t="s">
        <v>621</v>
      </c>
      <c r="B49" s="1566">
        <v>73904.770150399461</v>
      </c>
      <c r="C49" s="1389"/>
      <c r="D49" s="1389">
        <v>75925.253529521462</v>
      </c>
      <c r="E49" s="1389"/>
      <c r="F49" s="1568">
        <v>-2.6611480175517503E-2</v>
      </c>
      <c r="G49" s="1568"/>
      <c r="H49" s="1575">
        <v>25537.038683194547</v>
      </c>
      <c r="I49" s="1568"/>
      <c r="J49" s="1580">
        <v>30011.481892665142</v>
      </c>
      <c r="K49" s="1570"/>
      <c r="L49" s="1568">
        <v>-0.14909104540299814</v>
      </c>
      <c r="M49" s="1571"/>
      <c r="N49" s="1580">
        <v>48367.731467203557</v>
      </c>
      <c r="O49" s="1568"/>
      <c r="P49" s="1389">
        <v>45913.771636856312</v>
      </c>
      <c r="Q49" s="1570"/>
      <c r="R49" s="1568">
        <v>5.3447141083425617E-2</v>
      </c>
      <c r="S49" s="57"/>
      <c r="T49" s="4"/>
    </row>
    <row r="50" spans="1:20" s="98" customFormat="1" x14ac:dyDescent="0.2">
      <c r="A50" s="1363" t="s">
        <v>243</v>
      </c>
      <c r="B50" s="1566">
        <v>403335.78362210083</v>
      </c>
      <c r="C50" s="1389"/>
      <c r="D50" s="1389">
        <v>373861.61890130729</v>
      </c>
      <c r="E50" s="1389"/>
      <c r="F50" s="1568">
        <v>7.8837097018440383E-2</v>
      </c>
      <c r="G50" s="1568"/>
      <c r="H50" s="1575">
        <v>250722.98108917166</v>
      </c>
      <c r="I50" s="1568"/>
      <c r="J50" s="1580">
        <v>255233.47335936627</v>
      </c>
      <c r="K50" s="1570"/>
      <c r="L50" s="1568">
        <v>-1.767202479685678E-2</v>
      </c>
      <c r="M50" s="1571"/>
      <c r="N50" s="1580">
        <v>152612.8025330634</v>
      </c>
      <c r="O50" s="1568"/>
      <c r="P50" s="1389">
        <v>118628.14554194102</v>
      </c>
      <c r="Q50" s="1570"/>
      <c r="R50" s="1568">
        <v>0.28648055514875337</v>
      </c>
      <c r="S50" s="57"/>
      <c r="T50" s="4"/>
    </row>
    <row r="51" spans="1:20" s="98" customFormat="1" x14ac:dyDescent="0.2">
      <c r="A51" s="1363" t="s">
        <v>313</v>
      </c>
      <c r="B51" s="1566">
        <v>197957.29323650253</v>
      </c>
      <c r="C51" s="1389"/>
      <c r="D51" s="1389">
        <v>191182.96681686488</v>
      </c>
      <c r="E51" s="1389"/>
      <c r="F51" s="1568">
        <v>3.5433734147073973E-2</v>
      </c>
      <c r="G51" s="1568"/>
      <c r="H51" s="1575">
        <v>148211.98145381833</v>
      </c>
      <c r="I51" s="1568"/>
      <c r="J51" s="1580">
        <v>152221.97515314075</v>
      </c>
      <c r="K51" s="1570"/>
      <c r="L51" s="1568">
        <v>-2.6343067059064425E-2</v>
      </c>
      <c r="M51" s="1571"/>
      <c r="N51" s="1580">
        <v>49745.311782698634</v>
      </c>
      <c r="O51" s="1568"/>
      <c r="P51" s="1389">
        <v>38960.991663724119</v>
      </c>
      <c r="Q51" s="1570"/>
      <c r="R51" s="1568">
        <v>0.27679788574312914</v>
      </c>
      <c r="S51" s="57"/>
      <c r="T51" s="4"/>
    </row>
    <row r="52" spans="1:20" s="98" customFormat="1" x14ac:dyDescent="0.2">
      <c r="A52" s="1363" t="s">
        <v>314</v>
      </c>
      <c r="B52" s="1566">
        <v>65620.420127633697</v>
      </c>
      <c r="C52" s="1389"/>
      <c r="D52" s="1389">
        <v>68908.357599782103</v>
      </c>
      <c r="E52" s="1389"/>
      <c r="F52" s="1568">
        <v>-4.7714639946066603E-2</v>
      </c>
      <c r="G52" s="1568"/>
      <c r="H52" s="1575">
        <v>57102.157713740635</v>
      </c>
      <c r="I52" s="1568"/>
      <c r="J52" s="1580">
        <v>60026.980597865411</v>
      </c>
      <c r="K52" s="1570"/>
      <c r="L52" s="1568">
        <v>-4.8725137513059992E-2</v>
      </c>
      <c r="M52" s="1571"/>
      <c r="N52" s="1580">
        <v>8518.2624138945102</v>
      </c>
      <c r="O52" s="1568"/>
      <c r="P52" s="1389">
        <v>8881.3770019166914</v>
      </c>
      <c r="Q52" s="1570"/>
      <c r="R52" s="1568">
        <v>-4.0884942497522322E-2</v>
      </c>
      <c r="S52" s="57"/>
      <c r="T52" s="4"/>
    </row>
    <row r="53" spans="1:20" s="98" customFormat="1" x14ac:dyDescent="0.2">
      <c r="A53" s="1363" t="s">
        <v>315</v>
      </c>
      <c r="B53" s="1566">
        <v>153157.00314392746</v>
      </c>
      <c r="C53" s="1389"/>
      <c r="D53" s="1389">
        <v>128555.06910600033</v>
      </c>
      <c r="E53" s="1389"/>
      <c r="F53" s="1568">
        <v>0.19137272617108206</v>
      </c>
      <c r="G53" s="1568"/>
      <c r="H53" s="1575">
        <v>55915.812781691304</v>
      </c>
      <c r="I53" s="1568"/>
      <c r="J53" s="1580">
        <v>56542.501203914559</v>
      </c>
      <c r="K53" s="1570"/>
      <c r="L53" s="1568">
        <v>-1.1083493104826918E-2</v>
      </c>
      <c r="M53" s="1571"/>
      <c r="N53" s="1580">
        <v>97241.190362221518</v>
      </c>
      <c r="O53" s="1568"/>
      <c r="P53" s="1389">
        <v>72012.567902085779</v>
      </c>
      <c r="Q53" s="1570"/>
      <c r="R53" s="1568">
        <v>0.35033638148328017</v>
      </c>
      <c r="S53" s="57"/>
      <c r="T53" s="4"/>
    </row>
    <row r="54" spans="1:20" s="98" customFormat="1" x14ac:dyDescent="0.2">
      <c r="A54" s="1363" t="s">
        <v>237</v>
      </c>
      <c r="B54" s="1566">
        <v>162202.43583763571</v>
      </c>
      <c r="C54" s="1389"/>
      <c r="D54" s="1389">
        <v>168970.52068885168</v>
      </c>
      <c r="E54" s="1389"/>
      <c r="F54" s="1568">
        <v>-4.0054826271613164E-2</v>
      </c>
      <c r="G54" s="1568"/>
      <c r="H54" s="1575">
        <v>150971.0671711968</v>
      </c>
      <c r="I54" s="1568"/>
      <c r="J54" s="1580">
        <v>153606.4834878394</v>
      </c>
      <c r="K54" s="1570"/>
      <c r="L54" s="1568">
        <v>-1.7156934113729899E-2</v>
      </c>
      <c r="M54" s="1571"/>
      <c r="N54" s="1580">
        <v>11231.368666446369</v>
      </c>
      <c r="O54" s="1568"/>
      <c r="P54" s="1389">
        <v>15364.037201012279</v>
      </c>
      <c r="Q54" s="1570"/>
      <c r="R54" s="1568">
        <v>-0.2689832418717148</v>
      </c>
      <c r="S54" s="57"/>
      <c r="T54" s="4"/>
    </row>
    <row r="55" spans="1:20" s="98" customFormat="1" x14ac:dyDescent="0.2">
      <c r="A55" s="1363" t="s">
        <v>260</v>
      </c>
      <c r="B55" s="1566">
        <v>122509.78580200663</v>
      </c>
      <c r="C55" s="1389"/>
      <c r="D55" s="1389">
        <v>125844.63358607853</v>
      </c>
      <c r="E55" s="1389"/>
      <c r="F55" s="1568">
        <v>-2.6499721831927316E-2</v>
      </c>
      <c r="G55" s="1568"/>
      <c r="H55" s="1575">
        <v>101438.79379533666</v>
      </c>
      <c r="I55" s="1568"/>
      <c r="J55" s="1580">
        <v>99967.883862116971</v>
      </c>
      <c r="K55" s="1570"/>
      <c r="L55" s="1568">
        <v>1.4713824844471847E-2</v>
      </c>
      <c r="M55" s="1571"/>
      <c r="N55" s="1580">
        <v>21070.992006667915</v>
      </c>
      <c r="O55" s="1568"/>
      <c r="P55" s="1389">
        <v>25876.749723961559</v>
      </c>
      <c r="Q55" s="1570"/>
      <c r="R55" s="1568">
        <v>-0.18571720824905494</v>
      </c>
      <c r="S55" s="57"/>
      <c r="T55" s="4"/>
    </row>
    <row r="56" spans="1:20" x14ac:dyDescent="0.2">
      <c r="A56" s="1363" t="s">
        <v>316</v>
      </c>
      <c r="B56" s="1566">
        <v>64472.656721903688</v>
      </c>
      <c r="C56" s="1389"/>
      <c r="D56" s="1389">
        <v>60596.239839810478</v>
      </c>
      <c r="E56" s="1389"/>
      <c r="F56" s="1568">
        <v>6.397124462410099E-2</v>
      </c>
      <c r="G56" s="1568"/>
      <c r="H56" s="1575">
        <v>56267.966311955352</v>
      </c>
      <c r="I56" s="1568"/>
      <c r="J56" s="1580">
        <v>54307.586856754497</v>
      </c>
      <c r="K56" s="1570"/>
      <c r="L56" s="1568">
        <v>3.6097708785545732E-2</v>
      </c>
      <c r="M56" s="1571"/>
      <c r="N56" s="1597">
        <v>8204.6904099507447</v>
      </c>
      <c r="O56" s="1568"/>
      <c r="P56" s="1389">
        <v>6288.6529830559784</v>
      </c>
      <c r="Q56" s="1570"/>
      <c r="R56" s="1568">
        <v>0.30468169130293871</v>
      </c>
      <c r="S56" s="57"/>
    </row>
    <row r="57" spans="1:20" x14ac:dyDescent="0.2">
      <c r="A57" s="1363" t="s">
        <v>317</v>
      </c>
      <c r="B57" s="1566">
        <v>9196.9674810663601</v>
      </c>
      <c r="C57" s="1389"/>
      <c r="D57" s="1389">
        <v>8401.7248155901179</v>
      </c>
      <c r="E57" s="1389"/>
      <c r="F57" s="1568">
        <v>9.4652310439946971E-2</v>
      </c>
      <c r="G57" s="1568"/>
      <c r="H57" s="1575">
        <v>4669.7601985483016</v>
      </c>
      <c r="I57" s="1568"/>
      <c r="J57" s="1580">
        <v>6970.6711909767109</v>
      </c>
      <c r="K57" s="1570"/>
      <c r="L57" s="1568">
        <v>-0.33008456852861712</v>
      </c>
      <c r="M57" s="1571"/>
      <c r="N57" s="1597">
        <v>4527.207282518053</v>
      </c>
      <c r="O57" s="1568"/>
      <c r="P57" s="1389">
        <v>1431.0536246134079</v>
      </c>
      <c r="Q57" s="1570"/>
      <c r="R57" s="1568">
        <v>2.163548314788732</v>
      </c>
      <c r="S57" s="57"/>
    </row>
    <row r="58" spans="1:20" x14ac:dyDescent="0.2">
      <c r="A58" s="1363" t="s">
        <v>622</v>
      </c>
      <c r="B58" s="1566">
        <v>54139.619127664744</v>
      </c>
      <c r="C58" s="1389"/>
      <c r="D58" s="1389">
        <v>63876.533562298508</v>
      </c>
      <c r="E58" s="1389"/>
      <c r="F58" s="1568">
        <v>-0.15243335684672671</v>
      </c>
      <c r="G58" s="1581"/>
      <c r="H58" s="1575">
        <v>31141.334988860785</v>
      </c>
      <c r="I58" s="1568"/>
      <c r="J58" s="1580">
        <v>39351.485520039052</v>
      </c>
      <c r="K58" s="1570"/>
      <c r="L58" s="1568">
        <v>-0.20863635572276917</v>
      </c>
      <c r="M58" s="1571"/>
      <c r="N58" s="1597">
        <v>22998.284138808998</v>
      </c>
      <c r="O58" s="1568"/>
      <c r="P58" s="1389">
        <v>24525.048042259456</v>
      </c>
      <c r="Q58" s="1570"/>
      <c r="R58" s="1568">
        <v>-6.2253248222783046E-2</v>
      </c>
      <c r="S58" s="57"/>
    </row>
    <row r="59" spans="1:20" s="10" customFormat="1" x14ac:dyDescent="0.2">
      <c r="A59" s="194" t="s">
        <v>1086</v>
      </c>
      <c r="B59" s="1599">
        <v>43.523396050405623</v>
      </c>
      <c r="C59" s="1600"/>
      <c r="D59" s="1600">
        <v>43.057551596006221</v>
      </c>
      <c r="E59" s="1601"/>
      <c r="F59" s="1602">
        <v>1.0819111564221209E-2</v>
      </c>
      <c r="G59" s="1602"/>
      <c r="H59" s="1603">
        <v>45.052805500567096</v>
      </c>
      <c r="I59" s="1602"/>
      <c r="J59" s="1604">
        <v>45.024124447795863</v>
      </c>
      <c r="K59" s="1601"/>
      <c r="L59" s="1605">
        <v>6.3701522512643572E-4</v>
      </c>
      <c r="M59" s="1602"/>
      <c r="N59" s="1604">
        <v>41.973376684094724</v>
      </c>
      <c r="O59" s="1602"/>
      <c r="P59" s="1600">
        <v>41.264696473499583</v>
      </c>
      <c r="Q59" s="1601"/>
      <c r="R59" s="1602">
        <v>1.7174007593882556E-2</v>
      </c>
      <c r="S59" s="91"/>
      <c r="T59" s="4"/>
    </row>
    <row r="60" spans="1:20" x14ac:dyDescent="0.2">
      <c r="B60" s="127"/>
      <c r="C60" s="128"/>
      <c r="D60" s="127"/>
      <c r="E60" s="129"/>
      <c r="F60" s="129"/>
      <c r="G60" s="129"/>
      <c r="H60" s="141"/>
      <c r="I60" s="129"/>
      <c r="J60" s="130"/>
      <c r="K60" s="129"/>
      <c r="L60" s="129"/>
      <c r="M60" s="129"/>
      <c r="N60" s="142"/>
      <c r="O60" s="21"/>
      <c r="P60" s="316"/>
      <c r="Q60" s="6"/>
      <c r="R60" s="21"/>
      <c r="S60" s="21"/>
    </row>
    <row r="61" spans="1:20" s="10" customFormat="1" x14ac:dyDescent="0.2">
      <c r="A61" s="29" t="s">
        <v>677</v>
      </c>
      <c r="B61" s="109"/>
      <c r="D61" s="109"/>
      <c r="E61" s="6"/>
      <c r="F61" s="21"/>
      <c r="G61" s="21"/>
      <c r="H61" s="553"/>
      <c r="I61" s="21"/>
      <c r="J61" s="110"/>
      <c r="K61" s="6"/>
      <c r="L61" s="21"/>
      <c r="M61" s="21"/>
      <c r="N61" s="109"/>
      <c r="O61" s="21"/>
      <c r="P61" s="316"/>
      <c r="Q61" s="6"/>
      <c r="R61" s="21"/>
      <c r="S61" s="21"/>
      <c r="T61" s="4"/>
    </row>
    <row r="62" spans="1:20" x14ac:dyDescent="0.2">
      <c r="A62" s="29"/>
      <c r="B62" s="109"/>
      <c r="D62" s="109"/>
      <c r="E62" s="6"/>
      <c r="F62" s="21"/>
      <c r="G62" s="21"/>
      <c r="H62" s="109"/>
      <c r="I62" s="21"/>
      <c r="J62" s="110"/>
      <c r="K62" s="6"/>
      <c r="L62" s="21"/>
      <c r="M62" s="21"/>
      <c r="N62" s="39"/>
      <c r="O62" s="21"/>
      <c r="P62" s="316"/>
      <c r="Q62" s="6"/>
      <c r="R62" s="21"/>
      <c r="S62" s="21"/>
    </row>
    <row r="63" spans="1:20" s="10" customFormat="1" x14ac:dyDescent="0.2">
      <c r="A63" s="24"/>
      <c r="B63" s="34"/>
      <c r="D63" s="34"/>
      <c r="E63" s="4"/>
      <c r="F63" s="4"/>
      <c r="H63" s="35"/>
      <c r="J63" s="34"/>
      <c r="K63" s="4"/>
      <c r="L63" s="4"/>
      <c r="N63" s="35"/>
      <c r="P63" s="34"/>
      <c r="Q63" s="4"/>
      <c r="T63" s="4"/>
    </row>
    <row r="64" spans="1:20" x14ac:dyDescent="0.2">
      <c r="F64" s="35"/>
      <c r="G64" s="35"/>
      <c r="L64" s="35"/>
      <c r="M64" s="35"/>
      <c r="R64" s="35"/>
      <c r="S64" s="35"/>
    </row>
    <row r="65" spans="2:19" x14ac:dyDescent="0.2">
      <c r="B65" s="93"/>
      <c r="D65" s="93"/>
      <c r="F65" s="35"/>
      <c r="G65" s="35"/>
      <c r="L65" s="35"/>
      <c r="M65" s="35"/>
      <c r="R65" s="35"/>
      <c r="S65" s="35"/>
    </row>
    <row r="66" spans="2:19" x14ac:dyDescent="0.2">
      <c r="B66" s="93"/>
      <c r="D66" s="93"/>
      <c r="F66" s="35"/>
      <c r="G66" s="35"/>
      <c r="L66" s="35"/>
      <c r="M66" s="35"/>
      <c r="R66" s="35"/>
      <c r="S66" s="35"/>
    </row>
    <row r="67" spans="2:19" x14ac:dyDescent="0.2">
      <c r="B67" s="317"/>
      <c r="H67" s="77"/>
      <c r="N67" s="77"/>
    </row>
    <row r="68" spans="2:19" x14ac:dyDescent="0.2">
      <c r="B68" s="318"/>
    </row>
    <row r="69" spans="2:19" x14ac:dyDescent="0.2">
      <c r="B69" s="690"/>
    </row>
    <row r="70" spans="2:19" x14ac:dyDescent="0.2">
      <c r="B70" s="319"/>
    </row>
    <row r="71" spans="2:19" x14ac:dyDescent="0.2">
      <c r="B71" s="319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51" type="noConversion"/>
  <printOptions horizontalCentered="1"/>
  <pageMargins left="0.25" right="0.25" top="0.25" bottom="0.5" header="0.3" footer="0.3"/>
  <pageSetup scale="84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>
    <pageSetUpPr fitToPage="1"/>
  </sheetPr>
  <dimension ref="A1:V75"/>
  <sheetViews>
    <sheetView showGridLines="0" zoomScaleNormal="100" workbookViewId="0">
      <selection activeCell="H14" sqref="H14"/>
    </sheetView>
  </sheetViews>
  <sheetFormatPr defaultColWidth="9.140625" defaultRowHeight="12" x14ac:dyDescent="0.2"/>
  <cols>
    <col min="1" max="1" width="24.7109375" style="770" customWidth="1"/>
    <col min="2" max="2" width="10.28515625" style="746" customWidth="1"/>
    <col min="3" max="3" width="0.5703125" style="711" customWidth="1"/>
    <col min="4" max="4" width="12.7109375" style="701" customWidth="1"/>
    <col min="5" max="5" width="0.7109375" style="701" customWidth="1"/>
    <col min="6" max="6" width="8.5703125" style="711" customWidth="1"/>
    <col min="7" max="7" width="0.5703125" style="711" customWidth="1"/>
    <col min="8" max="8" width="10.28515625" style="703" customWidth="1"/>
    <col min="9" max="9" width="0.5703125" style="711" customWidth="1"/>
    <col min="10" max="10" width="10.28515625" style="740" customWidth="1"/>
    <col min="11" max="11" width="0.5703125" style="701" customWidth="1"/>
    <col min="12" max="12" width="8.42578125" style="711" customWidth="1"/>
    <col min="13" max="13" width="1.5703125" style="711" customWidth="1"/>
    <col min="14" max="14" width="10.28515625" style="741" customWidth="1"/>
    <col min="15" max="15" width="0.5703125" style="711" customWidth="1"/>
    <col min="16" max="16" width="10.28515625" style="740" customWidth="1"/>
    <col min="17" max="17" width="0.5703125" style="701" customWidth="1"/>
    <col min="18" max="18" width="8.28515625" style="711" customWidth="1"/>
    <col min="19" max="19" width="0.5703125" style="711" customWidth="1"/>
    <col min="20" max="16384" width="9.140625" style="701"/>
  </cols>
  <sheetData>
    <row r="1" spans="1:21" ht="15.75" x14ac:dyDescent="0.25">
      <c r="A1" s="1893" t="str">
        <f>CONCATENATE('List of Tables'!A52,":  ",'List of Tables'!C52)</f>
        <v>TABLE 43:  Condo-Only Visitor Characteristics: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747"/>
      <c r="U1" s="1361"/>
    </row>
    <row r="2" spans="1:21" ht="15.75" x14ac:dyDescent="0.25">
      <c r="A2" s="1893" t="s">
        <v>650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</row>
    <row r="3" spans="1:21" x14ac:dyDescent="0.2">
      <c r="A3" s="841"/>
      <c r="B3" s="732"/>
      <c r="C3" s="712"/>
      <c r="D3" s="842"/>
      <c r="E3" s="712"/>
      <c r="F3" s="712"/>
      <c r="G3" s="712"/>
      <c r="H3" s="705"/>
      <c r="I3" s="712"/>
      <c r="J3" s="842"/>
      <c r="K3" s="712"/>
      <c r="L3" s="712"/>
      <c r="M3" s="712"/>
      <c r="N3" s="705"/>
      <c r="O3" s="712"/>
      <c r="P3" s="842"/>
      <c r="Q3" s="712"/>
      <c r="R3" s="705"/>
      <c r="S3" s="712"/>
    </row>
    <row r="4" spans="1:21" x14ac:dyDescent="0.2">
      <c r="A4" s="1973" t="s">
        <v>17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  <c r="T4" s="4"/>
    </row>
    <row r="5" spans="1:21" ht="24" x14ac:dyDescent="0.2">
      <c r="A5" s="1974" t="s">
        <v>247</v>
      </c>
      <c r="B5" s="66">
        <v>2015</v>
      </c>
      <c r="C5" s="67"/>
      <c r="D5" s="68" t="s">
        <v>984</v>
      </c>
      <c r="E5" s="65"/>
      <c r="F5" s="44" t="s">
        <v>595</v>
      </c>
      <c r="G5" s="65"/>
      <c r="H5" s="66">
        <v>2015</v>
      </c>
      <c r="I5" s="67"/>
      <c r="J5" s="68" t="s">
        <v>984</v>
      </c>
      <c r="K5" s="65"/>
      <c r="L5" s="44" t="s">
        <v>595</v>
      </c>
      <c r="M5" s="66"/>
      <c r="N5" s="68">
        <v>2015</v>
      </c>
      <c r="O5" s="67"/>
      <c r="P5" s="68" t="s">
        <v>984</v>
      </c>
      <c r="Q5" s="65"/>
      <c r="R5" s="44" t="s">
        <v>595</v>
      </c>
      <c r="S5" s="748"/>
    </row>
    <row r="6" spans="1:21" x14ac:dyDescent="0.2">
      <c r="A6" s="749" t="s">
        <v>475</v>
      </c>
      <c r="B6" s="1566">
        <v>13274438.401360024</v>
      </c>
      <c r="C6" s="1567"/>
      <c r="D6" s="1389">
        <v>12838027.574138135</v>
      </c>
      <c r="E6" s="1389"/>
      <c r="F6" s="1568">
        <v>3.3993604134409793E-2</v>
      </c>
      <c r="G6" s="1568"/>
      <c r="H6" s="1569">
        <v>9884127.0087185856</v>
      </c>
      <c r="I6" s="1568"/>
      <c r="J6" s="1389">
        <v>9755858.5625869669</v>
      </c>
      <c r="K6" s="1570"/>
      <c r="L6" s="1568">
        <v>1.314783781547625E-2</v>
      </c>
      <c r="M6" s="1571"/>
      <c r="N6" s="1614">
        <v>3390311.3926402321</v>
      </c>
      <c r="O6" s="1568"/>
      <c r="P6" s="1389">
        <v>3082169.0115511687</v>
      </c>
      <c r="Q6" s="1570"/>
      <c r="R6" s="1568">
        <v>9.9975822199959111E-2</v>
      </c>
      <c r="S6" s="753"/>
    </row>
    <row r="7" spans="1:21" s="843" customFormat="1" x14ac:dyDescent="0.2">
      <c r="A7" s="749" t="s">
        <v>265</v>
      </c>
      <c r="B7" s="1566">
        <v>1180113.8817726413</v>
      </c>
      <c r="C7" s="1389"/>
      <c r="D7" s="1389">
        <v>1117196.5493929423</v>
      </c>
      <c r="E7" s="1389"/>
      <c r="F7" s="1568">
        <v>5.6317156022265509E-2</v>
      </c>
      <c r="G7" s="1568"/>
      <c r="H7" s="1575">
        <v>871308.41043723933</v>
      </c>
      <c r="I7" s="1568"/>
      <c r="J7" s="1389">
        <v>843156.12552211527</v>
      </c>
      <c r="K7" s="1570"/>
      <c r="L7" s="1568">
        <v>3.338917202041445E-2</v>
      </c>
      <c r="M7" s="1571"/>
      <c r="N7" s="1389">
        <v>308805.4713353595</v>
      </c>
      <c r="O7" s="1568"/>
      <c r="P7" s="1389">
        <v>274040.42387082701</v>
      </c>
      <c r="Q7" s="1570"/>
      <c r="R7" s="1568">
        <v>0.12686101916452847</v>
      </c>
      <c r="S7" s="753"/>
      <c r="T7" s="701"/>
    </row>
    <row r="8" spans="1:21" s="843" customFormat="1" x14ac:dyDescent="0.2">
      <c r="A8" s="707" t="s">
        <v>266</v>
      </c>
      <c r="B8" s="1577"/>
      <c r="C8" s="1578"/>
      <c r="D8" s="1578"/>
      <c r="E8" s="1578"/>
      <c r="F8" s="1578"/>
      <c r="G8" s="1578"/>
      <c r="H8" s="1577"/>
      <c r="I8" s="1578"/>
      <c r="J8" s="1578"/>
      <c r="K8" s="1578"/>
      <c r="L8" s="1578"/>
      <c r="M8" s="1577"/>
      <c r="N8" s="1578"/>
      <c r="O8" s="1578"/>
      <c r="P8" s="1578"/>
      <c r="Q8" s="1578"/>
      <c r="R8" s="1578"/>
      <c r="S8" s="710"/>
      <c r="T8" s="701"/>
    </row>
    <row r="9" spans="1:21" s="844" customFormat="1" x14ac:dyDescent="0.2">
      <c r="A9" s="754" t="s">
        <v>267</v>
      </c>
      <c r="B9" s="1566">
        <v>120257.90939281839</v>
      </c>
      <c r="C9" s="1389"/>
      <c r="D9" s="1389">
        <v>118896.76198064463</v>
      </c>
      <c r="E9" s="1389"/>
      <c r="F9" s="1568">
        <v>1.1448145344743187E-2</v>
      </c>
      <c r="G9" s="1568"/>
      <c r="H9" s="1575">
        <v>99471.503672531588</v>
      </c>
      <c r="I9" s="1568"/>
      <c r="J9" s="1580">
        <v>98241.132995451437</v>
      </c>
      <c r="K9" s="1570"/>
      <c r="L9" s="1568">
        <v>1.2523987046618416E-2</v>
      </c>
      <c r="M9" s="1571"/>
      <c r="N9" s="1389">
        <v>20786.405720279716</v>
      </c>
      <c r="O9" s="1568"/>
      <c r="P9" s="1389">
        <v>20655.628985193194</v>
      </c>
      <c r="Q9" s="1570"/>
      <c r="R9" s="1568">
        <v>6.3312879593387193E-3</v>
      </c>
      <c r="S9" s="752"/>
      <c r="T9" s="701"/>
    </row>
    <row r="10" spans="1:21" s="844" customFormat="1" x14ac:dyDescent="0.2">
      <c r="A10" s="754" t="s">
        <v>268</v>
      </c>
      <c r="B10" s="1566">
        <v>456190.17507712397</v>
      </c>
      <c r="C10" s="1389"/>
      <c r="D10" s="1389">
        <v>441816.8831990172</v>
      </c>
      <c r="E10" s="1389"/>
      <c r="F10" s="1568">
        <v>3.2532237731694592E-2</v>
      </c>
      <c r="G10" s="1568"/>
      <c r="H10" s="1575">
        <v>358249.19370994659</v>
      </c>
      <c r="I10" s="1568"/>
      <c r="J10" s="1580">
        <v>351091.29106136697</v>
      </c>
      <c r="K10" s="1570"/>
      <c r="L10" s="1568">
        <v>2.0387582463070826E-2</v>
      </c>
      <c r="M10" s="1571"/>
      <c r="N10" s="1389">
        <v>97940.981367503729</v>
      </c>
      <c r="O10" s="1568"/>
      <c r="P10" s="1389">
        <v>90725.592137650237</v>
      </c>
      <c r="Q10" s="1570"/>
      <c r="R10" s="1568">
        <v>7.9529811377876652E-2</v>
      </c>
      <c r="S10" s="752"/>
      <c r="T10" s="701"/>
    </row>
    <row r="11" spans="1:21" s="844" customFormat="1" x14ac:dyDescent="0.2">
      <c r="A11" s="754" t="s">
        <v>269</v>
      </c>
      <c r="B11" s="1566">
        <v>603665.79730190721</v>
      </c>
      <c r="C11" s="1389"/>
      <c r="D11" s="1389">
        <v>556482.90421310777</v>
      </c>
      <c r="E11" s="1389"/>
      <c r="F11" s="1568">
        <v>8.4787677629590802E-2</v>
      </c>
      <c r="G11" s="1568"/>
      <c r="H11" s="1575">
        <v>413587.71305453451</v>
      </c>
      <c r="I11" s="1568"/>
      <c r="J11" s="1389">
        <v>393823.70146509726</v>
      </c>
      <c r="K11" s="1570"/>
      <c r="L11" s="1568">
        <v>5.0184921618255746E-2</v>
      </c>
      <c r="M11" s="1571"/>
      <c r="N11" s="1389">
        <v>190078.08424757948</v>
      </c>
      <c r="O11" s="1568"/>
      <c r="P11" s="1389">
        <v>162659.20274801049</v>
      </c>
      <c r="Q11" s="1570"/>
      <c r="R11" s="1568">
        <v>0.16856643237115801</v>
      </c>
      <c r="S11" s="752"/>
      <c r="T11" s="701"/>
    </row>
    <row r="12" spans="1:21" s="844" customFormat="1" x14ac:dyDescent="0.2">
      <c r="A12" s="754" t="s">
        <v>270</v>
      </c>
      <c r="B12" s="1583">
        <v>2.3859315366623126</v>
      </c>
      <c r="C12" s="1584"/>
      <c r="D12" s="1585">
        <v>2.3451251893871552</v>
      </c>
      <c r="E12" s="1585"/>
      <c r="F12" s="1568">
        <v>1.740049847224626E-2</v>
      </c>
      <c r="G12" s="1568"/>
      <c r="H12" s="1586">
        <v>2.2914316798069732</v>
      </c>
      <c r="I12" s="1568"/>
      <c r="J12" s="1587">
        <v>2.2714219028218987</v>
      </c>
      <c r="K12" s="1570"/>
      <c r="L12" s="1568">
        <v>8.8093616426852799E-3</v>
      </c>
      <c r="M12" s="1571"/>
      <c r="N12" s="1584">
        <v>2.7001232657198782</v>
      </c>
      <c r="O12" s="1568"/>
      <c r="P12" s="1585">
        <v>2.605094402852635</v>
      </c>
      <c r="Q12" s="1570"/>
      <c r="R12" s="1568">
        <v>3.6478087996805193E-2</v>
      </c>
      <c r="S12" s="752"/>
      <c r="T12" s="701"/>
    </row>
    <row r="13" spans="1:21" s="843" customFormat="1" x14ac:dyDescent="0.2">
      <c r="A13" s="707" t="s">
        <v>271</v>
      </c>
      <c r="B13" s="1577"/>
      <c r="C13" s="1578"/>
      <c r="D13" s="1578"/>
      <c r="E13" s="1578"/>
      <c r="F13" s="1578"/>
      <c r="G13" s="1578"/>
      <c r="H13" s="1577"/>
      <c r="I13" s="1578"/>
      <c r="J13" s="1578"/>
      <c r="K13" s="1578"/>
      <c r="L13" s="1578"/>
      <c r="M13" s="1577"/>
      <c r="N13" s="1578"/>
      <c r="O13" s="1578"/>
      <c r="P13" s="1578"/>
      <c r="Q13" s="1578"/>
      <c r="R13" s="1578"/>
      <c r="S13" s="710"/>
      <c r="T13" s="701"/>
    </row>
    <row r="14" spans="1:21" s="809" customFormat="1" x14ac:dyDescent="0.2">
      <c r="A14" s="755" t="s">
        <v>272</v>
      </c>
      <c r="B14" s="1566">
        <v>239655.93424924521</v>
      </c>
      <c r="C14" s="1389"/>
      <c r="D14" s="1389">
        <v>227750.79776673618</v>
      </c>
      <c r="E14" s="1389"/>
      <c r="F14" s="1568">
        <v>5.2272644483565514E-2</v>
      </c>
      <c r="G14" s="1568"/>
      <c r="H14" s="1575">
        <v>158296.33293650823</v>
      </c>
      <c r="I14" s="1568"/>
      <c r="J14" s="1580">
        <v>156036.4134061668</v>
      </c>
      <c r="K14" s="1570"/>
      <c r="L14" s="1568">
        <v>1.4483282978690379E-2</v>
      </c>
      <c r="M14" s="1571"/>
      <c r="N14" s="1389">
        <v>81359.601312737272</v>
      </c>
      <c r="O14" s="1568"/>
      <c r="P14" s="1389">
        <v>71714.384360569384</v>
      </c>
      <c r="Q14" s="1570"/>
      <c r="R14" s="1568">
        <v>0.1344948720980878</v>
      </c>
      <c r="S14" s="752"/>
      <c r="T14" s="701"/>
    </row>
    <row r="15" spans="1:21" s="809" customFormat="1" x14ac:dyDescent="0.2">
      <c r="A15" s="755" t="s">
        <v>273</v>
      </c>
      <c r="B15" s="1566">
        <v>940457.94752342533</v>
      </c>
      <c r="C15" s="1389"/>
      <c r="D15" s="1389">
        <v>889445.7516262061</v>
      </c>
      <c r="E15" s="1389"/>
      <c r="F15" s="1568">
        <v>5.7352790548441855E-2</v>
      </c>
      <c r="G15" s="1568"/>
      <c r="H15" s="1566">
        <v>713012.07750063029</v>
      </c>
      <c r="I15" s="1568"/>
      <c r="J15" s="1580">
        <v>687119.71211594844</v>
      </c>
      <c r="K15" s="1570"/>
      <c r="L15" s="1568">
        <v>3.7682466283710143E-2</v>
      </c>
      <c r="M15" s="1571"/>
      <c r="N15" s="1389">
        <v>227445.87002262819</v>
      </c>
      <c r="O15" s="1568"/>
      <c r="P15" s="1389">
        <v>202326.03951025763</v>
      </c>
      <c r="Q15" s="1570"/>
      <c r="R15" s="1568">
        <v>0.12415520302366728</v>
      </c>
      <c r="S15" s="752"/>
      <c r="T15" s="701"/>
    </row>
    <row r="16" spans="1:21" s="809" customFormat="1" x14ac:dyDescent="0.2">
      <c r="A16" s="756" t="s">
        <v>619</v>
      </c>
      <c r="B16" s="1583">
        <v>6.620694362915521</v>
      </c>
      <c r="C16" s="1584"/>
      <c r="D16" s="1585">
        <v>6.667692938761153</v>
      </c>
      <c r="E16" s="1585"/>
      <c r="F16" s="1568">
        <v>-7.0487012940287259E-3</v>
      </c>
      <c r="G16" s="1568"/>
      <c r="H16" s="1586">
        <v>7.0866876486962829</v>
      </c>
      <c r="I16" s="1568"/>
      <c r="J16" s="1587">
        <v>7.0640461694898269</v>
      </c>
      <c r="K16" s="1570"/>
      <c r="L16" s="1568">
        <v>3.2051714645136833E-3</v>
      </c>
      <c r="M16" s="1571"/>
      <c r="N16" s="1584">
        <v>5.3058735232711607</v>
      </c>
      <c r="O16" s="1568"/>
      <c r="P16" s="1585">
        <v>5.4482098798789895</v>
      </c>
      <c r="Q16" s="1570"/>
      <c r="R16" s="1568">
        <v>-2.612534387368173E-2</v>
      </c>
      <c r="S16" s="752"/>
      <c r="T16" s="701"/>
    </row>
    <row r="17" spans="1:20" x14ac:dyDescent="0.2">
      <c r="A17" s="713" t="s">
        <v>274</v>
      </c>
      <c r="B17" s="1577"/>
      <c r="C17" s="1578"/>
      <c r="D17" s="1578"/>
      <c r="E17" s="1578"/>
      <c r="F17" s="1578"/>
      <c r="G17" s="1578"/>
      <c r="H17" s="1577"/>
      <c r="I17" s="1578"/>
      <c r="J17" s="1578"/>
      <c r="K17" s="1578"/>
      <c r="L17" s="1578"/>
      <c r="M17" s="1577"/>
      <c r="N17" s="1578"/>
      <c r="O17" s="1578"/>
      <c r="P17" s="1578"/>
      <c r="Q17" s="1578"/>
      <c r="R17" s="1578"/>
      <c r="S17" s="710"/>
    </row>
    <row r="18" spans="1:20" s="809" customFormat="1" x14ac:dyDescent="0.2">
      <c r="A18" s="755" t="s">
        <v>275</v>
      </c>
      <c r="B18" s="1566">
        <v>20856.437349966996</v>
      </c>
      <c r="C18" s="1389"/>
      <c r="D18" s="1389">
        <v>20784.491216794097</v>
      </c>
      <c r="E18" s="1389">
        <v>0</v>
      </c>
      <c r="F18" s="1568">
        <v>3.4615296772223417E-3</v>
      </c>
      <c r="G18" s="1568"/>
      <c r="H18" s="1575">
        <v>5071.0542584421819</v>
      </c>
      <c r="I18" s="1568"/>
      <c r="J18" s="1580">
        <v>5127.9492164517515</v>
      </c>
      <c r="K18" s="1570"/>
      <c r="L18" s="1568">
        <v>-1.109507048685978E-2</v>
      </c>
      <c r="M18" s="1571"/>
      <c r="N18" s="1389">
        <v>15785.38309152508</v>
      </c>
      <c r="O18" s="1568"/>
      <c r="P18" s="1389">
        <v>15656.542000342344</v>
      </c>
      <c r="Q18" s="1570"/>
      <c r="R18" s="1568">
        <v>8.229217612670708E-3</v>
      </c>
      <c r="S18" s="752"/>
      <c r="T18" s="701"/>
    </row>
    <row r="19" spans="1:20" s="809" customFormat="1" x14ac:dyDescent="0.2">
      <c r="A19" s="755" t="s">
        <v>276</v>
      </c>
      <c r="B19" s="1566">
        <v>180687.75899811307</v>
      </c>
      <c r="C19" s="1389"/>
      <c r="D19" s="1389">
        <v>183255.70339755612</v>
      </c>
      <c r="E19" s="1389">
        <v>0</v>
      </c>
      <c r="F19" s="1568">
        <v>-1.4012903019297206E-2</v>
      </c>
      <c r="G19" s="1568"/>
      <c r="H19" s="1575">
        <v>116075.74175501011</v>
      </c>
      <c r="I19" s="1568"/>
      <c r="J19" s="1580">
        <v>120765.26103475642</v>
      </c>
      <c r="K19" s="1570"/>
      <c r="L19" s="1568">
        <v>-3.8831690831990659E-2</v>
      </c>
      <c r="M19" s="1571"/>
      <c r="N19" s="1389">
        <v>64612.01724309304</v>
      </c>
      <c r="O19" s="1568"/>
      <c r="P19" s="1389">
        <v>62490.442362799709</v>
      </c>
      <c r="Q19" s="1570"/>
      <c r="R19" s="1568">
        <v>3.3950389852837638E-2</v>
      </c>
      <c r="S19" s="752"/>
      <c r="T19" s="701"/>
    </row>
    <row r="20" spans="1:20" s="809" customFormat="1" x14ac:dyDescent="0.2">
      <c r="A20" s="755" t="s">
        <v>277</v>
      </c>
      <c r="B20" s="1566">
        <v>11956.010275577708</v>
      </c>
      <c r="C20" s="1389"/>
      <c r="D20" s="1389">
        <v>12622.405639716511</v>
      </c>
      <c r="E20" s="1389">
        <v>0</v>
      </c>
      <c r="F20" s="1568">
        <v>-5.279464019457468E-2</v>
      </c>
      <c r="G20" s="1568"/>
      <c r="H20" s="1575">
        <v>1834.7532018759516</v>
      </c>
      <c r="I20" s="1568"/>
      <c r="J20" s="1580">
        <v>2092.7855772423618</v>
      </c>
      <c r="K20" s="1570"/>
      <c r="L20" s="1568">
        <v>-0.12329613610316272</v>
      </c>
      <c r="M20" s="1571"/>
      <c r="N20" s="1389">
        <v>10121.257073701774</v>
      </c>
      <c r="O20" s="1568"/>
      <c r="P20" s="1389">
        <v>10529.62006247415</v>
      </c>
      <c r="Q20" s="1570"/>
      <c r="R20" s="1568">
        <v>-3.8782309936112085E-2</v>
      </c>
      <c r="S20" s="752"/>
      <c r="T20" s="701"/>
    </row>
    <row r="21" spans="1:20" s="809" customFormat="1" x14ac:dyDescent="0.2">
      <c r="A21" s="755" t="s">
        <v>278</v>
      </c>
      <c r="B21" s="1566">
        <v>990525.69570021913</v>
      </c>
      <c r="C21" s="1389"/>
      <c r="D21" s="1389">
        <v>925778.76041823905</v>
      </c>
      <c r="E21" s="1389">
        <v>0</v>
      </c>
      <c r="F21" s="1568">
        <v>6.9937805931872279E-2</v>
      </c>
      <c r="G21" s="1568"/>
      <c r="H21" s="1575">
        <v>751996.36762562313</v>
      </c>
      <c r="I21" s="1568"/>
      <c r="J21" s="1580">
        <v>719355.70084808161</v>
      </c>
      <c r="K21" s="1570"/>
      <c r="L21" s="1568">
        <v>4.537486356062783E-2</v>
      </c>
      <c r="M21" s="1571"/>
      <c r="N21" s="1389">
        <v>238529.32807444982</v>
      </c>
      <c r="O21" s="1568"/>
      <c r="P21" s="1389">
        <v>206423.05957015741</v>
      </c>
      <c r="Q21" s="1570"/>
      <c r="R21" s="1568">
        <v>0.15553624954086293</v>
      </c>
      <c r="S21" s="752"/>
      <c r="T21" s="701"/>
    </row>
    <row r="22" spans="1:20" x14ac:dyDescent="0.2">
      <c r="A22" s="713" t="s">
        <v>279</v>
      </c>
      <c r="B22" s="1577"/>
      <c r="C22" s="1578"/>
      <c r="D22" s="1578"/>
      <c r="E22" s="1578"/>
      <c r="F22" s="1578"/>
      <c r="G22" s="1578"/>
      <c r="H22" s="1577"/>
      <c r="I22" s="1578"/>
      <c r="J22" s="1578"/>
      <c r="K22" s="1578"/>
      <c r="L22" s="1578"/>
      <c r="M22" s="1577"/>
      <c r="N22" s="1578"/>
      <c r="O22" s="1578"/>
      <c r="P22" s="1578"/>
      <c r="Q22" s="1578"/>
      <c r="R22" s="1578"/>
      <c r="S22" s="710"/>
    </row>
    <row r="23" spans="1:20" s="809" customFormat="1" x14ac:dyDescent="0.2">
      <c r="A23" s="755" t="s">
        <v>541</v>
      </c>
      <c r="B23" s="1566">
        <v>369751.3460968943</v>
      </c>
      <c r="C23" s="1389"/>
      <c r="D23" s="1389">
        <v>340072.79415315168</v>
      </c>
      <c r="E23" s="1389"/>
      <c r="F23" s="1568">
        <v>8.7271173860432025E-2</v>
      </c>
      <c r="G23" s="1568"/>
      <c r="H23" s="1575">
        <v>176204.37100484222</v>
      </c>
      <c r="I23" s="1568"/>
      <c r="J23" s="1580">
        <v>176236.19137114548</v>
      </c>
      <c r="K23" s="1570"/>
      <c r="L23" s="1568">
        <v>-1.8055523133866174E-4</v>
      </c>
      <c r="M23" s="1571"/>
      <c r="N23" s="1389">
        <v>193546.97509207387</v>
      </c>
      <c r="O23" s="1568"/>
      <c r="P23" s="1389">
        <v>163836.60278200617</v>
      </c>
      <c r="Q23" s="1570"/>
      <c r="R23" s="1568">
        <v>0.18134148172981238</v>
      </c>
      <c r="S23" s="752"/>
      <c r="T23" s="701"/>
    </row>
    <row r="24" spans="1:20" s="809" customFormat="1" x14ac:dyDescent="0.2">
      <c r="A24" s="755" t="s">
        <v>280</v>
      </c>
      <c r="B24" s="1566">
        <v>583403.62691730889</v>
      </c>
      <c r="C24" s="1389"/>
      <c r="D24" s="1389">
        <v>559466.49384276581</v>
      </c>
      <c r="E24" s="1389"/>
      <c r="F24" s="1568">
        <v>4.2785641924912944E-2</v>
      </c>
      <c r="G24" s="1568"/>
      <c r="H24" s="1575">
        <v>475756.69355870778</v>
      </c>
      <c r="I24" s="1568"/>
      <c r="J24" s="1580">
        <v>458702.35797696054</v>
      </c>
      <c r="K24" s="1570"/>
      <c r="L24" s="1568">
        <v>3.7179524554796006E-2</v>
      </c>
      <c r="M24" s="1571"/>
      <c r="N24" s="1389">
        <v>107646.93335857354</v>
      </c>
      <c r="O24" s="1568"/>
      <c r="P24" s="1389">
        <v>100764.13586580529</v>
      </c>
      <c r="Q24" s="1570"/>
      <c r="R24" s="1568">
        <v>6.8306024099036175E-2</v>
      </c>
      <c r="S24" s="752"/>
      <c r="T24" s="701"/>
    </row>
    <row r="25" spans="1:20" s="809" customFormat="1" x14ac:dyDescent="0.2">
      <c r="A25" s="755" t="s">
        <v>281</v>
      </c>
      <c r="B25" s="1566">
        <v>578015.11907999753</v>
      </c>
      <c r="C25" s="1389"/>
      <c r="D25" s="1389">
        <v>554405.62305668287</v>
      </c>
      <c r="E25" s="1389"/>
      <c r="F25" s="1568">
        <v>4.2585239112736782E-2</v>
      </c>
      <c r="G25" s="1568"/>
      <c r="H25" s="1575">
        <v>471068.57843869459</v>
      </c>
      <c r="I25" s="1568"/>
      <c r="J25" s="1580">
        <v>454086.93398692703</v>
      </c>
      <c r="K25" s="1570"/>
      <c r="L25" s="1568">
        <v>3.7397342184385444E-2</v>
      </c>
      <c r="M25" s="1571"/>
      <c r="N25" s="1389">
        <v>106946.54064129329</v>
      </c>
      <c r="O25" s="1568"/>
      <c r="P25" s="1389">
        <v>100318.68906975584</v>
      </c>
      <c r="Q25" s="1570"/>
      <c r="R25" s="1568">
        <v>6.6067964334430504E-2</v>
      </c>
      <c r="S25" s="752"/>
      <c r="T25" s="701"/>
    </row>
    <row r="26" spans="1:20" s="809" customFormat="1" x14ac:dyDescent="0.2">
      <c r="A26" s="755" t="s">
        <v>542</v>
      </c>
      <c r="B26" s="1566">
        <v>9551.029363479578</v>
      </c>
      <c r="C26" s="1389"/>
      <c r="D26" s="1389">
        <v>8436.8072226729728</v>
      </c>
      <c r="E26" s="1389"/>
      <c r="F26" s="1568">
        <v>0.13206680103016438</v>
      </c>
      <c r="G26" s="1568"/>
      <c r="H26" s="1575">
        <v>7893.4886367459476</v>
      </c>
      <c r="I26" s="1568"/>
      <c r="J26" s="1580">
        <v>7303.830735546785</v>
      </c>
      <c r="K26" s="1570"/>
      <c r="L26" s="1568">
        <v>8.0732689810208091E-2</v>
      </c>
      <c r="M26" s="1571"/>
      <c r="N26" s="1389">
        <v>1657.5407267336361</v>
      </c>
      <c r="O26" s="1568"/>
      <c r="P26" s="1389">
        <v>1132.9764871261877</v>
      </c>
      <c r="Q26" s="1570"/>
      <c r="R26" s="1568">
        <v>0.46299658074812622</v>
      </c>
      <c r="S26" s="752"/>
      <c r="T26" s="701"/>
    </row>
    <row r="27" spans="1:20" s="809" customFormat="1" x14ac:dyDescent="0.2">
      <c r="A27" s="755" t="s">
        <v>543</v>
      </c>
      <c r="B27" s="1566">
        <v>7658.4981101331832</v>
      </c>
      <c r="C27" s="1389"/>
      <c r="D27" s="1389">
        <v>7942.0863618227613</v>
      </c>
      <c r="E27" s="1389"/>
      <c r="F27" s="1568">
        <v>-3.5707021904568252E-2</v>
      </c>
      <c r="G27" s="1568"/>
      <c r="H27" s="1575">
        <v>6365.0104445614497</v>
      </c>
      <c r="I27" s="1568"/>
      <c r="J27" s="1580">
        <v>6628.9314811312943</v>
      </c>
      <c r="K27" s="1570"/>
      <c r="L27" s="1568">
        <v>-3.9813511019245552E-2</v>
      </c>
      <c r="M27" s="1571"/>
      <c r="N27" s="1389">
        <v>1293.4876655717096</v>
      </c>
      <c r="O27" s="1568"/>
      <c r="P27" s="1389">
        <v>1313.1548806914666</v>
      </c>
      <c r="Q27" s="1570"/>
      <c r="R27" s="1568">
        <v>-1.497707194249686E-2</v>
      </c>
      <c r="S27" s="752"/>
      <c r="T27" s="701"/>
    </row>
    <row r="28" spans="1:20" s="809" customFormat="1" x14ac:dyDescent="0.2">
      <c r="A28" s="755" t="s">
        <v>246</v>
      </c>
      <c r="B28" s="1566">
        <v>174366.85331924798</v>
      </c>
      <c r="C28" s="1389"/>
      <c r="D28" s="1389">
        <v>170338.81211686027</v>
      </c>
      <c r="E28" s="1389"/>
      <c r="F28" s="1568">
        <v>2.364723078862551E-2</v>
      </c>
      <c r="G28" s="1568"/>
      <c r="H28" s="1575">
        <v>158838.35719953934</v>
      </c>
      <c r="I28" s="1568"/>
      <c r="J28" s="1580">
        <v>153393.14776640636</v>
      </c>
      <c r="K28" s="1570"/>
      <c r="L28" s="1568">
        <v>3.5498387720846465E-2</v>
      </c>
      <c r="M28" s="1571"/>
      <c r="N28" s="1389">
        <v>15528.496119704636</v>
      </c>
      <c r="O28" s="1568"/>
      <c r="P28" s="1389">
        <v>16945.664350453902</v>
      </c>
      <c r="Q28" s="1570"/>
      <c r="R28" s="1568">
        <v>-8.3630136974317357E-2</v>
      </c>
      <c r="S28" s="752"/>
      <c r="T28" s="701"/>
    </row>
    <row r="29" spans="1:20" s="809" customFormat="1" x14ac:dyDescent="0.2">
      <c r="A29" s="755" t="s">
        <v>0</v>
      </c>
      <c r="B29" s="1566">
        <v>176546.62960791006</v>
      </c>
      <c r="C29" s="1389"/>
      <c r="D29" s="1389">
        <v>167528.06915271943</v>
      </c>
      <c r="E29" s="1389"/>
      <c r="F29" s="1568">
        <v>5.3833130775053965E-2</v>
      </c>
      <c r="G29" s="1568"/>
      <c r="H29" s="1575">
        <v>140160.75442384146</v>
      </c>
      <c r="I29" s="1568"/>
      <c r="J29" s="1580">
        <v>133439.24629880942</v>
      </c>
      <c r="K29" s="1570"/>
      <c r="L29" s="1568">
        <v>5.0371298635639904E-2</v>
      </c>
      <c r="M29" s="1571"/>
      <c r="N29" s="1389">
        <v>36385.87518406404</v>
      </c>
      <c r="O29" s="1568"/>
      <c r="P29" s="1389">
        <v>34088.822853910002</v>
      </c>
      <c r="Q29" s="1570"/>
      <c r="R29" s="1568">
        <v>6.7384325354918062E-2</v>
      </c>
      <c r="S29" s="752"/>
      <c r="T29" s="701"/>
    </row>
    <row r="30" spans="1:20" s="809" customFormat="1" x14ac:dyDescent="0.2">
      <c r="A30" s="755" t="s">
        <v>253</v>
      </c>
      <c r="B30" s="1566">
        <v>33020.691092571382</v>
      </c>
      <c r="C30" s="1389"/>
      <c r="D30" s="1389">
        <v>31856.29501731677</v>
      </c>
      <c r="E30" s="1389"/>
      <c r="F30" s="1568">
        <v>3.6551522222582927E-2</v>
      </c>
      <c r="G30" s="1568"/>
      <c r="H30" s="1575">
        <v>23007.422909034573</v>
      </c>
      <c r="I30" s="1568"/>
      <c r="J30" s="1580">
        <v>22520.424748127367</v>
      </c>
      <c r="K30" s="1570"/>
      <c r="L30" s="1568">
        <v>2.1624732497449933E-2</v>
      </c>
      <c r="M30" s="1571"/>
      <c r="N30" s="1389">
        <v>10013.268183537532</v>
      </c>
      <c r="O30" s="1568"/>
      <c r="P30" s="1389">
        <v>9335.8702691894014</v>
      </c>
      <c r="Q30" s="1570"/>
      <c r="R30" s="1568">
        <v>7.2558625475303021E-2</v>
      </c>
      <c r="S30" s="752"/>
      <c r="T30" s="701"/>
    </row>
    <row r="31" spans="1:20" s="809" customFormat="1" x14ac:dyDescent="0.2">
      <c r="A31" s="755" t="s">
        <v>262</v>
      </c>
      <c r="B31" s="1566">
        <v>163351.20964276139</v>
      </c>
      <c r="C31" s="1389"/>
      <c r="D31" s="1389">
        <v>155567.45703638531</v>
      </c>
      <c r="E31" s="1389"/>
      <c r="F31" s="1568">
        <v>5.0034581490623391E-2</v>
      </c>
      <c r="G31" s="1568"/>
      <c r="H31" s="1575">
        <v>132373.71275914003</v>
      </c>
      <c r="I31" s="1568"/>
      <c r="J31" s="1580">
        <v>125642.65189641455</v>
      </c>
      <c r="K31" s="1570"/>
      <c r="L31" s="1568">
        <v>5.3573056292021547E-2</v>
      </c>
      <c r="M31" s="1571"/>
      <c r="N31" s="1389">
        <v>30977.496883618409</v>
      </c>
      <c r="O31" s="1568"/>
      <c r="P31" s="1389">
        <v>29924.805139970755</v>
      </c>
      <c r="Q31" s="1570"/>
      <c r="R31" s="1568">
        <v>3.5177898025526892E-2</v>
      </c>
      <c r="S31" s="752"/>
      <c r="T31" s="701"/>
    </row>
    <row r="32" spans="1:20" x14ac:dyDescent="0.2">
      <c r="A32" s="714" t="s">
        <v>141</v>
      </c>
      <c r="B32" s="1577"/>
      <c r="C32" s="1578"/>
      <c r="D32" s="1578"/>
      <c r="E32" s="1578"/>
      <c r="F32" s="1578"/>
      <c r="G32" s="1578"/>
      <c r="H32" s="1577"/>
      <c r="I32" s="1578"/>
      <c r="J32" s="1578"/>
      <c r="K32" s="1578"/>
      <c r="L32" s="1578"/>
      <c r="M32" s="1577"/>
      <c r="N32" s="1578"/>
      <c r="O32" s="1578"/>
      <c r="P32" s="1578"/>
      <c r="Q32" s="1578"/>
      <c r="R32" s="1578"/>
      <c r="S32" s="710"/>
    </row>
    <row r="33" spans="1:22" s="809" customFormat="1" x14ac:dyDescent="0.2">
      <c r="A33" s="757" t="s">
        <v>544</v>
      </c>
      <c r="B33" s="1589">
        <v>9.2754635298012715</v>
      </c>
      <c r="C33" s="1585"/>
      <c r="D33" s="1585">
        <v>9.476450707130768</v>
      </c>
      <c r="E33" s="1585"/>
      <c r="F33" s="1568">
        <v>-2.1209119694809275E-2</v>
      </c>
      <c r="G33" s="1568"/>
      <c r="H33" s="1586">
        <v>9.9702836099162546</v>
      </c>
      <c r="I33" s="1568"/>
      <c r="J33" s="1585">
        <v>10.252827105750409</v>
      </c>
      <c r="K33" s="1590"/>
      <c r="L33" s="1568">
        <v>-2.7557618295902701E-2</v>
      </c>
      <c r="M33" s="1571"/>
      <c r="N33" s="1585">
        <v>8.6429021832860986</v>
      </c>
      <c r="O33" s="1568"/>
      <c r="P33" s="1585">
        <v>8.6413160837326863</v>
      </c>
      <c r="Q33" s="1590"/>
      <c r="R33" s="1568">
        <v>1.8354837828442672E-4</v>
      </c>
      <c r="S33" s="753"/>
      <c r="T33" s="701"/>
    </row>
    <row r="34" spans="1:22" s="809" customFormat="1" x14ac:dyDescent="0.2">
      <c r="A34" s="757" t="s">
        <v>285</v>
      </c>
      <c r="B34" s="1589">
        <v>10.684129120206695</v>
      </c>
      <c r="C34" s="1585"/>
      <c r="D34" s="1585">
        <v>10.893301609454063</v>
      </c>
      <c r="E34" s="1585"/>
      <c r="F34" s="1568">
        <v>-1.9201936818295035E-2</v>
      </c>
      <c r="G34" s="1568"/>
      <c r="H34" s="1586">
        <v>10.377438751948128</v>
      </c>
      <c r="I34" s="1568"/>
      <c r="J34" s="1585">
        <v>10.623921388570979</v>
      </c>
      <c r="K34" s="1590"/>
      <c r="L34" s="1568">
        <v>-2.320072105277551E-2</v>
      </c>
      <c r="M34" s="1571"/>
      <c r="N34" s="1585">
        <v>12.035011485642462</v>
      </c>
      <c r="O34" s="1568"/>
      <c r="P34" s="1585">
        <v>12.112636109454005</v>
      </c>
      <c r="Q34" s="1590"/>
      <c r="R34" s="1568">
        <v>-6.4085656590439789E-3</v>
      </c>
      <c r="S34" s="753"/>
      <c r="T34" s="701"/>
    </row>
    <row r="35" spans="1:22" s="809" customFormat="1" x14ac:dyDescent="0.2">
      <c r="A35" s="757" t="s">
        <v>545</v>
      </c>
      <c r="B35" s="1589">
        <v>6.8001933652614275</v>
      </c>
      <c r="C35" s="1585"/>
      <c r="D35" s="1585">
        <v>7.6780325128230364</v>
      </c>
      <c r="E35" s="1585"/>
      <c r="F35" s="1568">
        <v>-0.11433126209032522</v>
      </c>
      <c r="G35" s="1568"/>
      <c r="H35" s="1586">
        <v>7.4413375347987714</v>
      </c>
      <c r="I35" s="1568"/>
      <c r="J35" s="1585">
        <v>8.1955242296529605</v>
      </c>
      <c r="K35" s="1590"/>
      <c r="L35" s="1568">
        <v>-9.2024216355239205E-2</v>
      </c>
      <c r="M35" s="1571"/>
      <c r="N35" s="1585">
        <v>3.7469566422446769</v>
      </c>
      <c r="O35" s="1568"/>
      <c r="P35" s="1585">
        <v>4.341977484566919</v>
      </c>
      <c r="Q35" s="1590"/>
      <c r="R35" s="1568">
        <v>-0.13703913584010469</v>
      </c>
      <c r="S35" s="753"/>
      <c r="T35" s="701"/>
    </row>
    <row r="36" spans="1:22" s="809" customFormat="1" x14ac:dyDescent="0.2">
      <c r="A36" s="757" t="s">
        <v>546</v>
      </c>
      <c r="B36" s="1589">
        <v>2.9105459041420665</v>
      </c>
      <c r="C36" s="1585"/>
      <c r="D36" s="1585">
        <v>3.2590320392955596</v>
      </c>
      <c r="E36" s="1585"/>
      <c r="F36" s="1568">
        <v>-0.10692933697847858</v>
      </c>
      <c r="G36" s="1568"/>
      <c r="H36" s="1586">
        <v>3.0080807159252059</v>
      </c>
      <c r="I36" s="1568"/>
      <c r="J36" s="1585">
        <v>3.5094876339063354</v>
      </c>
      <c r="K36" s="1590"/>
      <c r="L36" s="1568">
        <v>-0.1428718292484833</v>
      </c>
      <c r="M36" s="1571"/>
      <c r="N36" s="1585">
        <v>2.4305953702236645</v>
      </c>
      <c r="O36" s="1568"/>
      <c r="P36" s="1585">
        <v>1.9947082339675934</v>
      </c>
      <c r="Q36" s="1590"/>
      <c r="R36" s="1568">
        <v>0.2185217511179896</v>
      </c>
      <c r="S36" s="753"/>
      <c r="T36" s="701"/>
    </row>
    <row r="37" spans="1:22" s="809" customFormat="1" x14ac:dyDescent="0.2">
      <c r="A37" s="758" t="s">
        <v>547</v>
      </c>
      <c r="B37" s="1589">
        <v>9.8241449668179737</v>
      </c>
      <c r="C37" s="1585"/>
      <c r="D37" s="1585">
        <v>9.8948731713162967</v>
      </c>
      <c r="E37" s="1585"/>
      <c r="F37" s="1568">
        <v>-7.1479647362588904E-3</v>
      </c>
      <c r="G37" s="1568"/>
      <c r="H37" s="1586">
        <v>9.9216923655739944</v>
      </c>
      <c r="I37" s="1568"/>
      <c r="J37" s="1585">
        <v>9.9697802377428388</v>
      </c>
      <c r="K37" s="1590"/>
      <c r="L37" s="1568">
        <v>-4.8233633061235438E-3</v>
      </c>
      <c r="M37" s="1571"/>
      <c r="N37" s="1585">
        <v>8.8263491437013588</v>
      </c>
      <c r="O37" s="1568"/>
      <c r="P37" s="1585">
        <v>9.2168100118269773</v>
      </c>
      <c r="Q37" s="1590"/>
      <c r="R37" s="1568">
        <v>-4.2363992273311543E-2</v>
      </c>
      <c r="S37" s="753"/>
      <c r="T37" s="701"/>
    </row>
    <row r="38" spans="1:22" s="809" customFormat="1" x14ac:dyDescent="0.2">
      <c r="A38" s="758" t="s">
        <v>1</v>
      </c>
      <c r="B38" s="1589">
        <v>10.58638509710018</v>
      </c>
      <c r="C38" s="1585"/>
      <c r="D38" s="1585">
        <v>10.743837200266064</v>
      </c>
      <c r="E38" s="1585"/>
      <c r="F38" s="1568">
        <v>-1.4655108806189355E-2</v>
      </c>
      <c r="G38" s="1568"/>
      <c r="H38" s="1586">
        <v>11.308473958030598</v>
      </c>
      <c r="I38" s="1568"/>
      <c r="J38" s="1585">
        <v>11.333521931100558</v>
      </c>
      <c r="K38" s="1590"/>
      <c r="L38" s="1568">
        <v>-2.2100784930079737E-3</v>
      </c>
      <c r="M38" s="1571"/>
      <c r="N38" s="1585">
        <v>7.8048519060728925</v>
      </c>
      <c r="O38" s="1568"/>
      <c r="P38" s="1585">
        <v>8.4355414174022787</v>
      </c>
      <c r="Q38" s="1590"/>
      <c r="R38" s="1568">
        <v>-7.4765741773052286E-2</v>
      </c>
      <c r="S38" s="753"/>
      <c r="T38" s="701"/>
    </row>
    <row r="39" spans="1:22" s="809" customFormat="1" x14ac:dyDescent="0.2">
      <c r="A39" s="757" t="s">
        <v>142</v>
      </c>
      <c r="B39" s="1589">
        <v>4.1940905221240534</v>
      </c>
      <c r="C39" s="1585"/>
      <c r="D39" s="1585">
        <v>3.872574809252765</v>
      </c>
      <c r="E39" s="1585"/>
      <c r="F39" s="1568">
        <v>8.3023757760105524E-2</v>
      </c>
      <c r="G39" s="1568"/>
      <c r="H39" s="1586">
        <v>4.6899059173188817</v>
      </c>
      <c r="I39" s="1568"/>
      <c r="J39" s="1585">
        <v>4.5229725682020003</v>
      </c>
      <c r="K39" s="1590"/>
      <c r="L39" s="1568">
        <v>3.6907884494033483E-2</v>
      </c>
      <c r="M39" s="1571"/>
      <c r="N39" s="1585">
        <v>3.0548586277050114</v>
      </c>
      <c r="O39" s="1568"/>
      <c r="P39" s="1585">
        <v>2.3036547873983158</v>
      </c>
      <c r="Q39" s="1590"/>
      <c r="R39" s="1568">
        <v>0.3260921924656448</v>
      </c>
      <c r="S39" s="753"/>
      <c r="T39" s="701"/>
    </row>
    <row r="40" spans="1:22" s="809" customFormat="1" x14ac:dyDescent="0.2">
      <c r="A40" s="757" t="s">
        <v>143</v>
      </c>
      <c r="B40" s="1589">
        <v>10.593731413826582</v>
      </c>
      <c r="C40" s="1585"/>
      <c r="D40" s="1585">
        <v>10.776858141092067</v>
      </c>
      <c r="E40" s="1585"/>
      <c r="F40" s="1568">
        <v>-1.6992589571836733E-2</v>
      </c>
      <c r="G40" s="1568"/>
      <c r="H40" s="1586">
        <v>11.158571907582584</v>
      </c>
      <c r="I40" s="1568"/>
      <c r="J40" s="1585">
        <v>11.226103076843042</v>
      </c>
      <c r="K40" s="1590"/>
      <c r="L40" s="1568">
        <v>-6.0155486546137789E-3</v>
      </c>
      <c r="M40" s="1571"/>
      <c r="N40" s="1585">
        <v>8.1800427431072098</v>
      </c>
      <c r="O40" s="1568"/>
      <c r="P40" s="1585">
        <v>8.8906528737637238</v>
      </c>
      <c r="Q40" s="1590"/>
      <c r="R40" s="1568">
        <v>-7.9927778167284122E-2</v>
      </c>
      <c r="S40" s="753"/>
      <c r="T40" s="701"/>
    </row>
    <row r="41" spans="1:22" s="809" customFormat="1" x14ac:dyDescent="0.2">
      <c r="A41" s="757" t="s">
        <v>301</v>
      </c>
      <c r="B41" s="1589">
        <v>11.248438482412034</v>
      </c>
      <c r="C41" s="1585"/>
      <c r="D41" s="1585">
        <v>11.491288243876165</v>
      </c>
      <c r="E41" s="1585"/>
      <c r="F41" s="1568">
        <v>-2.1133380027565478E-2</v>
      </c>
      <c r="G41" s="1568"/>
      <c r="H41" s="1586">
        <v>11.344005050701325</v>
      </c>
      <c r="I41" s="1568"/>
      <c r="J41" s="1585">
        <v>11.570643048516972</v>
      </c>
      <c r="K41" s="1590"/>
      <c r="L41" s="1568">
        <v>-1.9587329491137985E-2</v>
      </c>
      <c r="M41" s="1571"/>
      <c r="N41" s="1585">
        <v>10.978793147607121</v>
      </c>
      <c r="O41" s="1568"/>
      <c r="P41" s="1585">
        <v>11.247132696758616</v>
      </c>
      <c r="Q41" s="1590"/>
      <c r="R41" s="1568">
        <v>-2.3858485214532016E-2</v>
      </c>
      <c r="S41" s="753"/>
      <c r="T41" s="701"/>
    </row>
    <row r="42" spans="1:22" x14ac:dyDescent="0.2">
      <c r="A42" s="715" t="s">
        <v>302</v>
      </c>
      <c r="B42" s="1577"/>
      <c r="C42" s="1578"/>
      <c r="D42" s="1591"/>
      <c r="E42" s="1591"/>
      <c r="F42" s="1592"/>
      <c r="G42" s="1592"/>
      <c r="H42" s="1577"/>
      <c r="I42" s="1592"/>
      <c r="J42" s="1593"/>
      <c r="K42" s="1593"/>
      <c r="L42" s="1592"/>
      <c r="M42" s="1595"/>
      <c r="N42" s="1578"/>
      <c r="O42" s="1592"/>
      <c r="P42" s="1593"/>
      <c r="Q42" s="1593"/>
      <c r="R42" s="1592"/>
      <c r="S42" s="718"/>
    </row>
    <row r="43" spans="1:22" x14ac:dyDescent="0.2">
      <c r="A43" s="759" t="s">
        <v>305</v>
      </c>
      <c r="B43" s="1566">
        <v>1180113.8817726413</v>
      </c>
      <c r="C43" s="1389"/>
      <c r="D43" s="1389">
        <v>1117196.5493929423</v>
      </c>
      <c r="E43" s="1389"/>
      <c r="F43" s="1568">
        <v>5.6317156022265509E-2</v>
      </c>
      <c r="G43" s="1568"/>
      <c r="H43" s="1575">
        <v>871308.41043723933</v>
      </c>
      <c r="I43" s="1568"/>
      <c r="J43" s="1580">
        <v>843156.12552211527</v>
      </c>
      <c r="K43" s="1570"/>
      <c r="L43" s="1568">
        <v>3.338917202041445E-2</v>
      </c>
      <c r="M43" s="1571"/>
      <c r="N43" s="1389">
        <v>308805.4713353595</v>
      </c>
      <c r="O43" s="1568"/>
      <c r="P43" s="1389">
        <v>274040.42387082701</v>
      </c>
      <c r="Q43" s="1570"/>
      <c r="R43" s="1568">
        <v>0.12686101916452847</v>
      </c>
      <c r="S43" s="752"/>
    </row>
    <row r="44" spans="1:22" x14ac:dyDescent="0.2">
      <c r="A44" s="759" t="s">
        <v>306</v>
      </c>
      <c r="B44" s="1566">
        <v>1180113.8817726413</v>
      </c>
      <c r="C44" s="1389"/>
      <c r="D44" s="1389">
        <v>1117196.5493929423</v>
      </c>
      <c r="E44" s="1389"/>
      <c r="F44" s="1568">
        <v>5.6317156022265509E-2</v>
      </c>
      <c r="G44" s="1568"/>
      <c r="H44" s="1575">
        <v>871308.41043723933</v>
      </c>
      <c r="I44" s="1568"/>
      <c r="J44" s="1580">
        <v>843156.12552211527</v>
      </c>
      <c r="K44" s="1570"/>
      <c r="L44" s="1568">
        <v>3.338917202041445E-2</v>
      </c>
      <c r="M44" s="1571"/>
      <c r="N44" s="1389">
        <v>308805.4713353595</v>
      </c>
      <c r="O44" s="1568"/>
      <c r="P44" s="1389">
        <v>274040.42387082701</v>
      </c>
      <c r="Q44" s="1570"/>
      <c r="R44" s="1568">
        <v>0.12686101916452847</v>
      </c>
      <c r="S44" s="752"/>
    </row>
    <row r="45" spans="1:22" x14ac:dyDescent="0.2">
      <c r="A45" s="715" t="s">
        <v>311</v>
      </c>
      <c r="B45" s="1577"/>
      <c r="C45" s="1578"/>
      <c r="D45" s="1591"/>
      <c r="E45" s="1591"/>
      <c r="F45" s="1578"/>
      <c r="G45" s="1578"/>
      <c r="H45" s="1577"/>
      <c r="I45" s="1578"/>
      <c r="J45" s="1593"/>
      <c r="K45" s="1578"/>
      <c r="L45" s="1579"/>
      <c r="M45" s="1577"/>
      <c r="N45" s="1578"/>
      <c r="O45" s="1596"/>
      <c r="P45" s="1593"/>
      <c r="Q45" s="1578"/>
      <c r="R45" s="1578"/>
      <c r="S45" s="710"/>
    </row>
    <row r="46" spans="1:22" s="809" customFormat="1" x14ac:dyDescent="0.2">
      <c r="A46" s="1362" t="s">
        <v>312</v>
      </c>
      <c r="B46" s="1566">
        <v>1088681.7887752475</v>
      </c>
      <c r="C46" s="1389"/>
      <c r="D46" s="1389">
        <v>1031507.0319809812</v>
      </c>
      <c r="E46" s="1389"/>
      <c r="F46" s="1568">
        <v>5.5428373265147518E-2</v>
      </c>
      <c r="G46" s="1568"/>
      <c r="H46" s="1575">
        <v>806515.94633692969</v>
      </c>
      <c r="I46" s="1568"/>
      <c r="J46" s="1580">
        <v>781059.41596608947</v>
      </c>
      <c r="K46" s="1570"/>
      <c r="L46" s="1568">
        <v>3.2592309689209925E-2</v>
      </c>
      <c r="M46" s="1571"/>
      <c r="N46" s="1580">
        <v>282165.84243820014</v>
      </c>
      <c r="O46" s="1568"/>
      <c r="P46" s="1389">
        <v>250447.6160148918</v>
      </c>
      <c r="Q46" s="1570"/>
      <c r="R46" s="1568">
        <v>0.12664615031281573</v>
      </c>
      <c r="S46" s="57"/>
      <c r="T46" s="4"/>
      <c r="U46" s="98"/>
      <c r="V46" s="98"/>
    </row>
    <row r="47" spans="1:22" s="809" customFormat="1" x14ac:dyDescent="0.2">
      <c r="A47" s="1363" t="s">
        <v>194</v>
      </c>
      <c r="B47" s="1566">
        <v>1060251.731033894</v>
      </c>
      <c r="C47" s="1389"/>
      <c r="D47" s="1389">
        <v>1001046.2115199766</v>
      </c>
      <c r="E47" s="1389"/>
      <c r="F47" s="1568">
        <v>5.9143642753535258E-2</v>
      </c>
      <c r="G47" s="1568"/>
      <c r="H47" s="1575">
        <v>785542.37128079752</v>
      </c>
      <c r="I47" s="1568"/>
      <c r="J47" s="1580">
        <v>757576.54871393496</v>
      </c>
      <c r="K47" s="1570"/>
      <c r="L47" s="1568">
        <v>3.6914847237995242E-2</v>
      </c>
      <c r="M47" s="1571"/>
      <c r="N47" s="1580">
        <v>274709.35975300538</v>
      </c>
      <c r="O47" s="1568"/>
      <c r="P47" s="1389">
        <v>243469.66280604168</v>
      </c>
      <c r="Q47" s="1570"/>
      <c r="R47" s="1568">
        <v>0.12831042926218933</v>
      </c>
      <c r="S47" s="57"/>
      <c r="T47" s="4"/>
      <c r="U47" s="98"/>
      <c r="V47" s="98"/>
    </row>
    <row r="48" spans="1:22" s="809" customFormat="1" x14ac:dyDescent="0.2">
      <c r="A48" s="1363" t="s">
        <v>195</v>
      </c>
      <c r="B48" s="1566">
        <v>28229.915578971631</v>
      </c>
      <c r="C48" s="1389"/>
      <c r="D48" s="1389">
        <v>30259.627602617438</v>
      </c>
      <c r="E48" s="1389"/>
      <c r="F48" s="1568">
        <v>-6.7076569821045581E-2</v>
      </c>
      <c r="G48" s="1568"/>
      <c r="H48" s="1575">
        <v>20853.823759927414</v>
      </c>
      <c r="I48" s="1568"/>
      <c r="J48" s="1580">
        <v>24380.665646492369</v>
      </c>
      <c r="K48" s="1570"/>
      <c r="L48" s="1568">
        <v>-0.14465732550958302</v>
      </c>
      <c r="M48" s="1571"/>
      <c r="N48" s="1580">
        <v>7376.0918190452321</v>
      </c>
      <c r="O48" s="1568"/>
      <c r="P48" s="1389">
        <v>5878.9619561250674</v>
      </c>
      <c r="Q48" s="1570"/>
      <c r="R48" s="1568">
        <v>0.25465887925339642</v>
      </c>
      <c r="S48" s="57"/>
      <c r="T48" s="4"/>
      <c r="U48" s="98"/>
      <c r="V48" s="98"/>
    </row>
    <row r="49" spans="1:22" s="809" customFormat="1" x14ac:dyDescent="0.2">
      <c r="A49" s="1363" t="s">
        <v>621</v>
      </c>
      <c r="B49" s="1566">
        <v>10537.805470755053</v>
      </c>
      <c r="C49" s="1389"/>
      <c r="D49" s="1389">
        <v>13677.663516656481</v>
      </c>
      <c r="E49" s="1389"/>
      <c r="F49" s="1568">
        <v>-0.22956099498117863</v>
      </c>
      <c r="G49" s="1568"/>
      <c r="H49" s="1575">
        <v>8503.6993553744833</v>
      </c>
      <c r="I49" s="1568"/>
      <c r="J49" s="1580">
        <v>10740.485348983932</v>
      </c>
      <c r="K49" s="1570"/>
      <c r="L49" s="1568">
        <v>-0.20825744097505353</v>
      </c>
      <c r="M49" s="1571"/>
      <c r="N49" s="1580">
        <v>2034.1061153805317</v>
      </c>
      <c r="O49" s="1568"/>
      <c r="P49" s="1389">
        <v>2937.1781676725504</v>
      </c>
      <c r="Q49" s="1570"/>
      <c r="R49" s="1568">
        <v>-0.30746246932906429</v>
      </c>
      <c r="S49" s="57"/>
      <c r="T49" s="4"/>
      <c r="U49" s="98"/>
      <c r="V49" s="98"/>
    </row>
    <row r="50" spans="1:22" s="809" customFormat="1" x14ac:dyDescent="0.2">
      <c r="A50" s="1363" t="s">
        <v>243</v>
      </c>
      <c r="B50" s="1566">
        <v>22342.996652598034</v>
      </c>
      <c r="C50" s="1389"/>
      <c r="D50" s="1389">
        <v>19283.445210788177</v>
      </c>
      <c r="E50" s="1389"/>
      <c r="F50" s="1568">
        <v>0.15866207559726841</v>
      </c>
      <c r="G50" s="1568"/>
      <c r="H50" s="1575">
        <v>14648.65916197656</v>
      </c>
      <c r="I50" s="1568"/>
      <c r="J50" s="1580">
        <v>15495.704907953374</v>
      </c>
      <c r="K50" s="1570"/>
      <c r="L50" s="1568">
        <v>-5.4663259981290416E-2</v>
      </c>
      <c r="M50" s="1571"/>
      <c r="N50" s="1580">
        <v>7694.3374906217841</v>
      </c>
      <c r="O50" s="1568"/>
      <c r="P50" s="1389">
        <v>3787.740302834804</v>
      </c>
      <c r="Q50" s="1570"/>
      <c r="R50" s="1568">
        <v>1.0313793648585732</v>
      </c>
      <c r="S50" s="57"/>
      <c r="T50" s="4"/>
      <c r="U50" s="98"/>
      <c r="V50" s="98"/>
    </row>
    <row r="51" spans="1:22" s="809" customFormat="1" x14ac:dyDescent="0.2">
      <c r="A51" s="1363" t="s">
        <v>313</v>
      </c>
      <c r="B51" s="1566">
        <v>15046.311416997763</v>
      </c>
      <c r="C51" s="1389"/>
      <c r="D51" s="1389">
        <v>12877.824212561189</v>
      </c>
      <c r="E51" s="1389"/>
      <c r="F51" s="1568">
        <v>0.16838925338966854</v>
      </c>
      <c r="G51" s="1568"/>
      <c r="H51" s="1575">
        <v>10482.299323030436</v>
      </c>
      <c r="I51" s="1568"/>
      <c r="J51" s="1580">
        <v>10835.370757652734</v>
      </c>
      <c r="K51" s="1570"/>
      <c r="L51" s="1568">
        <v>-3.2585081075599806E-2</v>
      </c>
      <c r="M51" s="1571"/>
      <c r="N51" s="1580">
        <v>4564.0120939673407</v>
      </c>
      <c r="O51" s="1568"/>
      <c r="P51" s="1389">
        <v>2042.4534549084544</v>
      </c>
      <c r="Q51" s="1570"/>
      <c r="R51" s="1568">
        <v>1.234573367142854</v>
      </c>
      <c r="S51" s="57"/>
      <c r="T51" s="4"/>
      <c r="U51" s="98"/>
      <c r="V51" s="98"/>
    </row>
    <row r="52" spans="1:22" s="809" customFormat="1" x14ac:dyDescent="0.2">
      <c r="A52" s="1363" t="s">
        <v>314</v>
      </c>
      <c r="B52" s="1566">
        <v>3441.4680735995025</v>
      </c>
      <c r="C52" s="1389"/>
      <c r="D52" s="1389">
        <v>3916.033574442899</v>
      </c>
      <c r="E52" s="1389"/>
      <c r="F52" s="1568">
        <v>-0.12118524824213461</v>
      </c>
      <c r="G52" s="1568"/>
      <c r="H52" s="1575">
        <v>2995.4582074580007</v>
      </c>
      <c r="I52" s="1568"/>
      <c r="J52" s="1580">
        <v>3664.8318514365278</v>
      </c>
      <c r="K52" s="1570"/>
      <c r="L52" s="1568">
        <v>-0.18264784609862753</v>
      </c>
      <c r="M52" s="1571"/>
      <c r="N52" s="1580">
        <v>446.00986614149991</v>
      </c>
      <c r="O52" s="1568"/>
      <c r="P52" s="1389">
        <v>251.20172300637094</v>
      </c>
      <c r="Q52" s="1570"/>
      <c r="R52" s="1568">
        <v>0.77550480467917915</v>
      </c>
      <c r="S52" s="57"/>
      <c r="T52" s="4"/>
      <c r="U52" s="98"/>
      <c r="V52" s="98"/>
    </row>
    <row r="53" spans="1:22" s="809" customFormat="1" x14ac:dyDescent="0.2">
      <c r="A53" s="1363" t="s">
        <v>315</v>
      </c>
      <c r="B53" s="1566">
        <v>4535.7626633903719</v>
      </c>
      <c r="C53" s="1389"/>
      <c r="D53" s="1389">
        <v>3923.247978379291</v>
      </c>
      <c r="E53" s="1389"/>
      <c r="F53" s="1568">
        <v>0.15612438683116664</v>
      </c>
      <c r="G53" s="1568"/>
      <c r="H53" s="1575">
        <v>1686.1760734412314</v>
      </c>
      <c r="I53" s="1568"/>
      <c r="J53" s="1580">
        <v>2266.8997413318612</v>
      </c>
      <c r="K53" s="1570"/>
      <c r="L53" s="1568">
        <v>-0.25617527643698956</v>
      </c>
      <c r="M53" s="1571"/>
      <c r="N53" s="1580">
        <v>2849.5865899491241</v>
      </c>
      <c r="O53" s="1568"/>
      <c r="P53" s="1389">
        <v>1656.3482370474298</v>
      </c>
      <c r="Q53" s="1570"/>
      <c r="R53" s="1568">
        <v>0.72040306875849658</v>
      </c>
      <c r="S53" s="57"/>
      <c r="T53" s="4"/>
      <c r="U53" s="98"/>
      <c r="V53" s="98"/>
    </row>
    <row r="54" spans="1:22" s="809" customFormat="1" x14ac:dyDescent="0.2">
      <c r="A54" s="1363" t="s">
        <v>237</v>
      </c>
      <c r="B54" s="1566">
        <v>25201.009353632009</v>
      </c>
      <c r="C54" s="1389"/>
      <c r="D54" s="1389">
        <v>26487.039377740173</v>
      </c>
      <c r="E54" s="1389"/>
      <c r="F54" s="1568">
        <v>-4.8553181266040232E-2</v>
      </c>
      <c r="G54" s="1568"/>
      <c r="H54" s="1575">
        <v>22909.324532252493</v>
      </c>
      <c r="I54" s="1568"/>
      <c r="J54" s="1580">
        <v>24621.833748541278</v>
      </c>
      <c r="K54" s="1570"/>
      <c r="L54" s="1568">
        <v>-6.9552464441859155E-2</v>
      </c>
      <c r="M54" s="1571"/>
      <c r="N54" s="1580">
        <v>2291.6848213797803</v>
      </c>
      <c r="O54" s="1568"/>
      <c r="P54" s="1389">
        <v>1865.2056291988972</v>
      </c>
      <c r="Q54" s="1570"/>
      <c r="R54" s="1568">
        <v>0.22864995982456646</v>
      </c>
      <c r="S54" s="57"/>
      <c r="T54" s="4"/>
      <c r="U54" s="98"/>
      <c r="V54" s="98"/>
    </row>
    <row r="55" spans="1:22" s="809" customFormat="1" x14ac:dyDescent="0.2">
      <c r="A55" s="1363" t="s">
        <v>260</v>
      </c>
      <c r="B55" s="1566">
        <v>49722.364217337104</v>
      </c>
      <c r="C55" s="1389"/>
      <c r="D55" s="1389">
        <v>49292.424915962794</v>
      </c>
      <c r="E55" s="1389"/>
      <c r="F55" s="1568">
        <v>8.7222185174963707E-3</v>
      </c>
      <c r="G55" s="1568"/>
      <c r="H55" s="1575">
        <v>43792.899312741087</v>
      </c>
      <c r="I55" s="1568"/>
      <c r="J55" s="1580">
        <v>41728.594297799151</v>
      </c>
      <c r="K55" s="1570"/>
      <c r="L55" s="1568">
        <v>4.9469795225064929E-2</v>
      </c>
      <c r="M55" s="1571"/>
      <c r="N55" s="1580">
        <v>5929.4649045963306</v>
      </c>
      <c r="O55" s="1568"/>
      <c r="P55" s="1389">
        <v>7563.8306181636399</v>
      </c>
      <c r="Q55" s="1570"/>
      <c r="R55" s="1568">
        <v>-0.21607645597490963</v>
      </c>
      <c r="S55" s="57"/>
      <c r="T55" s="4"/>
      <c r="U55" s="98"/>
      <c r="V55" s="98"/>
    </row>
    <row r="56" spans="1:22" s="809" customFormat="1" x14ac:dyDescent="0.2">
      <c r="A56" s="1363" t="s">
        <v>316</v>
      </c>
      <c r="B56" s="1566">
        <v>3603.7159056472115</v>
      </c>
      <c r="C56" s="1389"/>
      <c r="D56" s="1389">
        <v>3781.3945558893829</v>
      </c>
      <c r="E56" s="1389"/>
      <c r="F56" s="1568">
        <v>-4.69875987855971E-2</v>
      </c>
      <c r="G56" s="1568"/>
      <c r="H56" s="1575">
        <v>3367.4584640275625</v>
      </c>
      <c r="I56" s="1568"/>
      <c r="J56" s="1580">
        <v>3457.8125732675676</v>
      </c>
      <c r="K56" s="1570"/>
      <c r="L56" s="1568">
        <v>-2.6130424170047524E-2</v>
      </c>
      <c r="M56" s="1571"/>
      <c r="N56" s="1597">
        <v>236.25744161965497</v>
      </c>
      <c r="O56" s="1568"/>
      <c r="P56" s="1389">
        <v>323.58198262181509</v>
      </c>
      <c r="Q56" s="1570"/>
      <c r="R56" s="1568">
        <v>-0.26986836626259336</v>
      </c>
      <c r="S56" s="57"/>
      <c r="T56" s="4"/>
      <c r="U56" s="4"/>
      <c r="V56" s="4"/>
    </row>
    <row r="57" spans="1:22" s="809" customFormat="1" x14ac:dyDescent="0.2">
      <c r="A57" s="1363" t="s">
        <v>317</v>
      </c>
      <c r="B57" s="1566">
        <v>4224.3969017012305</v>
      </c>
      <c r="C57" s="1389"/>
      <c r="D57" s="1389">
        <v>4174.5904698561326</v>
      </c>
      <c r="E57" s="1389"/>
      <c r="F57" s="1568">
        <v>1.1930854584357437E-2</v>
      </c>
      <c r="G57" s="1568"/>
      <c r="H57" s="1575">
        <v>1469.4214606520052</v>
      </c>
      <c r="I57" s="1568"/>
      <c r="J57" s="1580">
        <v>2255.1656829408134</v>
      </c>
      <c r="K57" s="1570"/>
      <c r="L57" s="1568">
        <v>-0.34841973174413104</v>
      </c>
      <c r="M57" s="1571"/>
      <c r="N57" s="1597">
        <v>2754.9754410492333</v>
      </c>
      <c r="O57" s="1568"/>
      <c r="P57" s="1389">
        <v>1919.4247869153191</v>
      </c>
      <c r="Q57" s="1570"/>
      <c r="R57" s="1568">
        <v>0.43531304786196701</v>
      </c>
      <c r="S57" s="57"/>
      <c r="T57" s="4"/>
      <c r="U57" s="4"/>
      <c r="V57" s="4"/>
    </row>
    <row r="58" spans="1:22" s="809" customFormat="1" x14ac:dyDescent="0.2">
      <c r="A58" s="1363" t="s">
        <v>622</v>
      </c>
      <c r="B58" s="1566">
        <v>12063.748059671252</v>
      </c>
      <c r="C58" s="1389"/>
      <c r="D58" s="1389">
        <v>14516.096123698837</v>
      </c>
      <c r="E58" s="1389"/>
      <c r="F58" s="1568">
        <v>-0.16893991629222579</v>
      </c>
      <c r="G58" s="1581"/>
      <c r="H58" s="1575">
        <v>8457.6436265767807</v>
      </c>
      <c r="I58" s="1568"/>
      <c r="J58" s="1580">
        <v>9256.1903025652337</v>
      </c>
      <c r="K58" s="1570"/>
      <c r="L58" s="1568">
        <v>-8.6271635509389433E-2</v>
      </c>
      <c r="M58" s="1571"/>
      <c r="N58" s="1597">
        <v>3606.1044330944255</v>
      </c>
      <c r="O58" s="1568"/>
      <c r="P58" s="1389">
        <v>5259.9058211336032</v>
      </c>
      <c r="Q58" s="1570"/>
      <c r="R58" s="1568">
        <v>-0.31441653981605971</v>
      </c>
      <c r="S58" s="57"/>
      <c r="T58" s="4"/>
      <c r="U58" s="4"/>
      <c r="V58" s="4"/>
    </row>
    <row r="59" spans="1:22" s="809" customFormat="1" x14ac:dyDescent="0.2">
      <c r="A59" s="194" t="s">
        <v>1086</v>
      </c>
      <c r="B59" s="1599">
        <v>48.629134636253077</v>
      </c>
      <c r="C59" s="1600"/>
      <c r="D59" s="1600">
        <v>48.71921935577717</v>
      </c>
      <c r="E59" s="1601"/>
      <c r="F59" s="1602">
        <v>-1.8490591744962036E-3</v>
      </c>
      <c r="G59" s="1602"/>
      <c r="H59" s="1603">
        <v>49.2069772559204</v>
      </c>
      <c r="I59" s="1602"/>
      <c r="J59" s="1604">
        <v>49.319394470425031</v>
      </c>
      <c r="K59" s="1601"/>
      <c r="L59" s="1605">
        <v>-2.2793713449187607E-3</v>
      </c>
      <c r="M59" s="1602"/>
      <c r="N59" s="1604">
        <v>46.913307577056031</v>
      </c>
      <c r="O59" s="1602"/>
      <c r="P59" s="1600">
        <v>46.872625641049119</v>
      </c>
      <c r="Q59" s="1601"/>
      <c r="R59" s="1602">
        <v>8.6792526449136227E-4</v>
      </c>
      <c r="S59" s="91"/>
      <c r="T59" s="4"/>
      <c r="U59" s="10"/>
      <c r="V59" s="10"/>
    </row>
    <row r="60" spans="1:22" s="809" customFormat="1" x14ac:dyDescent="0.2">
      <c r="A60" s="24"/>
      <c r="B60" s="127"/>
      <c r="C60" s="128"/>
      <c r="D60" s="127"/>
      <c r="E60" s="129"/>
      <c r="F60" s="129"/>
      <c r="G60" s="129"/>
      <c r="H60" s="141"/>
      <c r="I60" s="129"/>
      <c r="J60" s="130"/>
      <c r="K60" s="129"/>
      <c r="L60" s="129"/>
      <c r="M60" s="129"/>
      <c r="N60" s="142"/>
      <c r="O60" s="21"/>
      <c r="P60" s="316"/>
      <c r="Q60" s="6"/>
      <c r="R60" s="21"/>
      <c r="S60" s="21"/>
      <c r="T60" s="4"/>
      <c r="U60" s="4"/>
      <c r="V60" s="4"/>
    </row>
    <row r="61" spans="1:22" x14ac:dyDescent="0.2">
      <c r="A61" s="29" t="s">
        <v>677</v>
      </c>
      <c r="B61" s="109"/>
      <c r="C61" s="10"/>
      <c r="D61" s="109"/>
      <c r="E61" s="6"/>
      <c r="F61" s="21"/>
      <c r="G61" s="21"/>
      <c r="H61" s="553"/>
      <c r="I61" s="21"/>
      <c r="J61" s="110"/>
      <c r="K61" s="6"/>
      <c r="L61" s="21"/>
      <c r="M61" s="21"/>
      <c r="N61" s="109"/>
      <c r="O61" s="21"/>
      <c r="P61" s="316"/>
      <c r="Q61" s="6"/>
      <c r="R61" s="21"/>
      <c r="S61" s="21"/>
      <c r="T61" s="4"/>
      <c r="U61" s="10"/>
      <c r="V61" s="10"/>
    </row>
    <row r="62" spans="1:22" x14ac:dyDescent="0.2">
      <c r="A62" s="29"/>
      <c r="B62" s="109"/>
      <c r="C62" s="10"/>
      <c r="D62" s="109"/>
      <c r="E62" s="6"/>
      <c r="F62" s="21"/>
      <c r="G62" s="21"/>
      <c r="H62" s="109"/>
      <c r="I62" s="21"/>
      <c r="J62" s="110"/>
      <c r="K62" s="6"/>
      <c r="L62" s="21"/>
      <c r="M62" s="21"/>
      <c r="N62" s="39"/>
      <c r="O62" s="21"/>
      <c r="P62" s="316"/>
      <c r="Q62" s="6"/>
      <c r="R62" s="21"/>
      <c r="S62" s="21"/>
      <c r="T62" s="4"/>
      <c r="U62" s="4"/>
      <c r="V62" s="4"/>
    </row>
    <row r="63" spans="1:22" x14ac:dyDescent="0.2">
      <c r="A63" s="29"/>
      <c r="B63" s="34"/>
      <c r="C63" s="10"/>
      <c r="D63" s="34"/>
      <c r="E63" s="4"/>
      <c r="F63" s="4"/>
      <c r="G63" s="10"/>
      <c r="H63" s="35"/>
      <c r="I63" s="10"/>
      <c r="J63" s="34"/>
      <c r="K63" s="4"/>
      <c r="L63" s="4"/>
      <c r="M63" s="10"/>
      <c r="N63" s="35"/>
      <c r="O63" s="10"/>
      <c r="P63" s="34"/>
      <c r="Q63" s="4"/>
      <c r="R63" s="10"/>
      <c r="S63" s="10"/>
      <c r="T63" s="4"/>
      <c r="U63" s="10"/>
      <c r="V63" s="10"/>
    </row>
    <row r="64" spans="1:22" x14ac:dyDescent="0.2">
      <c r="A64" s="29"/>
      <c r="B64" s="34"/>
      <c r="C64" s="10"/>
      <c r="D64" s="4"/>
      <c r="E64" s="4"/>
      <c r="F64" s="35"/>
      <c r="G64" s="35"/>
      <c r="H64" s="35"/>
      <c r="I64" s="10"/>
      <c r="J64" s="567"/>
      <c r="K64" s="4"/>
      <c r="L64" s="35"/>
      <c r="M64" s="35"/>
      <c r="N64" s="71"/>
      <c r="O64" s="10"/>
      <c r="P64" s="567"/>
      <c r="Q64" s="4"/>
      <c r="R64" s="35"/>
      <c r="S64" s="35"/>
      <c r="T64" s="4"/>
      <c r="U64" s="4"/>
      <c r="V64" s="4"/>
    </row>
    <row r="65" spans="1:22" x14ac:dyDescent="0.2">
      <c r="A65" s="29"/>
      <c r="B65" s="93"/>
      <c r="C65" s="10"/>
      <c r="D65" s="93"/>
      <c r="E65" s="4"/>
      <c r="F65" s="35"/>
      <c r="G65" s="35"/>
      <c r="H65" s="35"/>
      <c r="I65" s="10"/>
      <c r="J65" s="567"/>
      <c r="K65" s="4"/>
      <c r="L65" s="35"/>
      <c r="M65" s="35"/>
      <c r="N65" s="71"/>
      <c r="O65" s="10"/>
      <c r="P65" s="567"/>
      <c r="Q65" s="4"/>
      <c r="R65" s="35"/>
      <c r="S65" s="35"/>
      <c r="T65" s="4"/>
      <c r="U65" s="4"/>
      <c r="V65" s="4"/>
    </row>
    <row r="66" spans="1:22" x14ac:dyDescent="0.2">
      <c r="A66" s="781"/>
      <c r="B66" s="773"/>
      <c r="D66" s="773"/>
      <c r="E66" s="782"/>
      <c r="F66" s="783"/>
      <c r="G66" s="783"/>
      <c r="H66" s="773"/>
      <c r="I66" s="783"/>
      <c r="J66" s="774"/>
      <c r="K66" s="782"/>
      <c r="L66" s="783"/>
      <c r="M66" s="783"/>
      <c r="N66" s="780"/>
      <c r="O66" s="783"/>
      <c r="P66" s="775"/>
      <c r="Q66" s="782"/>
      <c r="R66" s="783"/>
      <c r="S66" s="783"/>
    </row>
    <row r="67" spans="1:22" x14ac:dyDescent="0.2">
      <c r="A67" s="781"/>
      <c r="D67" s="746"/>
      <c r="F67" s="701"/>
      <c r="J67" s="746"/>
      <c r="L67" s="701"/>
      <c r="N67" s="703"/>
      <c r="P67" s="746"/>
    </row>
    <row r="68" spans="1:22" x14ac:dyDescent="0.2">
      <c r="A68" s="781"/>
      <c r="F68" s="703"/>
      <c r="G68" s="703"/>
      <c r="L68" s="703"/>
      <c r="M68" s="703"/>
      <c r="R68" s="703"/>
      <c r="S68" s="703"/>
    </row>
    <row r="69" spans="1:22" x14ac:dyDescent="0.2">
      <c r="A69" s="781"/>
      <c r="B69" s="739"/>
      <c r="D69" s="739"/>
      <c r="F69" s="703"/>
      <c r="G69" s="703"/>
      <c r="L69" s="703"/>
      <c r="M69" s="703"/>
      <c r="R69" s="703"/>
      <c r="S69" s="703"/>
    </row>
    <row r="70" spans="1:22" x14ac:dyDescent="0.2">
      <c r="A70" s="781"/>
      <c r="B70" s="739"/>
      <c r="D70" s="739"/>
      <c r="F70" s="703"/>
      <c r="G70" s="703"/>
      <c r="L70" s="703"/>
      <c r="M70" s="703"/>
      <c r="R70" s="703"/>
      <c r="S70" s="703"/>
    </row>
    <row r="71" spans="1:22" x14ac:dyDescent="0.2">
      <c r="A71" s="781"/>
      <c r="B71" s="742"/>
      <c r="H71" s="743"/>
      <c r="N71" s="743"/>
    </row>
    <row r="72" spans="1:22" x14ac:dyDescent="0.2">
      <c r="B72" s="744"/>
    </row>
    <row r="73" spans="1:22" x14ac:dyDescent="0.2">
      <c r="B73" s="771"/>
    </row>
    <row r="74" spans="1:22" x14ac:dyDescent="0.2">
      <c r="B74" s="745"/>
    </row>
    <row r="75" spans="1:22" x14ac:dyDescent="0.2">
      <c r="B75" s="745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51" type="noConversion"/>
  <printOptions horizontalCentered="1"/>
  <pageMargins left="0.25" right="0.25" top="0.25" bottom="0.5" header="0.3" footer="0.3"/>
  <pageSetup scale="84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>
    <pageSetUpPr fitToPage="1"/>
  </sheetPr>
  <dimension ref="A1:GP71"/>
  <sheetViews>
    <sheetView showGridLines="0" zoomScaleNormal="100" workbookViewId="0">
      <selection activeCell="H14" sqref="H14"/>
    </sheetView>
  </sheetViews>
  <sheetFormatPr defaultColWidth="9.140625" defaultRowHeight="12" x14ac:dyDescent="0.2"/>
  <cols>
    <col min="1" max="1" width="24.7109375" style="24" customWidth="1"/>
    <col min="2" max="2" width="10.28515625" style="34" customWidth="1"/>
    <col min="3" max="3" width="0.5703125" style="10" customWidth="1"/>
    <col min="4" max="4" width="12.7109375" style="4" customWidth="1"/>
    <col min="5" max="5" width="0.7109375" style="4" customWidth="1"/>
    <col min="6" max="6" width="8.5703125" style="10" customWidth="1"/>
    <col min="7" max="7" width="0.5703125" style="10" customWidth="1"/>
    <col min="8" max="8" width="10.28515625" style="35" customWidth="1"/>
    <col min="9" max="9" width="0.5703125" style="10" customWidth="1"/>
    <col min="10" max="10" width="10.28515625" style="567" customWidth="1"/>
    <col min="11" max="11" width="0.5703125" style="4" customWidth="1"/>
    <col min="12" max="12" width="8.42578125" style="10" customWidth="1"/>
    <col min="13" max="13" width="1.5703125" style="10" customWidth="1"/>
    <col min="14" max="14" width="10.28515625" style="71" customWidth="1"/>
    <col min="15" max="15" width="0.5703125" style="10" customWidth="1"/>
    <col min="16" max="16" width="10.28515625" style="567" customWidth="1"/>
    <col min="17" max="17" width="0.5703125" style="4" customWidth="1"/>
    <col min="18" max="18" width="8.28515625" style="10" customWidth="1"/>
    <col min="19" max="19" width="0.5703125" style="10" customWidth="1"/>
    <col min="20" max="16384" width="9.140625" style="4"/>
  </cols>
  <sheetData>
    <row r="1" spans="1:20" s="2" customFormat="1" ht="15.75" x14ac:dyDescent="0.25">
      <c r="A1" s="1893" t="str">
        <f>CONCATENATE('List of Tables'!A53,":  ",'List of Tables'!C53)</f>
        <v>TABLE 44:  Timeshare-Only Visitor Characteristics: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693"/>
    </row>
    <row r="2" spans="1:20" s="2" customFormat="1" ht="15.75" x14ac:dyDescent="0.25">
      <c r="A2" s="1893" t="s">
        <v>889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  <c r="T2" s="4"/>
    </row>
    <row r="3" spans="1:20" s="2" customFormat="1" ht="14.25" x14ac:dyDescent="0.2">
      <c r="A3" s="604"/>
      <c r="B3" s="417"/>
      <c r="C3" s="25"/>
      <c r="D3" s="834"/>
      <c r="E3" s="25"/>
      <c r="F3" s="25"/>
      <c r="G3" s="25"/>
      <c r="H3" s="544"/>
      <c r="I3" s="25"/>
      <c r="J3" s="834"/>
      <c r="K3" s="25"/>
      <c r="L3" s="25"/>
      <c r="M3" s="25"/>
      <c r="N3" s="544"/>
      <c r="O3" s="25"/>
      <c r="P3" s="834"/>
      <c r="Q3" s="25"/>
      <c r="R3" s="544"/>
      <c r="S3" s="25"/>
      <c r="T3" s="4"/>
    </row>
    <row r="4" spans="1:20" x14ac:dyDescent="0.2">
      <c r="A4" s="1971" t="s">
        <v>18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</row>
    <row r="5" spans="1:20" ht="24" x14ac:dyDescent="0.2">
      <c r="A5" s="1960" t="s">
        <v>247</v>
      </c>
      <c r="B5" s="66">
        <v>2015</v>
      </c>
      <c r="C5" s="67"/>
      <c r="D5" s="68" t="s">
        <v>984</v>
      </c>
      <c r="E5" s="65"/>
      <c r="F5" s="44" t="s">
        <v>595</v>
      </c>
      <c r="G5" s="65"/>
      <c r="H5" s="66">
        <v>2015</v>
      </c>
      <c r="I5" s="67"/>
      <c r="J5" s="68" t="s">
        <v>984</v>
      </c>
      <c r="K5" s="65"/>
      <c r="L5" s="44" t="s">
        <v>595</v>
      </c>
      <c r="M5" s="66"/>
      <c r="N5" s="68">
        <v>2015</v>
      </c>
      <c r="O5" s="67"/>
      <c r="P5" s="68" t="s">
        <v>984</v>
      </c>
      <c r="Q5" s="65"/>
      <c r="R5" s="44" t="s">
        <v>595</v>
      </c>
      <c r="S5" s="5"/>
    </row>
    <row r="6" spans="1:20" x14ac:dyDescent="0.2">
      <c r="A6" s="30" t="s">
        <v>475</v>
      </c>
      <c r="B6" s="1566">
        <v>6166543.2375900736</v>
      </c>
      <c r="C6" s="1567"/>
      <c r="D6" s="1389">
        <v>5785903.9873992316</v>
      </c>
      <c r="E6" s="1389"/>
      <c r="F6" s="1568">
        <v>6.578734300116508E-2</v>
      </c>
      <c r="G6" s="1568"/>
      <c r="H6" s="1569">
        <v>5145601.0867675599</v>
      </c>
      <c r="I6" s="1568"/>
      <c r="J6" s="1389">
        <v>4985376.2070180802</v>
      </c>
      <c r="K6" s="1570"/>
      <c r="L6" s="1568">
        <v>3.2138974692406522E-2</v>
      </c>
      <c r="M6" s="1571"/>
      <c r="N6" s="1614">
        <v>1020942.1508220934</v>
      </c>
      <c r="O6" s="1568"/>
      <c r="P6" s="1389">
        <v>800527.78038115182</v>
      </c>
      <c r="Q6" s="1570"/>
      <c r="R6" s="1568">
        <v>0.27533631666848163</v>
      </c>
      <c r="S6" s="7"/>
    </row>
    <row r="7" spans="1:20" s="14" customFormat="1" x14ac:dyDescent="0.2">
      <c r="A7" s="30" t="s">
        <v>265</v>
      </c>
      <c r="B7" s="1566">
        <v>626356.38758113666</v>
      </c>
      <c r="C7" s="1389"/>
      <c r="D7" s="1389">
        <v>582827.7173255753</v>
      </c>
      <c r="E7" s="1389"/>
      <c r="F7" s="1568">
        <v>7.4685312591689368E-2</v>
      </c>
      <c r="G7" s="1568"/>
      <c r="H7" s="1575">
        <v>515224.36713460385</v>
      </c>
      <c r="I7" s="1568"/>
      <c r="J7" s="1389">
        <v>496759.77371205098</v>
      </c>
      <c r="K7" s="1570"/>
      <c r="L7" s="1568">
        <v>3.7170065693072699E-2</v>
      </c>
      <c r="M7" s="1571"/>
      <c r="N7" s="1389">
        <v>111132.02044647241</v>
      </c>
      <c r="O7" s="1568"/>
      <c r="P7" s="1389">
        <v>86067.943613524316</v>
      </c>
      <c r="Q7" s="1570"/>
      <c r="R7" s="1568">
        <v>0.29121268361533897</v>
      </c>
      <c r="S7" s="7"/>
      <c r="T7" s="4"/>
    </row>
    <row r="8" spans="1:20" s="14" customFormat="1" x14ac:dyDescent="0.2">
      <c r="A8" s="429" t="s">
        <v>266</v>
      </c>
      <c r="B8" s="1577"/>
      <c r="C8" s="1578"/>
      <c r="D8" s="1578"/>
      <c r="E8" s="1578"/>
      <c r="F8" s="1578"/>
      <c r="G8" s="1578"/>
      <c r="H8" s="1577"/>
      <c r="I8" s="1578"/>
      <c r="J8" s="1578"/>
      <c r="K8" s="1578"/>
      <c r="L8" s="1578"/>
      <c r="M8" s="1577"/>
      <c r="N8" s="1578"/>
      <c r="O8" s="1578"/>
      <c r="P8" s="1578"/>
      <c r="Q8" s="1578"/>
      <c r="R8" s="1578"/>
      <c r="S8" s="408"/>
      <c r="T8" s="4"/>
    </row>
    <row r="9" spans="1:20" s="186" customFormat="1" x14ac:dyDescent="0.2">
      <c r="A9" s="184" t="s">
        <v>267</v>
      </c>
      <c r="B9" s="1566">
        <v>53078.240199352025</v>
      </c>
      <c r="C9" s="1389"/>
      <c r="D9" s="1389">
        <v>51467.607622163108</v>
      </c>
      <c r="E9" s="1389"/>
      <c r="F9" s="1568">
        <v>3.129410228299289E-2</v>
      </c>
      <c r="G9" s="1568"/>
      <c r="H9" s="1575">
        <v>48956.05173845189</v>
      </c>
      <c r="I9" s="1568"/>
      <c r="J9" s="1580">
        <v>47853.484896864466</v>
      </c>
      <c r="K9" s="1570"/>
      <c r="L9" s="1568">
        <v>2.3040471220930211E-2</v>
      </c>
      <c r="M9" s="1571"/>
      <c r="N9" s="1389">
        <v>4122.1884608997862</v>
      </c>
      <c r="O9" s="1568"/>
      <c r="P9" s="1389">
        <v>3614.1227252986405</v>
      </c>
      <c r="Q9" s="1570"/>
      <c r="R9" s="1568">
        <v>0.14057788686718253</v>
      </c>
      <c r="S9" s="57"/>
      <c r="T9" s="4"/>
    </row>
    <row r="10" spans="1:20" s="186" customFormat="1" x14ac:dyDescent="0.2">
      <c r="A10" s="184" t="s">
        <v>268</v>
      </c>
      <c r="B10" s="1566">
        <v>275741.95610078447</v>
      </c>
      <c r="C10" s="1389"/>
      <c r="D10" s="1389">
        <v>264119.6479559993</v>
      </c>
      <c r="E10" s="1389"/>
      <c r="F10" s="1568">
        <v>4.4003951371014163E-2</v>
      </c>
      <c r="G10" s="1568"/>
      <c r="H10" s="1575">
        <v>238536.55992361056</v>
      </c>
      <c r="I10" s="1568"/>
      <c r="J10" s="1580">
        <v>231036.81877107496</v>
      </c>
      <c r="K10" s="1570"/>
      <c r="L10" s="1568">
        <v>3.2461237963836362E-2</v>
      </c>
      <c r="M10" s="1571"/>
      <c r="N10" s="1389">
        <v>37205.396177191011</v>
      </c>
      <c r="O10" s="1568"/>
      <c r="P10" s="1389">
        <v>33082.829184924361</v>
      </c>
      <c r="Q10" s="1570"/>
      <c r="R10" s="1568">
        <v>0.12461349569659168</v>
      </c>
      <c r="S10" s="57"/>
      <c r="T10" s="4"/>
    </row>
    <row r="11" spans="1:20" s="186" customFormat="1" x14ac:dyDescent="0.2">
      <c r="A11" s="184" t="s">
        <v>269</v>
      </c>
      <c r="B11" s="1566">
        <v>297536.19128126785</v>
      </c>
      <c r="C11" s="1389"/>
      <c r="D11" s="1389">
        <v>267240.46174739429</v>
      </c>
      <c r="E11" s="1389"/>
      <c r="F11" s="1568">
        <v>0.11336505458709399</v>
      </c>
      <c r="G11" s="1568"/>
      <c r="H11" s="1575">
        <v>227731.75547288192</v>
      </c>
      <c r="I11" s="1568"/>
      <c r="J11" s="1389">
        <v>217869.47004409492</v>
      </c>
      <c r="K11" s="1570"/>
      <c r="L11" s="1568">
        <v>4.5266945510038452E-2</v>
      </c>
      <c r="M11" s="1571"/>
      <c r="N11" s="1389">
        <v>69804.435808381866</v>
      </c>
      <c r="O11" s="1568"/>
      <c r="P11" s="1389">
        <v>49370.991703299354</v>
      </c>
      <c r="Q11" s="1570"/>
      <c r="R11" s="1568">
        <v>0.41387550462586697</v>
      </c>
      <c r="S11" s="57"/>
      <c r="T11" s="4"/>
    </row>
    <row r="12" spans="1:20" s="186" customFormat="1" x14ac:dyDescent="0.2">
      <c r="A12" s="184" t="s">
        <v>270</v>
      </c>
      <c r="B12" s="1583">
        <v>2.3793456815864249</v>
      </c>
      <c r="C12" s="1584"/>
      <c r="D12" s="1585">
        <v>2.3417041280641269</v>
      </c>
      <c r="E12" s="1585"/>
      <c r="F12" s="1568">
        <v>1.6074427623534185E-2</v>
      </c>
      <c r="G12" s="1568"/>
      <c r="H12" s="1586">
        <v>2.298963382584438</v>
      </c>
      <c r="I12" s="1568"/>
      <c r="J12" s="1587">
        <v>2.2874103146331208</v>
      </c>
      <c r="K12" s="1570"/>
      <c r="L12" s="1568">
        <v>5.0507195309076706E-3</v>
      </c>
      <c r="M12" s="1571"/>
      <c r="N12" s="1584">
        <v>2.8396567279741576</v>
      </c>
      <c r="O12" s="1568"/>
      <c r="P12" s="1585">
        <v>2.7134370403653176</v>
      </c>
      <c r="Q12" s="1570"/>
      <c r="R12" s="1568">
        <v>4.6516534465766209E-2</v>
      </c>
      <c r="S12" s="57"/>
      <c r="T12" s="4"/>
    </row>
    <row r="13" spans="1:20" s="14" customFormat="1" x14ac:dyDescent="0.2">
      <c r="A13" s="429" t="s">
        <v>271</v>
      </c>
      <c r="B13" s="1577"/>
      <c r="C13" s="1578"/>
      <c r="D13" s="1578"/>
      <c r="E13" s="1578"/>
      <c r="F13" s="1578"/>
      <c r="G13" s="1578"/>
      <c r="H13" s="1577"/>
      <c r="I13" s="1578"/>
      <c r="J13" s="1578"/>
      <c r="K13" s="1578"/>
      <c r="L13" s="1578"/>
      <c r="M13" s="1577"/>
      <c r="N13" s="1578"/>
      <c r="O13" s="1578"/>
      <c r="P13" s="1578"/>
      <c r="Q13" s="1578"/>
      <c r="R13" s="1578"/>
      <c r="S13" s="408"/>
      <c r="T13" s="4"/>
    </row>
    <row r="14" spans="1:20" s="98" customFormat="1" x14ac:dyDescent="0.2">
      <c r="A14" s="9" t="s">
        <v>272</v>
      </c>
      <c r="B14" s="1566">
        <v>100447.2059920841</v>
      </c>
      <c r="C14" s="1389"/>
      <c r="D14" s="1389">
        <v>98089.822885582587</v>
      </c>
      <c r="E14" s="1389"/>
      <c r="F14" s="1568">
        <v>2.4032902060097443E-2</v>
      </c>
      <c r="G14" s="1568"/>
      <c r="H14" s="1575">
        <v>84995.907852772754</v>
      </c>
      <c r="I14" s="1568"/>
      <c r="J14" s="1580">
        <v>85788.61171349966</v>
      </c>
      <c r="K14" s="1570"/>
      <c r="L14" s="1568">
        <v>-9.2401991930377222E-3</v>
      </c>
      <c r="M14" s="1571"/>
      <c r="N14" s="1389">
        <v>15451.298139309014</v>
      </c>
      <c r="O14" s="1568"/>
      <c r="P14" s="1389">
        <v>12301.211172082927</v>
      </c>
      <c r="Q14" s="1570"/>
      <c r="R14" s="1568">
        <v>0.25607941552739738</v>
      </c>
      <c r="S14" s="57"/>
      <c r="T14" s="4"/>
    </row>
    <row r="15" spans="1:20" s="98" customFormat="1" x14ac:dyDescent="0.2">
      <c r="A15" s="9" t="s">
        <v>273</v>
      </c>
      <c r="B15" s="1566">
        <v>525909.18158898363</v>
      </c>
      <c r="C15" s="1389"/>
      <c r="D15" s="1389">
        <v>484737.89443999273</v>
      </c>
      <c r="E15" s="1389"/>
      <c r="F15" s="1568">
        <v>8.4935152834616334E-2</v>
      </c>
      <c r="G15" s="1568"/>
      <c r="H15" s="1566">
        <v>430228.45928191993</v>
      </c>
      <c r="I15" s="1568"/>
      <c r="J15" s="1580">
        <v>410971.16199855134</v>
      </c>
      <c r="K15" s="1570"/>
      <c r="L15" s="1568">
        <v>4.6858025730371011E-2</v>
      </c>
      <c r="M15" s="1571"/>
      <c r="N15" s="1389">
        <v>95680.72230716348</v>
      </c>
      <c r="O15" s="1568"/>
      <c r="P15" s="1389">
        <v>73766.732441441389</v>
      </c>
      <c r="Q15" s="1570"/>
      <c r="R15" s="1568">
        <v>0.2970714459003343</v>
      </c>
      <c r="S15" s="57"/>
      <c r="T15" s="4"/>
    </row>
    <row r="16" spans="1:20" s="98" customFormat="1" x14ac:dyDescent="0.2">
      <c r="A16" s="33" t="s">
        <v>619</v>
      </c>
      <c r="B16" s="1583">
        <v>7.1880855144452047</v>
      </c>
      <c r="C16" s="1584"/>
      <c r="D16" s="1585">
        <v>6.9956940542163686</v>
      </c>
      <c r="E16" s="1585"/>
      <c r="F16" s="1568">
        <v>2.7501411402186756E-2</v>
      </c>
      <c r="G16" s="1568"/>
      <c r="H16" s="1586">
        <v>7.2936090262133453</v>
      </c>
      <c r="I16" s="1568"/>
      <c r="J16" s="1587">
        <v>7.0827050920073145</v>
      </c>
      <c r="K16" s="1570"/>
      <c r="L16" s="1568">
        <v>2.9777314100516698E-2</v>
      </c>
      <c r="M16" s="1571"/>
      <c r="N16" s="1584">
        <v>6.6988630171820445</v>
      </c>
      <c r="O16" s="1568"/>
      <c r="P16" s="1585">
        <v>6.493491008241782</v>
      </c>
      <c r="Q16" s="1570"/>
      <c r="R16" s="1568">
        <v>3.1627364799550285E-2</v>
      </c>
      <c r="S16" s="57"/>
      <c r="T16" s="4"/>
    </row>
    <row r="17" spans="1:20" x14ac:dyDescent="0.2">
      <c r="A17" s="545" t="s">
        <v>274</v>
      </c>
      <c r="B17" s="1577"/>
      <c r="C17" s="1578"/>
      <c r="D17" s="1578"/>
      <c r="E17" s="1578"/>
      <c r="F17" s="1578"/>
      <c r="G17" s="1578"/>
      <c r="H17" s="1577"/>
      <c r="I17" s="1578"/>
      <c r="J17" s="1578"/>
      <c r="K17" s="1578"/>
      <c r="L17" s="1578"/>
      <c r="M17" s="1577"/>
      <c r="N17" s="1578"/>
      <c r="O17" s="1578"/>
      <c r="P17" s="1578"/>
      <c r="Q17" s="1578"/>
      <c r="R17" s="1578"/>
      <c r="S17" s="408"/>
    </row>
    <row r="18" spans="1:20" s="98" customFormat="1" x14ac:dyDescent="0.2">
      <c r="A18" s="9" t="s">
        <v>275</v>
      </c>
      <c r="B18" s="1566">
        <v>3381.6705684668509</v>
      </c>
      <c r="C18" s="1389"/>
      <c r="D18" s="1389">
        <v>3314.4781662294158</v>
      </c>
      <c r="E18" s="1389">
        <v>0</v>
      </c>
      <c r="F18" s="1568">
        <v>2.027239247554732E-2</v>
      </c>
      <c r="G18" s="1568"/>
      <c r="H18" s="1575">
        <v>1921.0260485541248</v>
      </c>
      <c r="I18" s="1568"/>
      <c r="J18" s="1580">
        <v>1913.23338234468</v>
      </c>
      <c r="K18" s="1570"/>
      <c r="L18" s="1568">
        <v>4.0730348327368705E-3</v>
      </c>
      <c r="M18" s="1571"/>
      <c r="N18" s="1389">
        <v>1460.6445199127263</v>
      </c>
      <c r="O18" s="1568"/>
      <c r="P18" s="1389">
        <v>1401.2447838847359</v>
      </c>
      <c r="Q18" s="1570"/>
      <c r="R18" s="1568">
        <v>4.2390691984104174E-2</v>
      </c>
      <c r="S18" s="57"/>
      <c r="T18" s="4"/>
    </row>
    <row r="19" spans="1:20" s="98" customFormat="1" x14ac:dyDescent="0.2">
      <c r="A19" s="9" t="s">
        <v>276</v>
      </c>
      <c r="B19" s="1566">
        <v>51948.818586529109</v>
      </c>
      <c r="C19" s="1389"/>
      <c r="D19" s="1389">
        <v>46883.060199110521</v>
      </c>
      <c r="E19" s="1389">
        <v>0</v>
      </c>
      <c r="F19" s="1568">
        <v>0.10805093280823627</v>
      </c>
      <c r="G19" s="1568"/>
      <c r="H19" s="1575">
        <v>41782.958491571626</v>
      </c>
      <c r="I19" s="1568"/>
      <c r="J19" s="1580">
        <v>40708.280035038471</v>
      </c>
      <c r="K19" s="1570"/>
      <c r="L19" s="1568">
        <v>2.6399505348989351E-2</v>
      </c>
      <c r="M19" s="1571"/>
      <c r="N19" s="1389">
        <v>10165.860094957923</v>
      </c>
      <c r="O19" s="1568"/>
      <c r="P19" s="1389">
        <v>6174.7801640720518</v>
      </c>
      <c r="Q19" s="1570"/>
      <c r="R19" s="1568">
        <v>0.64635174448929589</v>
      </c>
      <c r="S19" s="57"/>
      <c r="T19" s="4"/>
    </row>
    <row r="20" spans="1:20" s="98" customFormat="1" x14ac:dyDescent="0.2">
      <c r="A20" s="9" t="s">
        <v>277</v>
      </c>
      <c r="B20" s="1566">
        <v>855.62987925952314</v>
      </c>
      <c r="C20" s="1389"/>
      <c r="D20" s="1389">
        <v>1090.0717639376053</v>
      </c>
      <c r="E20" s="1389">
        <v>0</v>
      </c>
      <c r="F20" s="1568">
        <v>-0.21507013797992605</v>
      </c>
      <c r="G20" s="1568"/>
      <c r="H20" s="1575">
        <v>565.56757676615734</v>
      </c>
      <c r="I20" s="1568"/>
      <c r="J20" s="1580">
        <v>586.71589965649025</v>
      </c>
      <c r="K20" s="1570"/>
      <c r="L20" s="1568">
        <v>-3.6045252741087809E-2</v>
      </c>
      <c r="M20" s="1571"/>
      <c r="N20" s="1389">
        <v>290.06230249336556</v>
      </c>
      <c r="O20" s="1568"/>
      <c r="P20" s="1389">
        <v>503.35586428111515</v>
      </c>
      <c r="Q20" s="1570"/>
      <c r="R20" s="1568">
        <v>-0.42374307507546782</v>
      </c>
      <c r="S20" s="57"/>
      <c r="T20" s="4"/>
    </row>
    <row r="21" spans="1:20" s="98" customFormat="1" x14ac:dyDescent="0.2">
      <c r="A21" s="9" t="s">
        <v>278</v>
      </c>
      <c r="B21" s="1566">
        <v>571881.52830537048</v>
      </c>
      <c r="C21" s="1389"/>
      <c r="D21" s="1389">
        <v>533720.2507241664</v>
      </c>
      <c r="E21" s="1389">
        <v>0</v>
      </c>
      <c r="F21" s="1568">
        <v>7.1500523971923122E-2</v>
      </c>
      <c r="G21" s="1568"/>
      <c r="H21" s="1575">
        <v>472085.95017128257</v>
      </c>
      <c r="I21" s="1568"/>
      <c r="J21" s="1580">
        <v>454724.9761943192</v>
      </c>
      <c r="K21" s="1570"/>
      <c r="L21" s="1568">
        <v>3.8179064018565037E-2</v>
      </c>
      <c r="M21" s="1571"/>
      <c r="N21" s="1389">
        <v>99795.578134095005</v>
      </c>
      <c r="O21" s="1568"/>
      <c r="P21" s="1389">
        <v>78995.274529847142</v>
      </c>
      <c r="Q21" s="1570"/>
      <c r="R21" s="1568">
        <v>0.26331073254753729</v>
      </c>
      <c r="S21" s="57"/>
      <c r="T21" s="4"/>
    </row>
    <row r="22" spans="1:20" x14ac:dyDescent="0.2">
      <c r="A22" s="545" t="s">
        <v>279</v>
      </c>
      <c r="B22" s="1577"/>
      <c r="C22" s="1578"/>
      <c r="D22" s="1578"/>
      <c r="E22" s="1578"/>
      <c r="F22" s="1578"/>
      <c r="G22" s="1578"/>
      <c r="H22" s="1577"/>
      <c r="I22" s="1578"/>
      <c r="J22" s="1578"/>
      <c r="K22" s="1578"/>
      <c r="L22" s="1578"/>
      <c r="M22" s="1577"/>
      <c r="N22" s="1578"/>
      <c r="O22" s="1578"/>
      <c r="P22" s="1578"/>
      <c r="Q22" s="1578"/>
      <c r="R22" s="1578"/>
      <c r="S22" s="408"/>
    </row>
    <row r="23" spans="1:20" s="98" customFormat="1" x14ac:dyDescent="0.2">
      <c r="A23" s="9" t="s">
        <v>541</v>
      </c>
      <c r="B23" s="1566">
        <v>216987.6560622986</v>
      </c>
      <c r="C23" s="1389"/>
      <c r="D23" s="1389">
        <v>198687.3836225764</v>
      </c>
      <c r="E23" s="1389"/>
      <c r="F23" s="1568">
        <v>9.210586050337817E-2</v>
      </c>
      <c r="G23" s="1568"/>
      <c r="H23" s="1575">
        <v>136668.97313399042</v>
      </c>
      <c r="I23" s="1568"/>
      <c r="J23" s="1580">
        <v>138047.6424184409</v>
      </c>
      <c r="K23" s="1570"/>
      <c r="L23" s="1568">
        <v>-9.9869093039020619E-3</v>
      </c>
      <c r="M23" s="1571"/>
      <c r="N23" s="1389">
        <v>80318.682928277602</v>
      </c>
      <c r="O23" s="1568"/>
      <c r="P23" s="1389">
        <v>60639.741204135506</v>
      </c>
      <c r="Q23" s="1570"/>
      <c r="R23" s="1568">
        <v>0.32452219177347069</v>
      </c>
      <c r="S23" s="57"/>
      <c r="T23" s="4"/>
    </row>
    <row r="24" spans="1:20" s="98" customFormat="1" x14ac:dyDescent="0.2">
      <c r="A24" s="9" t="s">
        <v>280</v>
      </c>
      <c r="B24" s="1566">
        <v>226744.17062308933</v>
      </c>
      <c r="C24" s="1389"/>
      <c r="D24" s="1389">
        <v>211227.48330020599</v>
      </c>
      <c r="E24" s="1389"/>
      <c r="F24" s="1568">
        <v>7.3459604216513485E-2</v>
      </c>
      <c r="G24" s="1568"/>
      <c r="H24" s="1575">
        <v>205727.8670471696</v>
      </c>
      <c r="I24" s="1568"/>
      <c r="J24" s="1580">
        <v>194633.4888438787</v>
      </c>
      <c r="K24" s="1570"/>
      <c r="L24" s="1568">
        <v>5.7001383827579757E-2</v>
      </c>
      <c r="M24" s="1571"/>
      <c r="N24" s="1389">
        <v>21016.30357591929</v>
      </c>
      <c r="O24" s="1568"/>
      <c r="P24" s="1389">
        <v>16593.99445632728</v>
      </c>
      <c r="Q24" s="1570"/>
      <c r="R24" s="1568">
        <v>0.26650057834060475</v>
      </c>
      <c r="S24" s="57"/>
      <c r="T24" s="4"/>
    </row>
    <row r="25" spans="1:20" s="98" customFormat="1" x14ac:dyDescent="0.2">
      <c r="A25" s="9" t="s">
        <v>281</v>
      </c>
      <c r="B25" s="1566">
        <v>224556.07840663719</v>
      </c>
      <c r="C25" s="1389"/>
      <c r="D25" s="1389">
        <v>209316.18592565687</v>
      </c>
      <c r="E25" s="1389"/>
      <c r="F25" s="1568">
        <v>7.2807998165956872E-2</v>
      </c>
      <c r="G25" s="1568"/>
      <c r="H25" s="1575">
        <v>203780.91343118026</v>
      </c>
      <c r="I25" s="1568"/>
      <c r="J25" s="1580">
        <v>192783.11191894737</v>
      </c>
      <c r="K25" s="1570"/>
      <c r="L25" s="1568">
        <v>5.704753597325863E-2</v>
      </c>
      <c r="M25" s="1571"/>
      <c r="N25" s="1389">
        <v>20775.164975456515</v>
      </c>
      <c r="O25" s="1568"/>
      <c r="P25" s="1389">
        <v>16533.074006709492</v>
      </c>
      <c r="Q25" s="1570"/>
      <c r="R25" s="1568">
        <v>0.25658210729749881</v>
      </c>
      <c r="S25" s="57"/>
      <c r="T25" s="4"/>
    </row>
    <row r="26" spans="1:20" s="98" customFormat="1" x14ac:dyDescent="0.2">
      <c r="A26" s="9" t="s">
        <v>542</v>
      </c>
      <c r="B26" s="1566">
        <v>3099.9335550126912</v>
      </c>
      <c r="C26" s="1389"/>
      <c r="D26" s="1389">
        <v>2935.3705444151719</v>
      </c>
      <c r="E26" s="1389"/>
      <c r="F26" s="1568">
        <v>5.6062091006062714E-2</v>
      </c>
      <c r="G26" s="1568"/>
      <c r="H26" s="1575">
        <v>2728.8025634410469</v>
      </c>
      <c r="I26" s="1568"/>
      <c r="J26" s="1580">
        <v>2747.2214902035116</v>
      </c>
      <c r="K26" s="1570"/>
      <c r="L26" s="1568">
        <v>-6.7045656231745077E-3</v>
      </c>
      <c r="M26" s="1571"/>
      <c r="N26" s="1389">
        <v>371.13099157164208</v>
      </c>
      <c r="O26" s="1568"/>
      <c r="P26" s="1389">
        <v>188.14905421166034</v>
      </c>
      <c r="Q26" s="1570"/>
      <c r="R26" s="1568">
        <v>0.9725371096159442</v>
      </c>
      <c r="S26" s="57"/>
      <c r="T26" s="4"/>
    </row>
    <row r="27" spans="1:20" s="98" customFormat="1" x14ac:dyDescent="0.2">
      <c r="A27" s="9" t="s">
        <v>543</v>
      </c>
      <c r="B27" s="1566">
        <v>3297.418959509072</v>
      </c>
      <c r="C27" s="1389"/>
      <c r="D27" s="1389">
        <v>3962.8023858365923</v>
      </c>
      <c r="E27" s="1389"/>
      <c r="F27" s="1568">
        <v>-0.16790729426873763</v>
      </c>
      <c r="G27" s="1568"/>
      <c r="H27" s="1575">
        <v>3158.3598403955261</v>
      </c>
      <c r="I27" s="1568"/>
      <c r="J27" s="1580">
        <v>3519.4210448639838</v>
      </c>
      <c r="K27" s="1570"/>
      <c r="L27" s="1568">
        <v>-0.10259107957411548</v>
      </c>
      <c r="M27" s="1571"/>
      <c r="N27" s="1389">
        <v>139.05911911354559</v>
      </c>
      <c r="O27" s="1568"/>
      <c r="P27" s="1389">
        <v>443.38134097260848</v>
      </c>
      <c r="Q27" s="1570"/>
      <c r="R27" s="1568">
        <v>-0.68636677671526891</v>
      </c>
      <c r="S27" s="57"/>
      <c r="T27" s="4"/>
    </row>
    <row r="28" spans="1:20" s="98" customFormat="1" x14ac:dyDescent="0.2">
      <c r="A28" s="9" t="s">
        <v>246</v>
      </c>
      <c r="B28" s="1566">
        <v>159801.97844053936</v>
      </c>
      <c r="C28" s="1389"/>
      <c r="D28" s="1389">
        <v>156789.26224872324</v>
      </c>
      <c r="E28" s="1389"/>
      <c r="F28" s="1568">
        <v>1.9215067081806154E-2</v>
      </c>
      <c r="G28" s="1568"/>
      <c r="H28" s="1575">
        <v>149386.90853821207</v>
      </c>
      <c r="I28" s="1568"/>
      <c r="J28" s="1580">
        <v>146308.61241043694</v>
      </c>
      <c r="K28" s="1570"/>
      <c r="L28" s="1568">
        <v>2.1039746581285605E-2</v>
      </c>
      <c r="M28" s="1571"/>
      <c r="N28" s="1389">
        <v>10415.069902324181</v>
      </c>
      <c r="O28" s="1568"/>
      <c r="P28" s="1389">
        <v>10480.649838286314</v>
      </c>
      <c r="Q28" s="1570"/>
      <c r="R28" s="1568">
        <v>-6.2572394817128358E-3</v>
      </c>
      <c r="S28" s="57"/>
      <c r="T28" s="4"/>
    </row>
    <row r="29" spans="1:20" s="98" customFormat="1" x14ac:dyDescent="0.2">
      <c r="A29" s="9" t="s">
        <v>0</v>
      </c>
      <c r="B29" s="1566">
        <v>108918.44386736743</v>
      </c>
      <c r="C29" s="1389"/>
      <c r="D29" s="1389">
        <v>102302.8671436204</v>
      </c>
      <c r="E29" s="1389"/>
      <c r="F29" s="1568">
        <v>6.4666581772919299E-2</v>
      </c>
      <c r="G29" s="1568"/>
      <c r="H29" s="1575">
        <v>90861.654420068357</v>
      </c>
      <c r="I29" s="1568"/>
      <c r="J29" s="1580">
        <v>86518.589772195977</v>
      </c>
      <c r="K29" s="1570"/>
      <c r="L29" s="1568">
        <v>5.0198051763299625E-2</v>
      </c>
      <c r="M29" s="1571"/>
      <c r="N29" s="1389">
        <v>18056.789447298739</v>
      </c>
      <c r="O29" s="1568"/>
      <c r="P29" s="1389">
        <v>15784.277371424419</v>
      </c>
      <c r="Q29" s="1570"/>
      <c r="R29" s="1568">
        <v>0.14397314634044861</v>
      </c>
      <c r="S29" s="57"/>
      <c r="T29" s="4"/>
    </row>
    <row r="30" spans="1:20" s="98" customFormat="1" x14ac:dyDescent="0.2">
      <c r="A30" s="9" t="s">
        <v>253</v>
      </c>
      <c r="B30" s="1566">
        <v>19488.403262160729</v>
      </c>
      <c r="C30" s="1389"/>
      <c r="D30" s="1389">
        <v>16520.878775876539</v>
      </c>
      <c r="E30" s="1389"/>
      <c r="F30" s="1568">
        <v>0.1796226778576277</v>
      </c>
      <c r="G30" s="1568"/>
      <c r="H30" s="1575">
        <v>14110.461598894912</v>
      </c>
      <c r="I30" s="1568"/>
      <c r="J30" s="1580">
        <v>13852.805207472904</v>
      </c>
      <c r="K30" s="1570"/>
      <c r="L30" s="1568">
        <v>1.8599582363506773E-2</v>
      </c>
      <c r="M30" s="1571"/>
      <c r="N30" s="1389">
        <v>5377.9416632659568</v>
      </c>
      <c r="O30" s="1568"/>
      <c r="P30" s="1389">
        <v>2668.0735684036335</v>
      </c>
      <c r="Q30" s="1570"/>
      <c r="R30" s="1568">
        <v>1.0156646829209046</v>
      </c>
      <c r="S30" s="57"/>
      <c r="T30" s="4"/>
    </row>
    <row r="31" spans="1:20" s="98" customFormat="1" x14ac:dyDescent="0.2">
      <c r="A31" s="9" t="s">
        <v>262</v>
      </c>
      <c r="B31" s="1566">
        <v>102455.31647936054</v>
      </c>
      <c r="C31" s="1389"/>
      <c r="D31" s="1389">
        <v>96447.333243829693</v>
      </c>
      <c r="E31" s="1389"/>
      <c r="F31" s="1568">
        <v>6.2292891192149293E-2</v>
      </c>
      <c r="G31" s="1568"/>
      <c r="H31" s="1575">
        <v>86093.202013653296</v>
      </c>
      <c r="I31" s="1568"/>
      <c r="J31" s="1580">
        <v>81877.33725510462</v>
      </c>
      <c r="K31" s="1570"/>
      <c r="L31" s="1568">
        <v>5.1490008100939302E-2</v>
      </c>
      <c r="M31" s="1571"/>
      <c r="N31" s="1389">
        <v>16362.114465707795</v>
      </c>
      <c r="O31" s="1568"/>
      <c r="P31" s="1389">
        <v>14569.995988725072</v>
      </c>
      <c r="Q31" s="1570"/>
      <c r="R31" s="1568">
        <v>0.12300061567412554</v>
      </c>
      <c r="S31" s="57"/>
      <c r="T31" s="4"/>
    </row>
    <row r="32" spans="1:20" x14ac:dyDescent="0.2">
      <c r="A32" s="405" t="s">
        <v>141</v>
      </c>
      <c r="B32" s="1577"/>
      <c r="C32" s="1578"/>
      <c r="D32" s="1578"/>
      <c r="E32" s="1578"/>
      <c r="F32" s="1578"/>
      <c r="G32" s="1578"/>
      <c r="H32" s="1577"/>
      <c r="I32" s="1578"/>
      <c r="J32" s="1578"/>
      <c r="K32" s="1578"/>
      <c r="L32" s="1578"/>
      <c r="M32" s="1577"/>
      <c r="N32" s="1578"/>
      <c r="O32" s="1578"/>
      <c r="P32" s="1578"/>
      <c r="Q32" s="1578"/>
      <c r="R32" s="1578"/>
      <c r="S32" s="408"/>
    </row>
    <row r="33" spans="1:198" s="98" customFormat="1" x14ac:dyDescent="0.2">
      <c r="A33" s="32" t="s">
        <v>544</v>
      </c>
      <c r="B33" s="1589">
        <v>7.5075798202791937</v>
      </c>
      <c r="C33" s="1585"/>
      <c r="D33" s="1585">
        <v>7.5121972248959521</v>
      </c>
      <c r="E33" s="1585"/>
      <c r="F33" s="1568">
        <v>-6.1465433860761923E-4</v>
      </c>
      <c r="G33" s="1568"/>
      <c r="H33" s="1586">
        <v>7.5874820344949887</v>
      </c>
      <c r="I33" s="1568"/>
      <c r="J33" s="1585">
        <v>7.5523093224737368</v>
      </c>
      <c r="K33" s="1590"/>
      <c r="L33" s="1568">
        <v>4.6572128496626805E-3</v>
      </c>
      <c r="M33" s="1571"/>
      <c r="N33" s="1585">
        <v>7.3716195035774712</v>
      </c>
      <c r="O33" s="1568"/>
      <c r="P33" s="1585">
        <v>7.4208811936412866</v>
      </c>
      <c r="Q33" s="1590"/>
      <c r="R33" s="1568">
        <v>-6.6382534335714975E-3</v>
      </c>
      <c r="S33" s="7"/>
      <c r="T33" s="4"/>
    </row>
    <row r="34" spans="1:198" s="98" customFormat="1" x14ac:dyDescent="0.2">
      <c r="A34" s="32" t="s">
        <v>285</v>
      </c>
      <c r="B34" s="1589">
        <v>9.2973792988998198</v>
      </c>
      <c r="C34" s="1585"/>
      <c r="D34" s="1585">
        <v>9.287055636241595</v>
      </c>
      <c r="E34" s="1585"/>
      <c r="F34" s="1568">
        <v>1.1116184787283918E-3</v>
      </c>
      <c r="G34" s="1568"/>
      <c r="H34" s="1586">
        <v>9.2638127798143657</v>
      </c>
      <c r="I34" s="1568"/>
      <c r="J34" s="1585">
        <v>9.2760954111256506</v>
      </c>
      <c r="K34" s="1590"/>
      <c r="L34" s="1568">
        <v>-1.3241165346955437E-3</v>
      </c>
      <c r="M34" s="1571"/>
      <c r="N34" s="1585">
        <v>9.6266289548226904</v>
      </c>
      <c r="O34" s="1568"/>
      <c r="P34" s="1585">
        <v>9.4148568124975451</v>
      </c>
      <c r="Q34" s="1590"/>
      <c r="R34" s="1568">
        <v>2.2493400222936263E-2</v>
      </c>
      <c r="S34" s="7"/>
      <c r="T34" s="4"/>
    </row>
    <row r="35" spans="1:198" s="98" customFormat="1" x14ac:dyDescent="0.2">
      <c r="A35" s="32" t="s">
        <v>545</v>
      </c>
      <c r="B35" s="1589">
        <v>3.83088220624572</v>
      </c>
      <c r="C35" s="1585"/>
      <c r="D35" s="1585">
        <v>2.9490685344012246</v>
      </c>
      <c r="E35" s="1585"/>
      <c r="F35" s="1568">
        <v>0.29901430284106223</v>
      </c>
      <c r="G35" s="1568"/>
      <c r="H35" s="1586">
        <v>3.6670982192265238</v>
      </c>
      <c r="I35" s="1568"/>
      <c r="J35" s="1585">
        <v>3.0153525871308968</v>
      </c>
      <c r="K35" s="1590"/>
      <c r="L35" s="1568">
        <v>0.21614242887454893</v>
      </c>
      <c r="M35" s="1571"/>
      <c r="N35" s="1585">
        <v>5.0351313090649876</v>
      </c>
      <c r="O35" s="1568"/>
      <c r="P35" s="1585">
        <v>1.9812349469313397</v>
      </c>
      <c r="Q35" s="1590"/>
      <c r="R35" s="1568">
        <v>1.5414105060400398</v>
      </c>
      <c r="S35" s="7"/>
      <c r="T35" s="4"/>
    </row>
    <row r="36" spans="1:198" s="98" customFormat="1" x14ac:dyDescent="0.2">
      <c r="A36" s="32" t="s">
        <v>546</v>
      </c>
      <c r="B36" s="1589">
        <v>3.2271397281481535</v>
      </c>
      <c r="C36" s="1585"/>
      <c r="D36" s="1585">
        <v>2.8814858131861985</v>
      </c>
      <c r="E36" s="1585"/>
      <c r="F36" s="1568">
        <v>0.11995683385987203</v>
      </c>
      <c r="G36" s="1568"/>
      <c r="H36" s="1586">
        <v>3.2424909543801901</v>
      </c>
      <c r="I36" s="1568"/>
      <c r="J36" s="1585">
        <v>3.016721502849399</v>
      </c>
      <c r="K36" s="1590"/>
      <c r="L36" s="1568">
        <v>7.4839341754797034E-2</v>
      </c>
      <c r="M36" s="1571"/>
      <c r="N36" s="1585">
        <v>2.8784772546538893</v>
      </c>
      <c r="O36" s="1568"/>
      <c r="P36" s="1585">
        <v>1.808027622155185</v>
      </c>
      <c r="Q36" s="1590"/>
      <c r="R36" s="1568">
        <v>0.59205380458884738</v>
      </c>
      <c r="S36" s="7"/>
      <c r="T36" s="4"/>
    </row>
    <row r="37" spans="1:198" s="98" customFormat="1" x14ac:dyDescent="0.2">
      <c r="A37" s="836" t="s">
        <v>547</v>
      </c>
      <c r="B37" s="1589">
        <v>9.3079398216135978</v>
      </c>
      <c r="C37" s="1585"/>
      <c r="D37" s="1585">
        <v>9.1984156107946689</v>
      </c>
      <c r="E37" s="1585"/>
      <c r="F37" s="1568">
        <v>1.1906856077518216E-2</v>
      </c>
      <c r="G37" s="1568"/>
      <c r="H37" s="1586">
        <v>9.2786115940800808</v>
      </c>
      <c r="I37" s="1568"/>
      <c r="J37" s="1585">
        <v>9.291184441996803</v>
      </c>
      <c r="K37" s="1590"/>
      <c r="L37" s="1568">
        <v>-1.3532018436629074E-3</v>
      </c>
      <c r="M37" s="1571"/>
      <c r="N37" s="1585">
        <v>9.7286046164953035</v>
      </c>
      <c r="O37" s="1568"/>
      <c r="P37" s="1585">
        <v>7.9033738741134032</v>
      </c>
      <c r="Q37" s="1590"/>
      <c r="R37" s="1568">
        <v>0.23094323657903049</v>
      </c>
      <c r="S37" s="7"/>
      <c r="T37" s="4"/>
    </row>
    <row r="38" spans="1:198" s="98" customFormat="1" x14ac:dyDescent="0.2">
      <c r="A38" s="836" t="s">
        <v>1</v>
      </c>
      <c r="B38" s="1589">
        <v>8.628145158718036</v>
      </c>
      <c r="C38" s="1585"/>
      <c r="D38" s="1585">
        <v>8.6713693447747975</v>
      </c>
      <c r="E38" s="1585"/>
      <c r="F38" s="1568">
        <v>-4.9847013012780453E-3</v>
      </c>
      <c r="G38" s="1568"/>
      <c r="H38" s="1586">
        <v>8.9640524566184574</v>
      </c>
      <c r="I38" s="1568"/>
      <c r="J38" s="1585">
        <v>8.9719667707925055</v>
      </c>
      <c r="K38" s="1590"/>
      <c r="L38" s="1568">
        <v>-8.8211585890091355E-4</v>
      </c>
      <c r="M38" s="1571"/>
      <c r="N38" s="1585">
        <v>6.9378616834582472</v>
      </c>
      <c r="O38" s="1568"/>
      <c r="P38" s="1585">
        <v>7.0237002892824538</v>
      </c>
      <c r="Q38" s="1590"/>
      <c r="R38" s="1568">
        <v>-1.2221279708530387E-2</v>
      </c>
      <c r="S38" s="7"/>
      <c r="T38" s="4"/>
    </row>
    <row r="39" spans="1:198" s="98" customFormat="1" x14ac:dyDescent="0.2">
      <c r="A39" s="32" t="s">
        <v>142</v>
      </c>
      <c r="B39" s="1589">
        <v>3.108741921556478</v>
      </c>
      <c r="C39" s="1585"/>
      <c r="D39" s="1585">
        <v>3.3231715971212794</v>
      </c>
      <c r="E39" s="1585"/>
      <c r="F39" s="1568">
        <v>-6.4525610338795808E-2</v>
      </c>
      <c r="G39" s="1568"/>
      <c r="H39" s="1586">
        <v>3.5328418738451188</v>
      </c>
      <c r="I39" s="1568"/>
      <c r="J39" s="1585">
        <v>3.576414756830077</v>
      </c>
      <c r="K39" s="1590"/>
      <c r="L39" s="1568">
        <v>-1.2183397605589414E-2</v>
      </c>
      <c r="M39" s="1571"/>
      <c r="N39" s="1585">
        <v>1.9960027983827904</v>
      </c>
      <c r="O39" s="1568"/>
      <c r="P39" s="1585">
        <v>2.008317238112765</v>
      </c>
      <c r="Q39" s="1590"/>
      <c r="R39" s="1568">
        <v>-6.1317203757841506E-3</v>
      </c>
      <c r="S39" s="7"/>
      <c r="T39" s="4"/>
    </row>
    <row r="40" spans="1:198" s="98" customFormat="1" x14ac:dyDescent="0.2">
      <c r="A40" s="32" t="s">
        <v>143</v>
      </c>
      <c r="B40" s="1589">
        <v>8.5811040183664016</v>
      </c>
      <c r="C40" s="1585"/>
      <c r="D40" s="1585">
        <v>8.6285872603691995</v>
      </c>
      <c r="E40" s="1585"/>
      <c r="F40" s="1568">
        <v>-5.503014638431814E-3</v>
      </c>
      <c r="G40" s="1568"/>
      <c r="H40" s="1586">
        <v>8.8815212936265997</v>
      </c>
      <c r="I40" s="1568"/>
      <c r="J40" s="1585">
        <v>8.8754539398406713</v>
      </c>
      <c r="K40" s="1590"/>
      <c r="L40" s="1568">
        <v>6.8361053159127704E-4</v>
      </c>
      <c r="M40" s="1571"/>
      <c r="N40" s="1585">
        <v>7.0003862436806337</v>
      </c>
      <c r="O40" s="1568"/>
      <c r="P40" s="1585">
        <v>7.2412988638744409</v>
      </c>
      <c r="Q40" s="1590"/>
      <c r="R40" s="1568">
        <v>-3.3269255243099781E-2</v>
      </c>
      <c r="S40" s="7"/>
      <c r="T40" s="4"/>
    </row>
    <row r="41" spans="1:198" s="98" customFormat="1" x14ac:dyDescent="0.2">
      <c r="A41" s="32" t="s">
        <v>301</v>
      </c>
      <c r="B41" s="1589">
        <v>9.8451031391314334</v>
      </c>
      <c r="C41" s="1585"/>
      <c r="D41" s="1585">
        <v>9.9272972362210918</v>
      </c>
      <c r="E41" s="1585"/>
      <c r="F41" s="1568">
        <v>-8.2796047236061484E-3</v>
      </c>
      <c r="G41" s="1568"/>
      <c r="H41" s="1586">
        <v>9.9871073943660296</v>
      </c>
      <c r="I41" s="1568"/>
      <c r="J41" s="1585">
        <v>10.035788867856027</v>
      </c>
      <c r="K41" s="1590"/>
      <c r="L41" s="1568">
        <v>-4.8507869317499482E-3</v>
      </c>
      <c r="M41" s="1571"/>
      <c r="N41" s="1585">
        <v>9.1867505577642046</v>
      </c>
      <c r="O41" s="1568"/>
      <c r="P41" s="1585">
        <v>9.301114291469613</v>
      </c>
      <c r="Q41" s="1590"/>
      <c r="R41" s="1568">
        <v>-1.2295702441834902E-2</v>
      </c>
      <c r="S41" s="7"/>
      <c r="T41" s="4"/>
    </row>
    <row r="42" spans="1:198" x14ac:dyDescent="0.2">
      <c r="A42" s="546" t="s">
        <v>302</v>
      </c>
      <c r="B42" s="1577"/>
      <c r="C42" s="1578"/>
      <c r="D42" s="1591"/>
      <c r="E42" s="1591"/>
      <c r="F42" s="1592"/>
      <c r="G42" s="1592"/>
      <c r="H42" s="1577"/>
      <c r="I42" s="1592"/>
      <c r="J42" s="1593"/>
      <c r="K42" s="1593"/>
      <c r="L42" s="1592"/>
      <c r="M42" s="1595"/>
      <c r="N42" s="1578"/>
      <c r="O42" s="1592"/>
      <c r="P42" s="1593"/>
      <c r="Q42" s="1593"/>
      <c r="R42" s="1592"/>
      <c r="S42" s="549"/>
    </row>
    <row r="43" spans="1:198" ht="12.75" x14ac:dyDescent="0.2">
      <c r="A43" s="12" t="s">
        <v>601</v>
      </c>
      <c r="B43" s="1566">
        <v>626356.38758113666</v>
      </c>
      <c r="C43" s="1389"/>
      <c r="D43" s="1389">
        <v>582827.7173255753</v>
      </c>
      <c r="E43" s="1389"/>
      <c r="F43" s="1568">
        <v>7.4685312591689368E-2</v>
      </c>
      <c r="G43" s="1568"/>
      <c r="H43" s="1575">
        <v>515224.36713460385</v>
      </c>
      <c r="I43" s="1568"/>
      <c r="J43" s="1580">
        <v>496759.77371205098</v>
      </c>
      <c r="K43" s="1570"/>
      <c r="L43" s="1568">
        <v>3.7170065693072699E-2</v>
      </c>
      <c r="M43" s="1571"/>
      <c r="N43" s="1389">
        <v>111132.02044647241</v>
      </c>
      <c r="O43" s="1568"/>
      <c r="P43" s="1389">
        <v>86067.943613524316</v>
      </c>
      <c r="Q43" s="1570"/>
      <c r="R43" s="1568">
        <v>0.29121268361533897</v>
      </c>
      <c r="S43" s="57"/>
      <c r="U43" s="170"/>
      <c r="V43" s="170"/>
      <c r="W43" s="170"/>
      <c r="X43" s="170"/>
      <c r="Y43" s="170"/>
      <c r="Z43" s="170"/>
      <c r="AA43" s="170"/>
      <c r="AB43" s="170"/>
      <c r="AC43" s="170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  <c r="DD43" s="170"/>
      <c r="DE43" s="170"/>
      <c r="DF43" s="170"/>
      <c r="DG43" s="170"/>
      <c r="DH43" s="170"/>
      <c r="DI43" s="170"/>
      <c r="DJ43" s="170"/>
      <c r="DK43" s="170"/>
      <c r="DL43" s="170"/>
      <c r="DM43" s="170"/>
      <c r="DN43" s="170"/>
      <c r="DO43" s="170"/>
      <c r="DP43" s="170"/>
      <c r="DQ43" s="170"/>
      <c r="DR43" s="170"/>
      <c r="DS43" s="170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  <c r="EE43" s="170"/>
      <c r="EF43" s="170"/>
      <c r="EG43" s="170"/>
      <c r="EH43" s="170"/>
      <c r="EI43" s="170"/>
      <c r="EJ43" s="170"/>
      <c r="EK43" s="170"/>
      <c r="EL43" s="170"/>
      <c r="EM43" s="170"/>
      <c r="EN43" s="170"/>
      <c r="EO43" s="170"/>
      <c r="EP43" s="170"/>
      <c r="EQ43" s="170"/>
      <c r="ER43" s="170"/>
      <c r="ES43" s="170"/>
      <c r="ET43" s="170"/>
      <c r="EU43" s="170"/>
      <c r="EV43" s="170"/>
      <c r="EW43" s="170"/>
      <c r="EX43" s="170"/>
      <c r="EY43" s="170"/>
      <c r="EZ43" s="170"/>
      <c r="FA43" s="170"/>
      <c r="FB43" s="170"/>
      <c r="FC43" s="170"/>
      <c r="FD43" s="170"/>
      <c r="FE43" s="170"/>
      <c r="FF43" s="170"/>
      <c r="FG43" s="170"/>
      <c r="FH43" s="170"/>
      <c r="FI43" s="170"/>
      <c r="FJ43" s="170"/>
      <c r="FK43" s="170"/>
      <c r="FL43" s="170"/>
      <c r="FM43" s="170"/>
      <c r="FN43" s="170"/>
      <c r="FO43" s="170"/>
      <c r="FP43" s="170"/>
      <c r="FQ43" s="170"/>
      <c r="FR43" s="170"/>
      <c r="FS43" s="170"/>
      <c r="FT43" s="170"/>
      <c r="FU43" s="170"/>
      <c r="FV43" s="170"/>
      <c r="FW43" s="170"/>
      <c r="FX43" s="170"/>
      <c r="FY43" s="170"/>
      <c r="FZ43" s="170"/>
      <c r="GA43" s="170"/>
      <c r="GB43" s="170"/>
      <c r="GC43" s="170"/>
      <c r="GD43" s="170"/>
      <c r="GE43" s="170"/>
      <c r="GF43" s="170"/>
      <c r="GG43" s="170"/>
      <c r="GH43" s="170"/>
      <c r="GI43" s="170"/>
      <c r="GJ43" s="170"/>
      <c r="GK43" s="170"/>
      <c r="GL43" s="170"/>
      <c r="GM43" s="170"/>
      <c r="GN43" s="170"/>
      <c r="GO43" s="170"/>
      <c r="GP43" s="170"/>
    </row>
    <row r="44" spans="1:198" ht="12.75" x14ac:dyDescent="0.2">
      <c r="A44" s="33" t="s">
        <v>196</v>
      </c>
      <c r="B44" s="1566">
        <v>626356.38758113666</v>
      </c>
      <c r="C44" s="1389"/>
      <c r="D44" s="1389">
        <v>582827.7173255753</v>
      </c>
      <c r="E44" s="1389"/>
      <c r="F44" s="1568">
        <v>7.4685312591689368E-2</v>
      </c>
      <c r="G44" s="1568"/>
      <c r="H44" s="1575">
        <v>515224.36713460385</v>
      </c>
      <c r="I44" s="1568"/>
      <c r="J44" s="1580">
        <v>496759.77371205098</v>
      </c>
      <c r="K44" s="1570"/>
      <c r="L44" s="1568">
        <v>3.7170065693072699E-2</v>
      </c>
      <c r="M44" s="1571"/>
      <c r="N44" s="1389">
        <v>111132.02044647241</v>
      </c>
      <c r="O44" s="1568"/>
      <c r="P44" s="1389">
        <v>86067.943613524316</v>
      </c>
      <c r="Q44" s="1570"/>
      <c r="R44" s="1568">
        <v>0.29121268361533897</v>
      </c>
      <c r="S44" s="57"/>
      <c r="U44" s="170"/>
      <c r="V44" s="170"/>
      <c r="W44" s="170"/>
      <c r="X44" s="170"/>
      <c r="Y44" s="170"/>
      <c r="Z44" s="170"/>
      <c r="AA44" s="170"/>
      <c r="AB44" s="170"/>
      <c r="AC44" s="170"/>
      <c r="AD44" s="170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  <c r="BX44" s="170"/>
      <c r="BY44" s="170"/>
      <c r="BZ44" s="170"/>
      <c r="CA44" s="170"/>
      <c r="CB44" s="170"/>
      <c r="CC44" s="170"/>
      <c r="CD44" s="170"/>
      <c r="CE44" s="170"/>
      <c r="CF44" s="170"/>
      <c r="CG44" s="170"/>
      <c r="CH44" s="170"/>
      <c r="CI44" s="170"/>
      <c r="CJ44" s="170"/>
      <c r="CK44" s="170"/>
      <c r="CL44" s="170"/>
      <c r="CM44" s="170"/>
      <c r="CN44" s="170"/>
      <c r="CO44" s="170"/>
      <c r="CP44" s="170"/>
      <c r="CQ44" s="170"/>
      <c r="CR44" s="170"/>
      <c r="CS44" s="170"/>
      <c r="CT44" s="170"/>
      <c r="CU44" s="170"/>
      <c r="CV44" s="170"/>
      <c r="CW44" s="170"/>
      <c r="CX44" s="170"/>
      <c r="CY44" s="170"/>
      <c r="CZ44" s="170"/>
      <c r="DA44" s="170"/>
      <c r="DB44" s="170"/>
      <c r="DC44" s="170"/>
      <c r="DD44" s="170"/>
      <c r="DE44" s="170"/>
      <c r="DF44" s="170"/>
      <c r="DG44" s="170"/>
      <c r="DH44" s="170"/>
      <c r="DI44" s="170"/>
      <c r="DJ44" s="170"/>
      <c r="DK44" s="170"/>
      <c r="DL44" s="170"/>
      <c r="DM44" s="170"/>
      <c r="DN44" s="170"/>
      <c r="DO44" s="170"/>
      <c r="DP44" s="170"/>
      <c r="DQ44" s="170"/>
      <c r="DR44" s="170"/>
      <c r="DS44" s="170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  <c r="EE44" s="170"/>
      <c r="EF44" s="170"/>
      <c r="EG44" s="170"/>
      <c r="EH44" s="170"/>
      <c r="EI44" s="170"/>
      <c r="EJ44" s="170"/>
      <c r="EK44" s="170"/>
      <c r="EL44" s="170"/>
      <c r="EM44" s="170"/>
      <c r="EN44" s="170"/>
      <c r="EO44" s="170"/>
      <c r="EP44" s="170"/>
      <c r="EQ44" s="170"/>
      <c r="ER44" s="170"/>
      <c r="ES44" s="170"/>
      <c r="ET44" s="170"/>
      <c r="EU44" s="170"/>
      <c r="EV44" s="170"/>
      <c r="EW44" s="170"/>
      <c r="EX44" s="170"/>
      <c r="EY44" s="170"/>
      <c r="EZ44" s="170"/>
      <c r="FA44" s="170"/>
      <c r="FB44" s="170"/>
      <c r="FC44" s="170"/>
      <c r="FD44" s="170"/>
      <c r="FE44" s="170"/>
      <c r="FF44" s="170"/>
      <c r="FG44" s="170"/>
      <c r="FH44" s="170"/>
      <c r="FI44" s="170"/>
      <c r="FJ44" s="170"/>
      <c r="FK44" s="170"/>
      <c r="FL44" s="170"/>
      <c r="FM44" s="170"/>
      <c r="FN44" s="170"/>
      <c r="FO44" s="170"/>
      <c r="FP44" s="170"/>
      <c r="FQ44" s="170"/>
      <c r="FR44" s="170"/>
      <c r="FS44" s="170"/>
      <c r="FT44" s="170"/>
      <c r="FU44" s="170"/>
      <c r="FV44" s="170"/>
      <c r="FW44" s="170"/>
      <c r="FX44" s="170"/>
      <c r="FY44" s="170"/>
      <c r="FZ44" s="170"/>
      <c r="GA44" s="170"/>
      <c r="GB44" s="170"/>
      <c r="GC44" s="170"/>
      <c r="GD44" s="170"/>
      <c r="GE44" s="170"/>
      <c r="GF44" s="170"/>
      <c r="GG44" s="170"/>
      <c r="GH44" s="170"/>
      <c r="GI44" s="170"/>
      <c r="GJ44" s="170"/>
      <c r="GK44" s="170"/>
      <c r="GL44" s="170"/>
      <c r="GM44" s="170"/>
      <c r="GN44" s="170"/>
      <c r="GO44" s="170"/>
      <c r="GP44" s="170"/>
    </row>
    <row r="45" spans="1:198" x14ac:dyDescent="0.2">
      <c r="A45" s="546" t="s">
        <v>311</v>
      </c>
      <c r="B45" s="1577"/>
      <c r="C45" s="1578"/>
      <c r="D45" s="1591"/>
      <c r="E45" s="1591"/>
      <c r="F45" s="1578"/>
      <c r="G45" s="1578"/>
      <c r="H45" s="1577"/>
      <c r="I45" s="1578"/>
      <c r="J45" s="1593"/>
      <c r="K45" s="1578"/>
      <c r="L45" s="1579"/>
      <c r="M45" s="1577"/>
      <c r="N45" s="1578"/>
      <c r="O45" s="1596"/>
      <c r="P45" s="1593"/>
      <c r="Q45" s="1578"/>
      <c r="R45" s="1578"/>
      <c r="S45" s="408"/>
    </row>
    <row r="46" spans="1:198" s="98" customFormat="1" x14ac:dyDescent="0.2">
      <c r="A46" s="1362" t="s">
        <v>312</v>
      </c>
      <c r="B46" s="1566">
        <v>606005.1113716762</v>
      </c>
      <c r="C46" s="1389"/>
      <c r="D46" s="1389">
        <v>563657.12267697963</v>
      </c>
      <c r="E46" s="1389"/>
      <c r="F46" s="1568">
        <v>7.5130761221597009E-2</v>
      </c>
      <c r="G46" s="1568"/>
      <c r="H46" s="1575">
        <v>498042.09689905896</v>
      </c>
      <c r="I46" s="1568"/>
      <c r="J46" s="1580">
        <v>479794.4783445482</v>
      </c>
      <c r="K46" s="1570"/>
      <c r="L46" s="1568">
        <v>3.8032156221287E-2</v>
      </c>
      <c r="M46" s="1571"/>
      <c r="N46" s="1580">
        <v>107963.01447259088</v>
      </c>
      <c r="O46" s="1568"/>
      <c r="P46" s="1389">
        <v>83862.644332431388</v>
      </c>
      <c r="Q46" s="1570"/>
      <c r="R46" s="1568">
        <v>0.287379086743624</v>
      </c>
      <c r="S46" s="57"/>
      <c r="T46" s="4"/>
    </row>
    <row r="47" spans="1:198" s="98" customFormat="1" x14ac:dyDescent="0.2">
      <c r="A47" s="1363" t="s">
        <v>194</v>
      </c>
      <c r="B47" s="1566">
        <v>592010.8880610941</v>
      </c>
      <c r="C47" s="1389"/>
      <c r="D47" s="1389">
        <v>547479.66182919964</v>
      </c>
      <c r="E47" s="1389"/>
      <c r="F47" s="1568">
        <v>8.1338594539037176E-2</v>
      </c>
      <c r="G47" s="1568"/>
      <c r="H47" s="1575">
        <v>484890.99846245343</v>
      </c>
      <c r="I47" s="1568"/>
      <c r="J47" s="1580">
        <v>465404.73206731968</v>
      </c>
      <c r="K47" s="1570"/>
      <c r="L47" s="1568">
        <v>4.1869506372606252E-2</v>
      </c>
      <c r="M47" s="1571"/>
      <c r="N47" s="1580">
        <v>107119.8895986345</v>
      </c>
      <c r="O47" s="1568"/>
      <c r="P47" s="1389">
        <v>82074.929761879917</v>
      </c>
      <c r="Q47" s="1570"/>
      <c r="R47" s="1568">
        <v>0.30514750252502598</v>
      </c>
      <c r="S47" s="57"/>
      <c r="T47" s="4"/>
    </row>
    <row r="48" spans="1:198" s="98" customFormat="1" x14ac:dyDescent="0.2">
      <c r="A48" s="1363" t="s">
        <v>195</v>
      </c>
      <c r="B48" s="1566">
        <v>15579.096158575043</v>
      </c>
      <c r="C48" s="1389"/>
      <c r="D48" s="1389">
        <v>17699.150287106506</v>
      </c>
      <c r="E48" s="1389"/>
      <c r="F48" s="1568">
        <v>-0.11978281974789955</v>
      </c>
      <c r="G48" s="1568"/>
      <c r="H48" s="1575">
        <v>14255.497487617586</v>
      </c>
      <c r="I48" s="1568"/>
      <c r="J48" s="1580">
        <v>16179.021336062471</v>
      </c>
      <c r="K48" s="1570"/>
      <c r="L48" s="1568">
        <v>-0.11889000011128104</v>
      </c>
      <c r="M48" s="1571"/>
      <c r="N48" s="1580">
        <v>1323.5986709574368</v>
      </c>
      <c r="O48" s="1568"/>
      <c r="P48" s="1389">
        <v>1520.1289510440338</v>
      </c>
      <c r="Q48" s="1570"/>
      <c r="R48" s="1568">
        <v>-0.12928526882644978</v>
      </c>
      <c r="S48" s="57"/>
      <c r="T48" s="4"/>
    </row>
    <row r="49" spans="1:20" s="98" customFormat="1" x14ac:dyDescent="0.2">
      <c r="A49" s="1363" t="s">
        <v>621</v>
      </c>
      <c r="B49" s="1566">
        <v>3206.4819551429641</v>
      </c>
      <c r="C49" s="1389"/>
      <c r="D49" s="1389">
        <v>4480.9471420767486</v>
      </c>
      <c r="E49" s="1389"/>
      <c r="F49" s="1568">
        <v>-0.28441870580582618</v>
      </c>
      <c r="G49" s="1568"/>
      <c r="H49" s="1575">
        <v>2940.5866502953472</v>
      </c>
      <c r="I49" s="1568"/>
      <c r="J49" s="1580">
        <v>3829.9118166336789</v>
      </c>
      <c r="K49" s="1570"/>
      <c r="L49" s="1568">
        <v>-0.23220512871233903</v>
      </c>
      <c r="M49" s="1571"/>
      <c r="N49" s="1580">
        <v>265.89530484761565</v>
      </c>
      <c r="O49" s="1568"/>
      <c r="P49" s="1389">
        <v>651.03532544306984</v>
      </c>
      <c r="Q49" s="1570"/>
      <c r="R49" s="1568">
        <v>-0.59158083370259906</v>
      </c>
      <c r="S49" s="57"/>
      <c r="T49" s="4"/>
    </row>
    <row r="50" spans="1:20" s="98" customFormat="1" x14ac:dyDescent="0.2">
      <c r="A50" s="1363" t="s">
        <v>243</v>
      </c>
      <c r="B50" s="1566">
        <v>7361.0599291816125</v>
      </c>
      <c r="C50" s="1389"/>
      <c r="D50" s="1389">
        <v>7149.2869641922616</v>
      </c>
      <c r="E50" s="1389"/>
      <c r="F50" s="1568">
        <v>2.9621550519657633E-2</v>
      </c>
      <c r="G50" s="1568"/>
      <c r="H50" s="1575">
        <v>6112.9809569803901</v>
      </c>
      <c r="I50" s="1568"/>
      <c r="J50" s="1580">
        <v>6643.0600928650956</v>
      </c>
      <c r="K50" s="1570"/>
      <c r="L50" s="1568">
        <v>-7.9794421317072081E-2</v>
      </c>
      <c r="M50" s="1571"/>
      <c r="N50" s="1580">
        <v>1248.0789722012312</v>
      </c>
      <c r="O50" s="1568"/>
      <c r="P50" s="1389">
        <v>506.22687132716584</v>
      </c>
      <c r="Q50" s="1570"/>
      <c r="R50" s="1568">
        <v>1.46545381703892</v>
      </c>
      <c r="S50" s="57"/>
      <c r="T50" s="4"/>
    </row>
    <row r="51" spans="1:20" s="98" customFormat="1" x14ac:dyDescent="0.2">
      <c r="A51" s="1363" t="s">
        <v>313</v>
      </c>
      <c r="B51" s="1566">
        <v>4322.594999631252</v>
      </c>
      <c r="C51" s="1389"/>
      <c r="D51" s="1389">
        <v>4084.4926343297111</v>
      </c>
      <c r="E51" s="1389"/>
      <c r="F51" s="1568">
        <v>5.8294232997341384E-2</v>
      </c>
      <c r="G51" s="1568"/>
      <c r="H51" s="1575">
        <v>3545.8681120001434</v>
      </c>
      <c r="I51" s="1568"/>
      <c r="J51" s="1580">
        <v>3823.8775696585449</v>
      </c>
      <c r="K51" s="1570"/>
      <c r="L51" s="1568">
        <v>-7.2703545705629508E-2</v>
      </c>
      <c r="M51" s="1571"/>
      <c r="N51" s="1580">
        <v>776.72688763111216</v>
      </c>
      <c r="O51" s="1568"/>
      <c r="P51" s="1389">
        <v>260.61506467116618</v>
      </c>
      <c r="Q51" s="1570"/>
      <c r="R51" s="1568">
        <v>1.980360665685829</v>
      </c>
      <c r="S51" s="57"/>
      <c r="T51" s="4"/>
    </row>
    <row r="52" spans="1:20" s="98" customFormat="1" x14ac:dyDescent="0.2">
      <c r="A52" s="1363" t="s">
        <v>314</v>
      </c>
      <c r="B52" s="1566">
        <v>1733.6048595093407</v>
      </c>
      <c r="C52" s="1389"/>
      <c r="D52" s="1389">
        <v>2221.3721822790121</v>
      </c>
      <c r="E52" s="1389"/>
      <c r="F52" s="1568">
        <v>-0.21957928827093151</v>
      </c>
      <c r="G52" s="1568"/>
      <c r="H52" s="1575">
        <v>1712.155100024348</v>
      </c>
      <c r="I52" s="1568"/>
      <c r="J52" s="1580">
        <v>2137.3398820886891</v>
      </c>
      <c r="K52" s="1570"/>
      <c r="L52" s="1568">
        <v>-0.19893175887815956</v>
      </c>
      <c r="M52" s="1571"/>
      <c r="N52" s="1580">
        <v>21.449759484992999</v>
      </c>
      <c r="O52" s="1568"/>
      <c r="P52" s="1389">
        <v>84.0323001903229</v>
      </c>
      <c r="Q52" s="1570"/>
      <c r="R52" s="1568">
        <v>-0.74474387305343415</v>
      </c>
      <c r="S52" s="57"/>
      <c r="T52" s="4"/>
    </row>
    <row r="53" spans="1:20" s="98" customFormat="1" x14ac:dyDescent="0.2">
      <c r="A53" s="1363" t="s">
        <v>315</v>
      </c>
      <c r="B53" s="1566">
        <v>1532.4541574723651</v>
      </c>
      <c r="C53" s="1389"/>
      <c r="D53" s="1389">
        <v>1526.2549839937199</v>
      </c>
      <c r="E53" s="1389"/>
      <c r="F53" s="1568">
        <v>4.0616892613997944E-3</v>
      </c>
      <c r="G53" s="1568"/>
      <c r="H53" s="1575">
        <v>1069.7773999172564</v>
      </c>
      <c r="I53" s="1568"/>
      <c r="J53" s="1580">
        <v>1313.9216020977069</v>
      </c>
      <c r="K53" s="1570"/>
      <c r="L53" s="1568">
        <v>-0.18581337104943593</v>
      </c>
      <c r="M53" s="1571"/>
      <c r="N53" s="1580">
        <v>462.67675755511027</v>
      </c>
      <c r="O53" s="1568"/>
      <c r="P53" s="1389">
        <v>212.33338189601295</v>
      </c>
      <c r="Q53" s="1570"/>
      <c r="R53" s="1568">
        <v>1.1790109186962376</v>
      </c>
      <c r="S53" s="57"/>
      <c r="T53" s="4"/>
    </row>
    <row r="54" spans="1:20" s="98" customFormat="1" x14ac:dyDescent="0.2">
      <c r="A54" s="1363" t="s">
        <v>237</v>
      </c>
      <c r="B54" s="1566">
        <v>5650.9310206573136</v>
      </c>
      <c r="C54" s="1389"/>
      <c r="D54" s="1389">
        <v>7416.3420053987857</v>
      </c>
      <c r="E54" s="1389"/>
      <c r="F54" s="1568">
        <v>-0.23804336200465498</v>
      </c>
      <c r="G54" s="1568"/>
      <c r="H54" s="1575">
        <v>5548.3204734320207</v>
      </c>
      <c r="I54" s="1568"/>
      <c r="J54" s="1580">
        <v>7248.5914204771489</v>
      </c>
      <c r="K54" s="1570"/>
      <c r="L54" s="1568">
        <v>-0.23456570365407703</v>
      </c>
      <c r="M54" s="1571"/>
      <c r="N54" s="1580">
        <v>102.61054722528763</v>
      </c>
      <c r="O54" s="1568"/>
      <c r="P54" s="1389">
        <v>167.75058492163652</v>
      </c>
      <c r="Q54" s="1570"/>
      <c r="R54" s="1568">
        <v>-0.3883148170647428</v>
      </c>
      <c r="S54" s="57"/>
      <c r="T54" s="4"/>
    </row>
    <row r="55" spans="1:20" s="98" customFormat="1" x14ac:dyDescent="0.2">
      <c r="A55" s="1363" t="s">
        <v>260</v>
      </c>
      <c r="B55" s="1566">
        <v>18454.045505120605</v>
      </c>
      <c r="C55" s="1389"/>
      <c r="D55" s="1389">
        <v>17396.604339311543</v>
      </c>
      <c r="E55" s="1389"/>
      <c r="F55" s="1568">
        <v>6.0784343035240211E-2</v>
      </c>
      <c r="G55" s="1568"/>
      <c r="H55" s="1575">
        <v>16322.770645865356</v>
      </c>
      <c r="I55" s="1568"/>
      <c r="J55" s="1580">
        <v>16141.249646628743</v>
      </c>
      <c r="K55" s="1570"/>
      <c r="L55" s="1568">
        <v>1.1245783518039142E-2</v>
      </c>
      <c r="M55" s="1571"/>
      <c r="N55" s="1580">
        <v>2131.2748592553794</v>
      </c>
      <c r="O55" s="1568"/>
      <c r="P55" s="1389">
        <v>1255.3546926827994</v>
      </c>
      <c r="Q55" s="1570"/>
      <c r="R55" s="1568">
        <v>0.6977471559855839</v>
      </c>
      <c r="S55" s="57"/>
      <c r="T55" s="4"/>
    </row>
    <row r="56" spans="1:20" s="98" customFormat="1" x14ac:dyDescent="0.2">
      <c r="A56" s="1363" t="s">
        <v>316</v>
      </c>
      <c r="B56" s="1566">
        <v>697.62413237269914</v>
      </c>
      <c r="C56" s="1389"/>
      <c r="D56" s="1389">
        <v>1056.679534133367</v>
      </c>
      <c r="E56" s="1389"/>
      <c r="F56" s="1568">
        <v>-0.33979592692229649</v>
      </c>
      <c r="G56" s="1568"/>
      <c r="H56" s="1575">
        <v>603.23154510615086</v>
      </c>
      <c r="I56" s="1568"/>
      <c r="J56" s="1580">
        <v>1046.1024921935318</v>
      </c>
      <c r="K56" s="1570"/>
      <c r="L56" s="1568">
        <v>-0.42335330466400284</v>
      </c>
      <c r="M56" s="1571"/>
      <c r="N56" s="1597">
        <v>94.39258726654829</v>
      </c>
      <c r="O56" s="1568"/>
      <c r="P56" s="1389">
        <v>10.577041939835222</v>
      </c>
      <c r="Q56" s="1570"/>
      <c r="R56" s="1568">
        <v>7.9242897781323167</v>
      </c>
      <c r="S56" s="57"/>
      <c r="T56" s="4"/>
    </row>
    <row r="57" spans="1:20" s="98" customFormat="1" x14ac:dyDescent="0.2">
      <c r="A57" s="1363" t="s">
        <v>317</v>
      </c>
      <c r="B57" s="1566">
        <v>498.06687541870343</v>
      </c>
      <c r="C57" s="1389"/>
      <c r="D57" s="1389">
        <v>1062.9547658740246</v>
      </c>
      <c r="E57" s="1389"/>
      <c r="F57" s="1568">
        <v>-0.53143173029647861</v>
      </c>
      <c r="G57" s="1568"/>
      <c r="H57" s="1575">
        <v>458.4922304212825</v>
      </c>
      <c r="I57" s="1568"/>
      <c r="J57" s="1580">
        <v>920.54634586425993</v>
      </c>
      <c r="K57" s="1570"/>
      <c r="L57" s="1568">
        <v>-0.50193465817212646</v>
      </c>
      <c r="M57" s="1571"/>
      <c r="N57" s="1597">
        <v>39.57464499742089</v>
      </c>
      <c r="O57" s="1568"/>
      <c r="P57" s="1389">
        <v>142.40842000976465</v>
      </c>
      <c r="Q57" s="1570"/>
      <c r="R57" s="1568">
        <v>-0.72210459890849621</v>
      </c>
      <c r="S57" s="57"/>
      <c r="T57" s="4"/>
    </row>
    <row r="58" spans="1:20" s="98" customFormat="1" x14ac:dyDescent="0.2">
      <c r="A58" s="33" t="s">
        <v>622</v>
      </c>
      <c r="B58" s="1566">
        <v>2280.322034386139</v>
      </c>
      <c r="C58" s="1389"/>
      <c r="D58" s="1389">
        <v>3375.2488440001398</v>
      </c>
      <c r="E58" s="1389"/>
      <c r="F58" s="1568">
        <v>-0.32439883997304331</v>
      </c>
      <c r="G58" s="1581"/>
      <c r="H58" s="1575">
        <v>1603.3877144973737</v>
      </c>
      <c r="I58" s="1568"/>
      <c r="J58" s="1580">
        <v>2479.4185496933837</v>
      </c>
      <c r="K58" s="1570"/>
      <c r="L58" s="1568">
        <v>-0.35332107816340408</v>
      </c>
      <c r="M58" s="1571"/>
      <c r="N58" s="1597">
        <v>676.93431988877239</v>
      </c>
      <c r="O58" s="1568"/>
      <c r="P58" s="1389">
        <v>895.83029430675629</v>
      </c>
      <c r="Q58" s="1570"/>
      <c r="R58" s="1568">
        <v>-0.24434982363191665</v>
      </c>
      <c r="S58" s="57"/>
      <c r="T58" s="4"/>
    </row>
    <row r="59" spans="1:20" x14ac:dyDescent="0.2">
      <c r="A59" s="194" t="s">
        <v>893</v>
      </c>
      <c r="B59" s="1599">
        <v>51.100193429157166</v>
      </c>
      <c r="C59" s="1600"/>
      <c r="D59" s="1600">
        <v>51.046181166710554</v>
      </c>
      <c r="E59" s="1601"/>
      <c r="F59" s="1602">
        <v>1.0581058408701478E-3</v>
      </c>
      <c r="G59" s="1602"/>
      <c r="H59" s="1603">
        <v>51.3691156497637</v>
      </c>
      <c r="I59" s="1602"/>
      <c r="J59" s="1604">
        <v>51.124457800386651</v>
      </c>
      <c r="K59" s="1601"/>
      <c r="L59" s="1605">
        <v>4.7855343587663145E-3</v>
      </c>
      <c r="M59" s="1602"/>
      <c r="N59" s="1604">
        <v>49.964711518403263</v>
      </c>
      <c r="O59" s="1602"/>
      <c r="P59" s="1600">
        <v>50.594390625432055</v>
      </c>
      <c r="Q59" s="1601"/>
      <c r="R59" s="1602">
        <v>-1.244563081489659E-2</v>
      </c>
      <c r="S59" s="91"/>
    </row>
    <row r="60" spans="1:20" s="10" customFormat="1" x14ac:dyDescent="0.2">
      <c r="A60" s="29"/>
      <c r="B60" s="127"/>
      <c r="C60" s="128"/>
      <c r="D60" s="127"/>
      <c r="E60" s="129"/>
      <c r="F60" s="129"/>
      <c r="G60" s="129"/>
      <c r="H60" s="141"/>
      <c r="I60" s="129"/>
      <c r="J60" s="130"/>
      <c r="K60" s="129"/>
      <c r="L60" s="129"/>
      <c r="M60" s="129"/>
      <c r="N60" s="142"/>
      <c r="O60" s="21"/>
      <c r="P60" s="316"/>
      <c r="Q60" s="6"/>
      <c r="R60" s="21"/>
      <c r="S60" s="21"/>
      <c r="T60" s="4"/>
    </row>
    <row r="61" spans="1:20" x14ac:dyDescent="0.2">
      <c r="A61" s="10" t="s">
        <v>677</v>
      </c>
      <c r="B61" s="109"/>
      <c r="D61" s="109"/>
      <c r="E61" s="6"/>
      <c r="F61" s="21"/>
      <c r="G61" s="21"/>
      <c r="H61" s="553"/>
      <c r="I61" s="21"/>
      <c r="J61" s="110"/>
      <c r="K61" s="6"/>
      <c r="L61" s="21"/>
      <c r="M61" s="21"/>
      <c r="N61" s="109"/>
      <c r="O61" s="21"/>
      <c r="P61" s="316"/>
      <c r="Q61" s="6"/>
      <c r="R61" s="21"/>
      <c r="S61" s="21"/>
    </row>
    <row r="62" spans="1:20" x14ac:dyDescent="0.2">
      <c r="A62" s="29"/>
      <c r="B62" s="109"/>
      <c r="D62" s="109"/>
      <c r="E62" s="6"/>
      <c r="F62" s="21"/>
      <c r="G62" s="21"/>
      <c r="H62" s="109"/>
      <c r="I62" s="21"/>
      <c r="J62" s="110"/>
      <c r="K62" s="6"/>
      <c r="L62" s="21"/>
      <c r="M62" s="21"/>
      <c r="N62" s="39"/>
      <c r="O62" s="21"/>
      <c r="P62" s="316"/>
      <c r="Q62" s="6"/>
      <c r="R62" s="21"/>
      <c r="S62" s="21"/>
    </row>
    <row r="63" spans="1:20" x14ac:dyDescent="0.2">
      <c r="D63" s="34"/>
      <c r="F63" s="4"/>
      <c r="J63" s="34"/>
      <c r="L63" s="4"/>
      <c r="N63" s="35"/>
      <c r="P63" s="34"/>
    </row>
    <row r="64" spans="1:20" x14ac:dyDescent="0.2">
      <c r="F64" s="35"/>
      <c r="G64" s="35"/>
      <c r="L64" s="35"/>
      <c r="M64" s="35"/>
      <c r="R64" s="35"/>
      <c r="S64" s="35"/>
    </row>
    <row r="65" spans="1:20" x14ac:dyDescent="0.2">
      <c r="B65" s="93"/>
      <c r="D65" s="93"/>
      <c r="F65" s="35"/>
      <c r="G65" s="35"/>
      <c r="L65" s="35"/>
      <c r="M65" s="35"/>
      <c r="R65" s="35"/>
      <c r="S65" s="35"/>
    </row>
    <row r="66" spans="1:20" x14ac:dyDescent="0.2">
      <c r="B66" s="93"/>
      <c r="D66" s="93"/>
      <c r="F66" s="35"/>
      <c r="G66" s="35"/>
      <c r="L66" s="35"/>
      <c r="M66" s="35"/>
      <c r="R66" s="35"/>
      <c r="S66" s="35"/>
    </row>
    <row r="67" spans="1:20" x14ac:dyDescent="0.2">
      <c r="B67" s="317"/>
      <c r="H67" s="77"/>
      <c r="N67" s="77"/>
    </row>
    <row r="68" spans="1:20" s="10" customFormat="1" x14ac:dyDescent="0.2">
      <c r="A68" s="24"/>
      <c r="B68" s="318"/>
      <c r="D68" s="4"/>
      <c r="E68" s="4"/>
      <c r="H68" s="35"/>
      <c r="J68" s="567"/>
      <c r="K68" s="4"/>
      <c r="N68" s="71"/>
      <c r="P68" s="567"/>
      <c r="Q68" s="4"/>
      <c r="T68" s="4"/>
    </row>
    <row r="69" spans="1:20" s="10" customFormat="1" x14ac:dyDescent="0.2">
      <c r="A69" s="24"/>
      <c r="B69" s="690"/>
      <c r="D69" s="4"/>
      <c r="E69" s="4"/>
      <c r="H69" s="35"/>
      <c r="J69" s="567"/>
      <c r="K69" s="4"/>
      <c r="N69" s="71"/>
      <c r="P69" s="567"/>
      <c r="Q69" s="4"/>
      <c r="T69" s="4"/>
    </row>
    <row r="70" spans="1:20" s="10" customFormat="1" x14ac:dyDescent="0.2">
      <c r="A70" s="24"/>
      <c r="B70" s="319"/>
      <c r="D70" s="4"/>
      <c r="E70" s="4"/>
      <c r="H70" s="35"/>
      <c r="J70" s="567"/>
      <c r="K70" s="4"/>
      <c r="N70" s="71"/>
      <c r="P70" s="567"/>
      <c r="Q70" s="4"/>
      <c r="T70" s="4"/>
    </row>
    <row r="71" spans="1:20" x14ac:dyDescent="0.2">
      <c r="B71" s="319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51" type="noConversion"/>
  <printOptions horizontalCentered="1"/>
  <pageMargins left="0.25" right="0.25" top="0.25" bottom="0.5" header="0.3" footer="0.3"/>
  <pageSetup scale="84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V72"/>
  <sheetViews>
    <sheetView showGridLines="0" zoomScaleNormal="100" zoomScaleSheetLayoutView="140" workbookViewId="0">
      <selection activeCell="X40" sqref="X40"/>
    </sheetView>
  </sheetViews>
  <sheetFormatPr defaultColWidth="9.140625" defaultRowHeight="12" x14ac:dyDescent="0.2"/>
  <cols>
    <col min="1" max="1" width="24.7109375" style="770" customWidth="1"/>
    <col min="2" max="2" width="10.28515625" style="746" customWidth="1"/>
    <col min="3" max="3" width="0.5703125" style="1330" customWidth="1"/>
    <col min="4" max="4" width="12.7109375" style="701" customWidth="1"/>
    <col min="5" max="5" width="0.7109375" style="701" customWidth="1"/>
    <col min="6" max="6" width="8.5703125" style="1330" customWidth="1"/>
    <col min="7" max="7" width="0.5703125" style="1330" customWidth="1"/>
    <col min="8" max="8" width="10.28515625" style="703" customWidth="1"/>
    <col min="9" max="9" width="0.5703125" style="1330" customWidth="1"/>
    <col min="10" max="10" width="10.28515625" style="740" customWidth="1"/>
    <col min="11" max="11" width="0.5703125" style="701" customWidth="1"/>
    <col min="12" max="12" width="8.42578125" style="1330" customWidth="1"/>
    <col min="13" max="13" width="1.5703125" style="1330" customWidth="1"/>
    <col min="14" max="14" width="10.28515625" style="741" customWidth="1"/>
    <col min="15" max="15" width="0.5703125" style="1330" customWidth="1"/>
    <col min="16" max="16" width="10.28515625" style="740" customWidth="1"/>
    <col min="17" max="17" width="0.5703125" style="701" customWidth="1"/>
    <col min="18" max="18" width="8.28515625" style="1330" customWidth="1"/>
    <col min="19" max="19" width="0.5703125" style="1330" customWidth="1"/>
    <col min="20" max="16384" width="9.140625" style="701"/>
  </cols>
  <sheetData>
    <row r="1" spans="1:21" ht="15.75" x14ac:dyDescent="0.25">
      <c r="A1" s="1893" t="str">
        <f>CONCATENATE('List of Tables'!A54,":  ",'List of Tables'!C54)</f>
        <v>TABLE 45:  Rental House-Only Visitor Characteristics: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747"/>
      <c r="U1" s="1361"/>
    </row>
    <row r="2" spans="1:21" ht="15.75" x14ac:dyDescent="0.25">
      <c r="A2" s="1893" t="s">
        <v>889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</row>
    <row r="3" spans="1:21" x14ac:dyDescent="0.2">
      <c r="A3" s="841"/>
      <c r="B3" s="732"/>
      <c r="C3" s="712"/>
      <c r="D3" s="842"/>
      <c r="E3" s="712"/>
      <c r="F3" s="712"/>
      <c r="G3" s="712"/>
      <c r="H3" s="705"/>
      <c r="I3" s="712"/>
      <c r="J3" s="842"/>
      <c r="K3" s="712"/>
      <c r="L3" s="712"/>
      <c r="M3" s="712"/>
      <c r="N3" s="705"/>
      <c r="O3" s="712"/>
      <c r="P3" s="842"/>
      <c r="Q3" s="712"/>
      <c r="R3" s="705"/>
      <c r="S3" s="712"/>
    </row>
    <row r="4" spans="1:21" x14ac:dyDescent="0.2">
      <c r="A4" s="1973" t="s">
        <v>894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  <c r="T4" s="4"/>
    </row>
    <row r="5" spans="1:21" ht="24" x14ac:dyDescent="0.2">
      <c r="A5" s="1974" t="s">
        <v>247</v>
      </c>
      <c r="B5" s="66">
        <v>2015</v>
      </c>
      <c r="C5" s="67"/>
      <c r="D5" s="68" t="s">
        <v>984</v>
      </c>
      <c r="E5" s="65"/>
      <c r="F5" s="44" t="s">
        <v>595</v>
      </c>
      <c r="G5" s="65"/>
      <c r="H5" s="66">
        <v>2015</v>
      </c>
      <c r="I5" s="67"/>
      <c r="J5" s="68" t="s">
        <v>984</v>
      </c>
      <c r="K5" s="65"/>
      <c r="L5" s="44" t="s">
        <v>595</v>
      </c>
      <c r="M5" s="66"/>
      <c r="N5" s="68">
        <v>2015</v>
      </c>
      <c r="O5" s="67"/>
      <c r="P5" s="68" t="s">
        <v>984</v>
      </c>
      <c r="Q5" s="65"/>
      <c r="R5" s="44" t="s">
        <v>595</v>
      </c>
      <c r="S5" s="748"/>
    </row>
    <row r="6" spans="1:21" x14ac:dyDescent="0.2">
      <c r="A6" s="749" t="s">
        <v>475</v>
      </c>
      <c r="B6" s="1566">
        <v>4851429.6589534404</v>
      </c>
      <c r="C6" s="1567"/>
      <c r="D6" s="1389">
        <v>4343353.5761005394</v>
      </c>
      <c r="E6" s="1389"/>
      <c r="F6" s="1568">
        <v>0.11697783151908425</v>
      </c>
      <c r="G6" s="1568"/>
      <c r="H6" s="1569">
        <v>4265720.6249192534</v>
      </c>
      <c r="I6" s="1568"/>
      <c r="J6" s="1389">
        <v>3880226.7104575494</v>
      </c>
      <c r="K6" s="1570"/>
      <c r="L6" s="1568">
        <v>9.93482966917279E-2</v>
      </c>
      <c r="M6" s="1571"/>
      <c r="N6" s="1614">
        <v>585709.03403447417</v>
      </c>
      <c r="O6" s="1568"/>
      <c r="P6" s="1389">
        <v>463126.86564299045</v>
      </c>
      <c r="Q6" s="1570"/>
      <c r="R6" s="1568">
        <v>0.26468377778364161</v>
      </c>
      <c r="S6" s="753"/>
    </row>
    <row r="7" spans="1:21" s="843" customFormat="1" x14ac:dyDescent="0.2">
      <c r="A7" s="749" t="s">
        <v>265</v>
      </c>
      <c r="B7" s="1566">
        <v>448519.1462502777</v>
      </c>
      <c r="C7" s="1389"/>
      <c r="D7" s="1389">
        <v>382457.52347167081</v>
      </c>
      <c r="E7" s="1389"/>
      <c r="F7" s="1568">
        <v>0.17272930645721804</v>
      </c>
      <c r="G7" s="1568"/>
      <c r="H7" s="1575">
        <v>397345.21128951036</v>
      </c>
      <c r="I7" s="1568"/>
      <c r="J7" s="1389">
        <v>343135.50709588849</v>
      </c>
      <c r="K7" s="1570"/>
      <c r="L7" s="1568">
        <v>0.15798337121221642</v>
      </c>
      <c r="M7" s="1571"/>
      <c r="N7" s="1389">
        <v>51173.934960791346</v>
      </c>
      <c r="O7" s="1568"/>
      <c r="P7" s="1389">
        <v>39322.016375782296</v>
      </c>
      <c r="Q7" s="1570"/>
      <c r="R7" s="1568">
        <v>0.3014066845338183</v>
      </c>
      <c r="S7" s="753"/>
      <c r="T7" s="701"/>
    </row>
    <row r="8" spans="1:21" s="843" customFormat="1" x14ac:dyDescent="0.2">
      <c r="A8" s="707" t="s">
        <v>266</v>
      </c>
      <c r="B8" s="1577"/>
      <c r="C8" s="1578"/>
      <c r="D8" s="1578"/>
      <c r="E8" s="1578"/>
      <c r="F8" s="1578"/>
      <c r="G8" s="1578"/>
      <c r="H8" s="1577"/>
      <c r="I8" s="1578"/>
      <c r="J8" s="1578"/>
      <c r="K8" s="1578"/>
      <c r="L8" s="1578"/>
      <c r="M8" s="1577"/>
      <c r="N8" s="1578"/>
      <c r="O8" s="1578"/>
      <c r="P8" s="1578"/>
      <c r="Q8" s="1578"/>
      <c r="R8" s="1578"/>
      <c r="S8" s="710"/>
      <c r="T8" s="701"/>
    </row>
    <row r="9" spans="1:21" s="844" customFormat="1" x14ac:dyDescent="0.2">
      <c r="A9" s="754" t="s">
        <v>267</v>
      </c>
      <c r="B9" s="1566">
        <v>65071.433313656489</v>
      </c>
      <c r="C9" s="1389"/>
      <c r="D9" s="1389">
        <v>56032.321293845082</v>
      </c>
      <c r="E9" s="1389"/>
      <c r="F9" s="1568">
        <v>0.16131960645371865</v>
      </c>
      <c r="G9" s="1568"/>
      <c r="H9" s="1575">
        <v>59047.637450209491</v>
      </c>
      <c r="I9" s="1568"/>
      <c r="J9" s="1580">
        <v>51099.638321563041</v>
      </c>
      <c r="K9" s="1570"/>
      <c r="L9" s="1568">
        <v>0.15553924430209815</v>
      </c>
      <c r="M9" s="1571"/>
      <c r="N9" s="1389">
        <v>6023.7958634491515</v>
      </c>
      <c r="O9" s="1568"/>
      <c r="P9" s="1389">
        <v>4932.6829722820376</v>
      </c>
      <c r="Q9" s="1570"/>
      <c r="R9" s="1568">
        <v>0.22120069286802871</v>
      </c>
      <c r="S9" s="752"/>
      <c r="T9" s="701"/>
    </row>
    <row r="10" spans="1:21" s="844" customFormat="1" x14ac:dyDescent="0.2">
      <c r="A10" s="754" t="s">
        <v>268</v>
      </c>
      <c r="B10" s="1566">
        <v>151609.29975375527</v>
      </c>
      <c r="C10" s="1389"/>
      <c r="D10" s="1389">
        <v>130458.72409041843</v>
      </c>
      <c r="E10" s="1389"/>
      <c r="F10" s="1568">
        <v>0.16212465521798133</v>
      </c>
      <c r="G10" s="1568"/>
      <c r="H10" s="1575">
        <v>135242.87210580776</v>
      </c>
      <c r="I10" s="1568"/>
      <c r="J10" s="1580">
        <v>117863.58170850664</v>
      </c>
      <c r="K10" s="1570"/>
      <c r="L10" s="1568">
        <v>0.14745259006537387</v>
      </c>
      <c r="M10" s="1571"/>
      <c r="N10" s="1389">
        <v>16366.427647937424</v>
      </c>
      <c r="O10" s="1568"/>
      <c r="P10" s="1389">
        <v>12595.142381911794</v>
      </c>
      <c r="Q10" s="1570"/>
      <c r="R10" s="1568">
        <v>0.29942378987645824</v>
      </c>
      <c r="S10" s="752"/>
      <c r="T10" s="701"/>
    </row>
    <row r="11" spans="1:21" s="844" customFormat="1" x14ac:dyDescent="0.2">
      <c r="A11" s="754" t="s">
        <v>269</v>
      </c>
      <c r="B11" s="1566">
        <v>231838.41318295177</v>
      </c>
      <c r="C11" s="1389"/>
      <c r="D11" s="1389">
        <v>195966.47808735957</v>
      </c>
      <c r="E11" s="1389"/>
      <c r="F11" s="1568">
        <v>0.18305138432707305</v>
      </c>
      <c r="G11" s="1568"/>
      <c r="H11" s="1575">
        <v>203054.70173354907</v>
      </c>
      <c r="I11" s="1568"/>
      <c r="J11" s="1389">
        <v>174172.28706577106</v>
      </c>
      <c r="K11" s="1570"/>
      <c r="L11" s="1568">
        <v>0.16582669467313943</v>
      </c>
      <c r="M11" s="1571"/>
      <c r="N11" s="1389">
        <v>28783.711449405338</v>
      </c>
      <c r="O11" s="1568"/>
      <c r="P11" s="1389">
        <v>21794.191021588507</v>
      </c>
      <c r="Q11" s="1570"/>
      <c r="R11" s="1568">
        <v>0.32070566055391891</v>
      </c>
      <c r="S11" s="752"/>
      <c r="T11" s="701"/>
    </row>
    <row r="12" spans="1:21" s="844" customFormat="1" x14ac:dyDescent="0.2">
      <c r="A12" s="754" t="s">
        <v>270</v>
      </c>
      <c r="B12" s="1583">
        <v>2.2974231324439267</v>
      </c>
      <c r="C12" s="1584"/>
      <c r="D12" s="1585">
        <v>2.2837071491873382</v>
      </c>
      <c r="E12" s="1585"/>
      <c r="F12" s="1568">
        <v>6.0060166915313004E-3</v>
      </c>
      <c r="G12" s="1568"/>
      <c r="H12" s="1586">
        <v>2.2759260889421626</v>
      </c>
      <c r="I12" s="1568"/>
      <c r="J12" s="1587">
        <v>2.2676720973421194</v>
      </c>
      <c r="K12" s="1570"/>
      <c r="L12" s="1568">
        <v>3.6398523444891111E-3</v>
      </c>
      <c r="M12" s="1571"/>
      <c r="N12" s="1584">
        <v>2.4792509111366914</v>
      </c>
      <c r="O12" s="1568"/>
      <c r="P12" s="1585">
        <v>2.4236337387507056</v>
      </c>
      <c r="Q12" s="1570"/>
      <c r="R12" s="1568">
        <v>2.2947845417705049E-2</v>
      </c>
      <c r="S12" s="752"/>
      <c r="T12" s="701"/>
    </row>
    <row r="13" spans="1:21" s="843" customFormat="1" x14ac:dyDescent="0.2">
      <c r="A13" s="707" t="s">
        <v>271</v>
      </c>
      <c r="B13" s="1577"/>
      <c r="C13" s="1578"/>
      <c r="D13" s="1578"/>
      <c r="E13" s="1578"/>
      <c r="F13" s="1578"/>
      <c r="G13" s="1578"/>
      <c r="H13" s="1577"/>
      <c r="I13" s="1578"/>
      <c r="J13" s="1578"/>
      <c r="K13" s="1578"/>
      <c r="L13" s="1578"/>
      <c r="M13" s="1577"/>
      <c r="N13" s="1578"/>
      <c r="O13" s="1578"/>
      <c r="P13" s="1578"/>
      <c r="Q13" s="1578"/>
      <c r="R13" s="1578"/>
      <c r="S13" s="710"/>
      <c r="T13" s="701"/>
    </row>
    <row r="14" spans="1:21" s="809" customFormat="1" x14ac:dyDescent="0.2">
      <c r="A14" s="755" t="s">
        <v>272</v>
      </c>
      <c r="B14" s="1566">
        <v>132851.90457470776</v>
      </c>
      <c r="C14" s="1389"/>
      <c r="D14" s="1389">
        <v>109640.17954692293</v>
      </c>
      <c r="E14" s="1389"/>
      <c r="F14" s="1568">
        <v>0.21170819971022456</v>
      </c>
      <c r="G14" s="1568"/>
      <c r="H14" s="1575">
        <v>112556.75258866938</v>
      </c>
      <c r="I14" s="1568"/>
      <c r="J14" s="1580">
        <v>94113.01207483215</v>
      </c>
      <c r="K14" s="1570"/>
      <c r="L14" s="1568">
        <v>0.19597439405267406</v>
      </c>
      <c r="M14" s="1571"/>
      <c r="N14" s="1389">
        <v>20295.151986037676</v>
      </c>
      <c r="O14" s="1568"/>
      <c r="P14" s="1389">
        <v>15527.167472090779</v>
      </c>
      <c r="Q14" s="1570"/>
      <c r="R14" s="1568">
        <v>0.30707368375571936</v>
      </c>
      <c r="S14" s="752"/>
      <c r="T14" s="701"/>
    </row>
    <row r="15" spans="1:21" s="809" customFormat="1" x14ac:dyDescent="0.2">
      <c r="A15" s="755" t="s">
        <v>273</v>
      </c>
      <c r="B15" s="1566">
        <v>315667.24167563801</v>
      </c>
      <c r="C15" s="1389"/>
      <c r="D15" s="1389">
        <v>272817.34392474784</v>
      </c>
      <c r="E15" s="1389"/>
      <c r="F15" s="1568">
        <v>0.15706441949200126</v>
      </c>
      <c r="G15" s="1568"/>
      <c r="H15" s="1566">
        <v>284788.45870089781</v>
      </c>
      <c r="I15" s="1568"/>
      <c r="J15" s="1580">
        <v>249022.49502105633</v>
      </c>
      <c r="K15" s="1570"/>
      <c r="L15" s="1568">
        <v>0.14362543302289724</v>
      </c>
      <c r="M15" s="1571"/>
      <c r="N15" s="1389">
        <v>30878.782974754264</v>
      </c>
      <c r="O15" s="1568"/>
      <c r="P15" s="1389">
        <v>23794.848903691516</v>
      </c>
      <c r="Q15" s="1570"/>
      <c r="R15" s="1568">
        <v>0.29770872257834557</v>
      </c>
      <c r="S15" s="752"/>
      <c r="T15" s="701"/>
    </row>
    <row r="16" spans="1:21" s="809" customFormat="1" x14ac:dyDescent="0.2">
      <c r="A16" s="756" t="s">
        <v>619</v>
      </c>
      <c r="B16" s="1583">
        <v>4.8511812263322485</v>
      </c>
      <c r="C16" s="1584"/>
      <c r="D16" s="1585">
        <v>4.9606409596575194</v>
      </c>
      <c r="E16" s="1585"/>
      <c r="F16" s="1568">
        <v>-2.2065643173020122E-2</v>
      </c>
      <c r="G16" s="1568"/>
      <c r="H16" s="1586">
        <v>5.0831058730233245</v>
      </c>
      <c r="I16" s="1568"/>
      <c r="J16" s="1587">
        <v>5.1810456764337953</v>
      </c>
      <c r="K16" s="1570"/>
      <c r="L16" s="1568">
        <v>-1.890348194688847E-2</v>
      </c>
      <c r="M16" s="1571"/>
      <c r="N16" s="1584">
        <v>3.0503787706799912</v>
      </c>
      <c r="O16" s="1568"/>
      <c r="P16" s="1585">
        <v>3.0373244253627201</v>
      </c>
      <c r="Q16" s="1570"/>
      <c r="R16" s="1568">
        <v>4.2979752864931971E-3</v>
      </c>
      <c r="S16" s="752"/>
      <c r="T16" s="701"/>
    </row>
    <row r="17" spans="1:20" x14ac:dyDescent="0.2">
      <c r="A17" s="713" t="s">
        <v>274</v>
      </c>
      <c r="B17" s="1577"/>
      <c r="C17" s="1578"/>
      <c r="D17" s="1578"/>
      <c r="E17" s="1578"/>
      <c r="F17" s="1578"/>
      <c r="G17" s="1578"/>
      <c r="H17" s="1577"/>
      <c r="I17" s="1578"/>
      <c r="J17" s="1578"/>
      <c r="K17" s="1578"/>
      <c r="L17" s="1578"/>
      <c r="M17" s="1577"/>
      <c r="N17" s="1578"/>
      <c r="O17" s="1578"/>
      <c r="P17" s="1578"/>
      <c r="Q17" s="1578"/>
      <c r="R17" s="1578"/>
      <c r="S17" s="710"/>
    </row>
    <row r="18" spans="1:20" s="809" customFormat="1" x14ac:dyDescent="0.2">
      <c r="A18" s="755" t="s">
        <v>275</v>
      </c>
      <c r="B18" s="1566">
        <v>4819.8344010579176</v>
      </c>
      <c r="C18" s="1389"/>
      <c r="D18" s="1389">
        <v>3492.4439006950261</v>
      </c>
      <c r="E18" s="1389">
        <v>0</v>
      </c>
      <c r="F18" s="1568">
        <v>0.38007496701628607</v>
      </c>
      <c r="G18" s="1568"/>
      <c r="H18" s="1575">
        <v>3500.9093784074644</v>
      </c>
      <c r="I18" s="1568"/>
      <c r="J18" s="1580">
        <v>2922.9568688502495</v>
      </c>
      <c r="K18" s="1570"/>
      <c r="L18" s="1568">
        <v>0.1977287163270916</v>
      </c>
      <c r="M18" s="1571"/>
      <c r="N18" s="1389">
        <v>1318.9250226504425</v>
      </c>
      <c r="O18" s="1568"/>
      <c r="P18" s="1389">
        <v>569.48703184477654</v>
      </c>
      <c r="Q18" s="1570"/>
      <c r="R18" s="1568">
        <v>1.3159878081472067</v>
      </c>
      <c r="S18" s="752"/>
      <c r="T18" s="701"/>
    </row>
    <row r="19" spans="1:20" s="809" customFormat="1" x14ac:dyDescent="0.2">
      <c r="A19" s="755" t="s">
        <v>276</v>
      </c>
      <c r="B19" s="1566">
        <v>28957.055307374932</v>
      </c>
      <c r="C19" s="1389"/>
      <c r="D19" s="1389">
        <v>24066.270671530045</v>
      </c>
      <c r="E19" s="1389">
        <v>0</v>
      </c>
      <c r="F19" s="1568">
        <v>0.20322154199115677</v>
      </c>
      <c r="G19" s="1568"/>
      <c r="H19" s="1575">
        <v>24036.241723430765</v>
      </c>
      <c r="I19" s="1568"/>
      <c r="J19" s="1580">
        <v>21027.497131635493</v>
      </c>
      <c r="K19" s="1570"/>
      <c r="L19" s="1568">
        <v>0.14308619675275902</v>
      </c>
      <c r="M19" s="1571"/>
      <c r="N19" s="1389">
        <v>4920.8135839444267</v>
      </c>
      <c r="O19" s="1568"/>
      <c r="P19" s="1389">
        <v>3038.7735398945524</v>
      </c>
      <c r="Q19" s="1570"/>
      <c r="R19" s="1568">
        <v>0.61934198759516068</v>
      </c>
      <c r="S19" s="752"/>
      <c r="T19" s="701"/>
    </row>
    <row r="20" spans="1:20" s="809" customFormat="1" x14ac:dyDescent="0.2">
      <c r="A20" s="755" t="s">
        <v>277</v>
      </c>
      <c r="B20" s="1566">
        <v>1525.5442701571653</v>
      </c>
      <c r="C20" s="1389"/>
      <c r="D20" s="1389">
        <v>1138.023921592013</v>
      </c>
      <c r="E20" s="1389">
        <v>0</v>
      </c>
      <c r="F20" s="1568">
        <v>0.34052038908201454</v>
      </c>
      <c r="G20" s="1568"/>
      <c r="H20" s="1575">
        <v>1068.4832848495694</v>
      </c>
      <c r="I20" s="1568"/>
      <c r="J20" s="1580">
        <v>1025.5301401730212</v>
      </c>
      <c r="K20" s="1570"/>
      <c r="L20" s="1568">
        <v>4.1883844261565412E-2</v>
      </c>
      <c r="M20" s="1571"/>
      <c r="N20" s="1389">
        <v>457.06098530759749</v>
      </c>
      <c r="O20" s="1568"/>
      <c r="P20" s="1389">
        <v>112.4937814189919</v>
      </c>
      <c r="Q20" s="1570"/>
      <c r="R20" s="1568">
        <v>3.06298890073966</v>
      </c>
      <c r="S20" s="752"/>
      <c r="T20" s="701"/>
    </row>
    <row r="21" spans="1:20" s="809" customFormat="1" x14ac:dyDescent="0.2">
      <c r="A21" s="755" t="s">
        <v>278</v>
      </c>
      <c r="B21" s="1566">
        <v>416267.80081201467</v>
      </c>
      <c r="C21" s="1389"/>
      <c r="D21" s="1389">
        <v>356036.83282103034</v>
      </c>
      <c r="E21" s="1389">
        <v>0</v>
      </c>
      <c r="F21" s="1568">
        <v>0.16917060943877324</v>
      </c>
      <c r="G21" s="1568"/>
      <c r="H21" s="1575">
        <v>370876.54347252846</v>
      </c>
      <c r="I21" s="1568"/>
      <c r="J21" s="1580">
        <v>320210.58323556819</v>
      </c>
      <c r="K21" s="1570"/>
      <c r="L21" s="1568">
        <v>0.15822700088487399</v>
      </c>
      <c r="M21" s="1571"/>
      <c r="N21" s="1389">
        <v>45391.257339504184</v>
      </c>
      <c r="O21" s="1568"/>
      <c r="P21" s="1389">
        <v>35826.249585462152</v>
      </c>
      <c r="Q21" s="1570"/>
      <c r="R21" s="1568">
        <v>0.26698322779293632</v>
      </c>
      <c r="S21" s="752"/>
      <c r="T21" s="701"/>
    </row>
    <row r="22" spans="1:20" x14ac:dyDescent="0.2">
      <c r="A22" s="713" t="s">
        <v>279</v>
      </c>
      <c r="B22" s="1577"/>
      <c r="C22" s="1578"/>
      <c r="D22" s="1578"/>
      <c r="E22" s="1578"/>
      <c r="F22" s="1578"/>
      <c r="G22" s="1578"/>
      <c r="H22" s="1577"/>
      <c r="I22" s="1578"/>
      <c r="J22" s="1578"/>
      <c r="K22" s="1578"/>
      <c r="L22" s="1578"/>
      <c r="M22" s="1577"/>
      <c r="N22" s="1578"/>
      <c r="O22" s="1578"/>
      <c r="P22" s="1578"/>
      <c r="Q22" s="1578"/>
      <c r="R22" s="1578"/>
      <c r="S22" s="710"/>
    </row>
    <row r="23" spans="1:20" s="809" customFormat="1" x14ac:dyDescent="0.2">
      <c r="A23" s="755" t="s">
        <v>541</v>
      </c>
      <c r="B23" s="1566">
        <v>195633.41723004339</v>
      </c>
      <c r="C23" s="1389"/>
      <c r="D23" s="1389">
        <v>158713.27529060614</v>
      </c>
      <c r="E23" s="1389"/>
      <c r="F23" s="1568">
        <v>0.2326216371745588</v>
      </c>
      <c r="G23" s="1568"/>
      <c r="H23" s="1575">
        <v>166073.87314435572</v>
      </c>
      <c r="I23" s="1568"/>
      <c r="J23" s="1580">
        <v>139028.46995640438</v>
      </c>
      <c r="K23" s="1570"/>
      <c r="L23" s="1568">
        <v>0.19453140206773512</v>
      </c>
      <c r="M23" s="1571"/>
      <c r="N23" s="1389">
        <v>29559.54408568659</v>
      </c>
      <c r="O23" s="1568"/>
      <c r="P23" s="1389">
        <v>19684.805334201763</v>
      </c>
      <c r="Q23" s="1570"/>
      <c r="R23" s="1568">
        <v>0.50164269261671401</v>
      </c>
      <c r="S23" s="752"/>
      <c r="T23" s="701"/>
    </row>
    <row r="24" spans="1:20" s="809" customFormat="1" x14ac:dyDescent="0.2">
      <c r="A24" s="755" t="s">
        <v>280</v>
      </c>
      <c r="B24" s="1566">
        <v>100165.72193852505</v>
      </c>
      <c r="C24" s="1389"/>
      <c r="D24" s="1389">
        <v>88377.1518783262</v>
      </c>
      <c r="E24" s="1389"/>
      <c r="F24" s="1568">
        <v>0.1333893411322967</v>
      </c>
      <c r="G24" s="1568"/>
      <c r="H24" s="1575">
        <v>86579.005842534898</v>
      </c>
      <c r="I24" s="1568"/>
      <c r="J24" s="1580">
        <v>74932.750941116406</v>
      </c>
      <c r="K24" s="1570"/>
      <c r="L24" s="1568">
        <v>0.15542275914266571</v>
      </c>
      <c r="M24" s="1571"/>
      <c r="N24" s="1389">
        <v>13586.716095986003</v>
      </c>
      <c r="O24" s="1568"/>
      <c r="P24" s="1389">
        <v>13444.400937209795</v>
      </c>
      <c r="Q24" s="1570"/>
      <c r="R24" s="1568">
        <v>1.0585459288284457E-2</v>
      </c>
      <c r="S24" s="752"/>
      <c r="T24" s="701"/>
    </row>
    <row r="25" spans="1:20" s="809" customFormat="1" x14ac:dyDescent="0.2">
      <c r="A25" s="755" t="s">
        <v>281</v>
      </c>
      <c r="B25" s="1566">
        <v>96939.223888037144</v>
      </c>
      <c r="C25" s="1389"/>
      <c r="D25" s="1389">
        <v>85550.454058264309</v>
      </c>
      <c r="E25" s="1389"/>
      <c r="F25" s="1568">
        <v>0.13312342938608474</v>
      </c>
      <c r="G25" s="1568"/>
      <c r="H25" s="1575">
        <v>83479.599548556231</v>
      </c>
      <c r="I25" s="1568"/>
      <c r="J25" s="1580">
        <v>72243.363380936062</v>
      </c>
      <c r="K25" s="1570"/>
      <c r="L25" s="1568">
        <v>0.15553312639075223</v>
      </c>
      <c r="M25" s="1571"/>
      <c r="N25" s="1389">
        <v>13459.624339476792</v>
      </c>
      <c r="O25" s="1568"/>
      <c r="P25" s="1389">
        <v>13307.090677328248</v>
      </c>
      <c r="Q25" s="1570"/>
      <c r="R25" s="1568">
        <v>1.146258531238694E-2</v>
      </c>
      <c r="S25" s="752"/>
      <c r="T25" s="701"/>
    </row>
    <row r="26" spans="1:20" s="809" customFormat="1" x14ac:dyDescent="0.2">
      <c r="A26" s="755" t="s">
        <v>542</v>
      </c>
      <c r="B26" s="1566">
        <v>3745.015027662831</v>
      </c>
      <c r="C26" s="1389"/>
      <c r="D26" s="1389">
        <v>3308.6635779304088</v>
      </c>
      <c r="E26" s="1389"/>
      <c r="F26" s="1568">
        <v>0.131881480076425</v>
      </c>
      <c r="G26" s="1568"/>
      <c r="H26" s="1575">
        <v>3312.2863133119072</v>
      </c>
      <c r="I26" s="1568"/>
      <c r="J26" s="1580">
        <v>3096.3423690953377</v>
      </c>
      <c r="K26" s="1570"/>
      <c r="L26" s="1568">
        <v>6.9741623656321333E-2</v>
      </c>
      <c r="M26" s="1571"/>
      <c r="N26" s="1389">
        <v>432.72871435092043</v>
      </c>
      <c r="O26" s="1568"/>
      <c r="P26" s="1389">
        <v>212.32120883507113</v>
      </c>
      <c r="Q26" s="1570"/>
      <c r="R26" s="1568">
        <v>1.0380852046064768</v>
      </c>
      <c r="S26" s="752"/>
      <c r="T26" s="701"/>
    </row>
    <row r="27" spans="1:20" s="809" customFormat="1" x14ac:dyDescent="0.2">
      <c r="A27" s="755" t="s">
        <v>543</v>
      </c>
      <c r="B27" s="1566">
        <v>2700.9946554395815</v>
      </c>
      <c r="C27" s="1389"/>
      <c r="D27" s="1389">
        <v>2318.5964120599801</v>
      </c>
      <c r="E27" s="1389"/>
      <c r="F27" s="1568">
        <v>0.1649266087839133</v>
      </c>
      <c r="G27" s="1568"/>
      <c r="H27" s="1575">
        <v>2465.94315305909</v>
      </c>
      <c r="I27" s="1568"/>
      <c r="J27" s="1580">
        <v>2255.6865354379343</v>
      </c>
      <c r="K27" s="1570"/>
      <c r="L27" s="1568">
        <v>9.3211806834824745E-2</v>
      </c>
      <c r="M27" s="1571"/>
      <c r="N27" s="1389">
        <v>235.05150238049035</v>
      </c>
      <c r="O27" s="1568"/>
      <c r="P27" s="1389">
        <v>62.909876622045942</v>
      </c>
      <c r="Q27" s="1570"/>
      <c r="R27" s="1568">
        <v>2.7363211470378186</v>
      </c>
      <c r="S27" s="752"/>
      <c r="T27" s="701"/>
    </row>
    <row r="28" spans="1:20" s="809" customFormat="1" x14ac:dyDescent="0.2">
      <c r="A28" s="755" t="s">
        <v>246</v>
      </c>
      <c r="B28" s="1566">
        <v>102106.32993467747</v>
      </c>
      <c r="C28" s="1389"/>
      <c r="D28" s="1389">
        <v>90902.817258548195</v>
      </c>
      <c r="E28" s="1389"/>
      <c r="F28" s="1568">
        <v>0.12324714474210355</v>
      </c>
      <c r="G28" s="1568"/>
      <c r="H28" s="1575">
        <v>94234.070252186299</v>
      </c>
      <c r="I28" s="1568"/>
      <c r="J28" s="1580">
        <v>85073.620926967371</v>
      </c>
      <c r="K28" s="1570"/>
      <c r="L28" s="1568">
        <v>0.10767673017095208</v>
      </c>
      <c r="M28" s="1571"/>
      <c r="N28" s="1389">
        <v>7872.2596824893117</v>
      </c>
      <c r="O28" s="1568"/>
      <c r="P28" s="1389">
        <v>5829.1963315808198</v>
      </c>
      <c r="Q28" s="1570"/>
      <c r="R28" s="1568">
        <v>0.35048799777763423</v>
      </c>
      <c r="S28" s="752"/>
      <c r="T28" s="701"/>
    </row>
    <row r="29" spans="1:20" s="809" customFormat="1" x14ac:dyDescent="0.2">
      <c r="A29" s="755" t="s">
        <v>0</v>
      </c>
      <c r="B29" s="1566">
        <v>106179.29961990356</v>
      </c>
      <c r="C29" s="1389"/>
      <c r="D29" s="1389">
        <v>90492.631526775527</v>
      </c>
      <c r="E29" s="1389"/>
      <c r="F29" s="1568">
        <v>0.17334746297533141</v>
      </c>
      <c r="G29" s="1568"/>
      <c r="H29" s="1575">
        <v>95496.72335616831</v>
      </c>
      <c r="I29" s="1568"/>
      <c r="J29" s="1580">
        <v>82088.90511686189</v>
      </c>
      <c r="K29" s="1570"/>
      <c r="L29" s="1568">
        <v>0.16333289157918515</v>
      </c>
      <c r="M29" s="1571"/>
      <c r="N29" s="1389">
        <v>10682.576263735318</v>
      </c>
      <c r="O29" s="1568"/>
      <c r="P29" s="1389">
        <v>8403.7264099136355</v>
      </c>
      <c r="Q29" s="1570"/>
      <c r="R29" s="1568">
        <v>0.27117135216746097</v>
      </c>
      <c r="S29" s="752"/>
      <c r="T29" s="701"/>
    </row>
    <row r="30" spans="1:20" s="809" customFormat="1" x14ac:dyDescent="0.2">
      <c r="A30" s="755" t="s">
        <v>253</v>
      </c>
      <c r="B30" s="1566">
        <v>34754.776053385343</v>
      </c>
      <c r="C30" s="1389"/>
      <c r="D30" s="1389">
        <v>29229.808110783502</v>
      </c>
      <c r="E30" s="1389"/>
      <c r="F30" s="1568">
        <v>0.18901827619468914</v>
      </c>
      <c r="G30" s="1568"/>
      <c r="H30" s="1575">
        <v>29986.461920701044</v>
      </c>
      <c r="I30" s="1568"/>
      <c r="J30" s="1580">
        <v>26577.938497272771</v>
      </c>
      <c r="K30" s="1570"/>
      <c r="L30" s="1568">
        <v>0.1282463432511152</v>
      </c>
      <c r="M30" s="1571"/>
      <c r="N30" s="1389">
        <v>4768.3141326852101</v>
      </c>
      <c r="O30" s="1568"/>
      <c r="P30" s="1389">
        <v>2651.8696135107325</v>
      </c>
      <c r="Q30" s="1570"/>
      <c r="R30" s="1568">
        <v>0.79809524133148413</v>
      </c>
      <c r="S30" s="752"/>
      <c r="T30" s="701"/>
    </row>
    <row r="31" spans="1:20" s="809" customFormat="1" x14ac:dyDescent="0.2">
      <c r="A31" s="755" t="s">
        <v>262</v>
      </c>
      <c r="B31" s="1566">
        <v>89949.367082149969</v>
      </c>
      <c r="C31" s="1389"/>
      <c r="D31" s="1389">
        <v>76211.366629295997</v>
      </c>
      <c r="E31" s="1389"/>
      <c r="F31" s="1568">
        <v>0.18026183049147712</v>
      </c>
      <c r="G31" s="1568"/>
      <c r="H31" s="1575">
        <v>80641.652964125373</v>
      </c>
      <c r="I31" s="1568"/>
      <c r="J31" s="1580">
        <v>68787.925933812003</v>
      </c>
      <c r="K31" s="1570"/>
      <c r="L31" s="1568">
        <v>0.17232278585807442</v>
      </c>
      <c r="M31" s="1571"/>
      <c r="N31" s="1389">
        <v>9307.7141180249891</v>
      </c>
      <c r="O31" s="1568"/>
      <c r="P31" s="1389">
        <v>7423.4406954839933</v>
      </c>
      <c r="Q31" s="1570"/>
      <c r="R31" s="1568">
        <v>0.25382750396150972</v>
      </c>
      <c r="S31" s="752"/>
      <c r="T31" s="701"/>
    </row>
    <row r="32" spans="1:20" x14ac:dyDescent="0.2">
      <c r="A32" s="714" t="s">
        <v>141</v>
      </c>
      <c r="B32" s="1577"/>
      <c r="C32" s="1578"/>
      <c r="D32" s="1578"/>
      <c r="E32" s="1578"/>
      <c r="F32" s="1578"/>
      <c r="G32" s="1578"/>
      <c r="H32" s="1577"/>
      <c r="I32" s="1578"/>
      <c r="J32" s="1578"/>
      <c r="K32" s="1578"/>
      <c r="L32" s="1578"/>
      <c r="M32" s="1577"/>
      <c r="N32" s="1578"/>
      <c r="O32" s="1578"/>
      <c r="P32" s="1578"/>
      <c r="Q32" s="1578"/>
      <c r="R32" s="1578"/>
      <c r="S32" s="710"/>
    </row>
    <row r="33" spans="1:22" s="809" customFormat="1" x14ac:dyDescent="0.2">
      <c r="A33" s="757" t="s">
        <v>544</v>
      </c>
      <c r="B33" s="1589">
        <v>9.2561690596804258</v>
      </c>
      <c r="C33" s="1585"/>
      <c r="D33" s="1585">
        <v>9.9346523571783383</v>
      </c>
      <c r="E33" s="1585"/>
      <c r="F33" s="1568">
        <v>-6.8294618986609087E-2</v>
      </c>
      <c r="G33" s="1568"/>
      <c r="H33" s="1586">
        <v>9.2666199636505322</v>
      </c>
      <c r="I33" s="1568"/>
      <c r="J33" s="1585">
        <v>10.025281351169765</v>
      </c>
      <c r="K33" s="1590"/>
      <c r="L33" s="1568">
        <v>-7.5674822575499193E-2</v>
      </c>
      <c r="M33" s="1571"/>
      <c r="N33" s="1585">
        <v>9.1974529274177002</v>
      </c>
      <c r="O33" s="1568"/>
      <c r="P33" s="1585">
        <v>9.2945642204455812</v>
      </c>
      <c r="Q33" s="1590"/>
      <c r="R33" s="1568">
        <v>-1.0448181402013651E-2</v>
      </c>
      <c r="S33" s="753"/>
      <c r="T33" s="701"/>
    </row>
    <row r="34" spans="1:22" s="809" customFormat="1" x14ac:dyDescent="0.2">
      <c r="A34" s="757" t="s">
        <v>285</v>
      </c>
      <c r="B34" s="1589">
        <v>9.6952119562827495</v>
      </c>
      <c r="C34" s="1585"/>
      <c r="D34" s="1585">
        <v>10.15658208628534</v>
      </c>
      <c r="E34" s="1585"/>
      <c r="F34" s="1568">
        <v>-4.542572748223922E-2</v>
      </c>
      <c r="G34" s="1568"/>
      <c r="H34" s="1586">
        <v>9.5764508377341073</v>
      </c>
      <c r="I34" s="1568"/>
      <c r="J34" s="1585">
        <v>10.120309630209752</v>
      </c>
      <c r="K34" s="1590"/>
      <c r="L34" s="1568">
        <v>-5.3739343196792334E-2</v>
      </c>
      <c r="M34" s="1571"/>
      <c r="N34" s="1585">
        <v>10.431794966945642</v>
      </c>
      <c r="O34" s="1568"/>
      <c r="P34" s="1585">
        <v>10.353502982710301</v>
      </c>
      <c r="Q34" s="1590"/>
      <c r="R34" s="1568">
        <v>7.5618835833710712E-3</v>
      </c>
      <c r="S34" s="753"/>
      <c r="T34" s="701"/>
    </row>
    <row r="35" spans="1:22" s="809" customFormat="1" x14ac:dyDescent="0.2">
      <c r="A35" s="757" t="s">
        <v>545</v>
      </c>
      <c r="B35" s="1589">
        <v>6.1867770487561673</v>
      </c>
      <c r="C35" s="1585"/>
      <c r="D35" s="1585">
        <v>6.2232324230595166</v>
      </c>
      <c r="E35" s="1585"/>
      <c r="F35" s="1568">
        <v>-5.8579483819803796E-3</v>
      </c>
      <c r="G35" s="1568"/>
      <c r="H35" s="1586">
        <v>6.7382015489089042</v>
      </c>
      <c r="I35" s="1568"/>
      <c r="J35" s="1585">
        <v>6.3937104085156271</v>
      </c>
      <c r="K35" s="1590"/>
      <c r="L35" s="1568">
        <v>5.3879690880972296E-2</v>
      </c>
      <c r="M35" s="1571"/>
      <c r="N35" s="1585">
        <v>1.9659436163816768</v>
      </c>
      <c r="O35" s="1568"/>
      <c r="P35" s="1585">
        <v>3.7371020347580615</v>
      </c>
      <c r="Q35" s="1590"/>
      <c r="R35" s="1568">
        <v>-0.4739390045824769</v>
      </c>
      <c r="S35" s="753"/>
      <c r="T35" s="701"/>
    </row>
    <row r="36" spans="1:22" s="809" customFormat="1" x14ac:dyDescent="0.2">
      <c r="A36" s="757" t="s">
        <v>546</v>
      </c>
      <c r="B36" s="1589">
        <v>4.2320765877918758</v>
      </c>
      <c r="C36" s="1585"/>
      <c r="D36" s="1585">
        <v>4.7291983448616675</v>
      </c>
      <c r="E36" s="1585"/>
      <c r="F36" s="1568">
        <v>-0.10511755287445718</v>
      </c>
      <c r="G36" s="1568"/>
      <c r="H36" s="1586">
        <v>4.2887069463762773</v>
      </c>
      <c r="I36" s="1568"/>
      <c r="J36" s="1585">
        <v>4.7771101136856329</v>
      </c>
      <c r="K36" s="1590"/>
      <c r="L36" s="1568">
        <v>-0.10223820587893946</v>
      </c>
      <c r="M36" s="1571"/>
      <c r="N36" s="1585">
        <v>3.6379631973551461</v>
      </c>
      <c r="O36" s="1568"/>
      <c r="P36" s="1585">
        <v>3.0112815783970261</v>
      </c>
      <c r="Q36" s="1590"/>
      <c r="R36" s="1568">
        <v>0.20811126513506478</v>
      </c>
      <c r="S36" s="753"/>
      <c r="T36" s="701"/>
    </row>
    <row r="37" spans="1:22" s="809" customFormat="1" x14ac:dyDescent="0.2">
      <c r="A37" s="758" t="s">
        <v>547</v>
      </c>
      <c r="B37" s="1589">
        <v>9.5262529231661652</v>
      </c>
      <c r="C37" s="1585"/>
      <c r="D37" s="1585">
        <v>9.7854689411788716</v>
      </c>
      <c r="E37" s="1585"/>
      <c r="F37" s="1568">
        <v>-2.6489892264833875E-2</v>
      </c>
      <c r="G37" s="1568"/>
      <c r="H37" s="1586">
        <v>9.5544578741817823</v>
      </c>
      <c r="I37" s="1568"/>
      <c r="J37" s="1585">
        <v>9.861008283746088</v>
      </c>
      <c r="K37" s="1590"/>
      <c r="L37" s="1568">
        <v>-3.1087126259653701E-2</v>
      </c>
      <c r="M37" s="1571"/>
      <c r="N37" s="1585">
        <v>9.1886284744480644</v>
      </c>
      <c r="O37" s="1568"/>
      <c r="P37" s="1585">
        <v>8.6830175861233769</v>
      </c>
      <c r="Q37" s="1590"/>
      <c r="R37" s="1568">
        <v>5.822985883763742E-2</v>
      </c>
      <c r="S37" s="753"/>
      <c r="T37" s="701"/>
    </row>
    <row r="38" spans="1:22" s="809" customFormat="1" x14ac:dyDescent="0.2">
      <c r="A38" s="758" t="s">
        <v>1</v>
      </c>
      <c r="B38" s="1589">
        <v>10.298393787800798</v>
      </c>
      <c r="C38" s="1585"/>
      <c r="D38" s="1585">
        <v>10.792146899271449</v>
      </c>
      <c r="E38" s="1585"/>
      <c r="F38" s="1568">
        <v>-4.5751148133832693E-2</v>
      </c>
      <c r="G38" s="1568"/>
      <c r="H38" s="1586">
        <v>10.409664602079237</v>
      </c>
      <c r="I38" s="1568"/>
      <c r="J38" s="1585">
        <v>10.790953001911749</v>
      </c>
      <c r="K38" s="1590"/>
      <c r="L38" s="1568">
        <v>-3.5334080295314207E-2</v>
      </c>
      <c r="M38" s="1571"/>
      <c r="N38" s="1585">
        <v>9.30369008464662</v>
      </c>
      <c r="O38" s="1568"/>
      <c r="P38" s="1585">
        <v>10.80380907415665</v>
      </c>
      <c r="Q38" s="1590"/>
      <c r="R38" s="1568">
        <v>-0.13885093481505548</v>
      </c>
      <c r="S38" s="753"/>
      <c r="T38" s="701"/>
    </row>
    <row r="39" spans="1:22" s="809" customFormat="1" x14ac:dyDescent="0.2">
      <c r="A39" s="757" t="s">
        <v>142</v>
      </c>
      <c r="B39" s="1589">
        <v>7.2579687906191923</v>
      </c>
      <c r="C39" s="1585"/>
      <c r="D39" s="1585">
        <v>7.8923013384759164</v>
      </c>
      <c r="E39" s="1585"/>
      <c r="F39" s="1568">
        <v>-8.0373584415014257E-2</v>
      </c>
      <c r="G39" s="1568"/>
      <c r="H39" s="1586">
        <v>7.7383247333758733</v>
      </c>
      <c r="I39" s="1568"/>
      <c r="J39" s="1585">
        <v>7.9588901197855391</v>
      </c>
      <c r="K39" s="1590"/>
      <c r="L39" s="1568">
        <v>-2.7713083494059983E-2</v>
      </c>
      <c r="M39" s="1571"/>
      <c r="N39" s="1585">
        <v>4.2371579159499815</v>
      </c>
      <c r="O39" s="1568"/>
      <c r="P39" s="1585">
        <v>7.2249259421748384</v>
      </c>
      <c r="Q39" s="1590"/>
      <c r="R39" s="1568">
        <v>-0.4135361455795743</v>
      </c>
      <c r="S39" s="753"/>
      <c r="T39" s="701"/>
    </row>
    <row r="40" spans="1:22" s="809" customFormat="1" x14ac:dyDescent="0.2">
      <c r="A40" s="757" t="s">
        <v>143</v>
      </c>
      <c r="B40" s="1589">
        <v>9.352229892956716</v>
      </c>
      <c r="C40" s="1585"/>
      <c r="D40" s="1585">
        <v>9.7875074552952963</v>
      </c>
      <c r="E40" s="1585"/>
      <c r="F40" s="1568">
        <v>-4.4472769428449709E-2</v>
      </c>
      <c r="G40" s="1568"/>
      <c r="H40" s="1586">
        <v>9.4497552167847143</v>
      </c>
      <c r="I40" s="1568"/>
      <c r="J40" s="1585">
        <v>9.8023979620063439</v>
      </c>
      <c r="K40" s="1590"/>
      <c r="L40" s="1568">
        <v>-3.5975150834362896E-2</v>
      </c>
      <c r="M40" s="1571"/>
      <c r="N40" s="1585">
        <v>8.5072744914896319</v>
      </c>
      <c r="O40" s="1568"/>
      <c r="P40" s="1585">
        <v>9.6495273575517224</v>
      </c>
      <c r="Q40" s="1590"/>
      <c r="R40" s="1568">
        <v>-0.11837397042749075</v>
      </c>
      <c r="S40" s="753"/>
      <c r="T40" s="701"/>
    </row>
    <row r="41" spans="1:22" s="809" customFormat="1" x14ac:dyDescent="0.2">
      <c r="A41" s="757" t="s">
        <v>301</v>
      </c>
      <c r="B41" s="1589">
        <v>10.81654974935295</v>
      </c>
      <c r="C41" s="1585"/>
      <c r="D41" s="1585">
        <v>11.356433877087159</v>
      </c>
      <c r="E41" s="1585"/>
      <c r="F41" s="1568">
        <v>-4.7539934945906269E-2</v>
      </c>
      <c r="G41" s="1568"/>
      <c r="H41" s="1586">
        <v>10.735553125393524</v>
      </c>
      <c r="I41" s="1568"/>
      <c r="J41" s="1585">
        <v>11.308146869724061</v>
      </c>
      <c r="K41" s="1590"/>
      <c r="L41" s="1568">
        <v>-5.0635506500501311E-2</v>
      </c>
      <c r="M41" s="1571"/>
      <c r="N41" s="1585">
        <v>11.445456255870006</v>
      </c>
      <c r="O41" s="1568"/>
      <c r="P41" s="1585">
        <v>11.777800538433775</v>
      </c>
      <c r="Q41" s="1590"/>
      <c r="R41" s="1568">
        <v>-2.8217856252468369E-2</v>
      </c>
      <c r="S41" s="753"/>
      <c r="T41" s="701"/>
    </row>
    <row r="42" spans="1:22" x14ac:dyDescent="0.2">
      <c r="A42" s="715" t="s">
        <v>302</v>
      </c>
      <c r="B42" s="1577"/>
      <c r="C42" s="1578"/>
      <c r="D42" s="1591"/>
      <c r="E42" s="1591"/>
      <c r="F42" s="1592"/>
      <c r="G42" s="1592"/>
      <c r="H42" s="1577"/>
      <c r="I42" s="1592"/>
      <c r="J42" s="1593"/>
      <c r="K42" s="1593"/>
      <c r="L42" s="1592"/>
      <c r="M42" s="1595"/>
      <c r="N42" s="1578"/>
      <c r="O42" s="1592"/>
      <c r="P42" s="1593"/>
      <c r="Q42" s="1593"/>
      <c r="R42" s="1592"/>
      <c r="S42" s="718"/>
    </row>
    <row r="43" spans="1:22" x14ac:dyDescent="0.2">
      <c r="A43" s="759" t="s">
        <v>185</v>
      </c>
      <c r="B43" s="1566">
        <v>448519.1462502777</v>
      </c>
      <c r="C43" s="1389"/>
      <c r="D43" s="1389">
        <v>382457.52347167081</v>
      </c>
      <c r="E43" s="1389"/>
      <c r="F43" s="1568">
        <v>0.17272930645721804</v>
      </c>
      <c r="G43" s="1568"/>
      <c r="H43" s="1575">
        <v>397345.21128951036</v>
      </c>
      <c r="I43" s="1568"/>
      <c r="J43" s="1580">
        <v>343135.50709588849</v>
      </c>
      <c r="K43" s="1570"/>
      <c r="L43" s="1568">
        <v>0.15798337121221642</v>
      </c>
      <c r="M43" s="1571"/>
      <c r="N43" s="1389">
        <v>51173.934960791346</v>
      </c>
      <c r="O43" s="1568"/>
      <c r="P43" s="1389">
        <v>39322.016375782296</v>
      </c>
      <c r="Q43" s="1570"/>
      <c r="R43" s="1568">
        <v>0.3014066845338183</v>
      </c>
      <c r="S43" s="752"/>
    </row>
    <row r="44" spans="1:22" x14ac:dyDescent="0.2">
      <c r="A44" s="715" t="s">
        <v>311</v>
      </c>
      <c r="B44" s="1577"/>
      <c r="C44" s="1578"/>
      <c r="D44" s="1591"/>
      <c r="E44" s="1591"/>
      <c r="F44" s="1578"/>
      <c r="G44" s="1578"/>
      <c r="H44" s="1577"/>
      <c r="I44" s="1578"/>
      <c r="J44" s="1593"/>
      <c r="K44" s="1578"/>
      <c r="L44" s="1579"/>
      <c r="M44" s="1577"/>
      <c r="N44" s="1578"/>
      <c r="O44" s="1596"/>
      <c r="P44" s="1593"/>
      <c r="Q44" s="1578"/>
      <c r="R44" s="1578"/>
      <c r="S44" s="710"/>
    </row>
    <row r="45" spans="1:22" s="809" customFormat="1" x14ac:dyDescent="0.2">
      <c r="A45" s="1362" t="s">
        <v>312</v>
      </c>
      <c r="B45" s="1566">
        <v>395735.57289832958</v>
      </c>
      <c r="C45" s="1389"/>
      <c r="D45" s="1389">
        <v>338023.28282811563</v>
      </c>
      <c r="E45" s="1389"/>
      <c r="F45" s="1568">
        <v>0.17073465942155405</v>
      </c>
      <c r="G45" s="1568"/>
      <c r="H45" s="1575">
        <v>351478.83137301943</v>
      </c>
      <c r="I45" s="1568"/>
      <c r="J45" s="1580">
        <v>302035.77423617593</v>
      </c>
      <c r="K45" s="1570"/>
      <c r="L45" s="1568">
        <v>0.16369934078796131</v>
      </c>
      <c r="M45" s="1571"/>
      <c r="N45" s="1580">
        <v>44256.741525327081</v>
      </c>
      <c r="O45" s="1568"/>
      <c r="P45" s="1389">
        <v>35987.508591939666</v>
      </c>
      <c r="Q45" s="1570"/>
      <c r="R45" s="1568">
        <v>0.22978064492187503</v>
      </c>
      <c r="S45" s="57"/>
      <c r="T45" s="4"/>
      <c r="U45" s="98"/>
      <c r="V45" s="98"/>
    </row>
    <row r="46" spans="1:22" s="809" customFormat="1" x14ac:dyDescent="0.2">
      <c r="A46" s="1363" t="s">
        <v>194</v>
      </c>
      <c r="B46" s="1566">
        <v>382864.23399901728</v>
      </c>
      <c r="C46" s="1389"/>
      <c r="D46" s="1389">
        <v>326611.58649252419</v>
      </c>
      <c r="E46" s="1389"/>
      <c r="F46" s="1568">
        <v>0.17223102251389558</v>
      </c>
      <c r="G46" s="1568"/>
      <c r="H46" s="1575">
        <v>339763.29008527938</v>
      </c>
      <c r="I46" s="1568"/>
      <c r="J46" s="1580">
        <v>291244.102927414</v>
      </c>
      <c r="K46" s="1570"/>
      <c r="L46" s="1568">
        <v>0.16659285688595621</v>
      </c>
      <c r="M46" s="1571"/>
      <c r="N46" s="1580">
        <v>43100.943913752395</v>
      </c>
      <c r="O46" s="1568"/>
      <c r="P46" s="1389">
        <v>35367.483565110211</v>
      </c>
      <c r="Q46" s="1570"/>
      <c r="R46" s="1568">
        <v>0.21866018073932722</v>
      </c>
      <c r="S46" s="57"/>
      <c r="T46" s="4"/>
      <c r="U46" s="98"/>
      <c r="V46" s="98"/>
    </row>
    <row r="47" spans="1:22" s="809" customFormat="1" x14ac:dyDescent="0.2">
      <c r="A47" s="1363" t="s">
        <v>195</v>
      </c>
      <c r="B47" s="1566">
        <v>11316.734401781252</v>
      </c>
      <c r="C47" s="1389"/>
      <c r="D47" s="1389">
        <v>10344.687356969278</v>
      </c>
      <c r="E47" s="1389"/>
      <c r="F47" s="1568">
        <v>9.3965821418189127E-2</v>
      </c>
      <c r="G47" s="1568"/>
      <c r="H47" s="1575">
        <v>10082.023500367675</v>
      </c>
      <c r="I47" s="1568"/>
      <c r="J47" s="1580">
        <v>9697.7875444978436</v>
      </c>
      <c r="K47" s="1570"/>
      <c r="L47" s="1568">
        <v>3.9620991293816563E-2</v>
      </c>
      <c r="M47" s="1571"/>
      <c r="N47" s="1580">
        <v>1234.7109014135569</v>
      </c>
      <c r="O47" s="1568"/>
      <c r="P47" s="1389">
        <v>646.89981247143487</v>
      </c>
      <c r="Q47" s="1570"/>
      <c r="R47" s="1568">
        <v>0.90865861700659867</v>
      </c>
      <c r="S47" s="57"/>
      <c r="T47" s="4"/>
      <c r="U47" s="98"/>
      <c r="V47" s="98"/>
    </row>
    <row r="48" spans="1:22" s="809" customFormat="1" x14ac:dyDescent="0.2">
      <c r="A48" s="1363" t="s">
        <v>621</v>
      </c>
      <c r="B48" s="1566">
        <v>6767.3737727693369</v>
      </c>
      <c r="C48" s="1389"/>
      <c r="D48" s="1389">
        <v>6686.4217612224438</v>
      </c>
      <c r="E48" s="1389"/>
      <c r="F48" s="1568">
        <v>1.2106925712698847E-2</v>
      </c>
      <c r="G48" s="1568"/>
      <c r="H48" s="1575">
        <v>6398.2923463020697</v>
      </c>
      <c r="I48" s="1568"/>
      <c r="J48" s="1580">
        <v>6516.8345231743115</v>
      </c>
      <c r="K48" s="1570"/>
      <c r="L48" s="1568">
        <v>-1.8190146834432822E-2</v>
      </c>
      <c r="M48" s="1571"/>
      <c r="N48" s="1580">
        <v>369.08142646725594</v>
      </c>
      <c r="O48" s="1568"/>
      <c r="P48" s="1389">
        <v>169.58723804813241</v>
      </c>
      <c r="Q48" s="1570"/>
      <c r="R48" s="1568">
        <v>1.1763514207507932</v>
      </c>
      <c r="S48" s="57"/>
      <c r="T48" s="4"/>
      <c r="U48" s="98"/>
      <c r="V48" s="98"/>
    </row>
    <row r="49" spans="1:22" s="809" customFormat="1" x14ac:dyDescent="0.2">
      <c r="A49" s="1363" t="s">
        <v>243</v>
      </c>
      <c r="B49" s="1566">
        <v>7995.0423469076213</v>
      </c>
      <c r="C49" s="1389"/>
      <c r="D49" s="1389">
        <v>6761.085178496448</v>
      </c>
      <c r="E49" s="1389"/>
      <c r="F49" s="1568">
        <v>0.18250874465178454</v>
      </c>
      <c r="G49" s="1568"/>
      <c r="H49" s="1575">
        <v>6870.1310310537119</v>
      </c>
      <c r="I49" s="1568"/>
      <c r="J49" s="1580">
        <v>6320.4771332839782</v>
      </c>
      <c r="K49" s="1570"/>
      <c r="L49" s="1568">
        <v>8.6963988031097561E-2</v>
      </c>
      <c r="M49" s="1571"/>
      <c r="N49" s="1580">
        <v>1124.9113158538917</v>
      </c>
      <c r="O49" s="1568"/>
      <c r="P49" s="1389">
        <v>440.60804521247013</v>
      </c>
      <c r="Q49" s="1570"/>
      <c r="R49" s="1568">
        <v>1.5530884605419235</v>
      </c>
      <c r="S49" s="57"/>
      <c r="T49" s="4"/>
      <c r="U49" s="98"/>
      <c r="V49" s="98"/>
    </row>
    <row r="50" spans="1:22" s="809" customFormat="1" x14ac:dyDescent="0.2">
      <c r="A50" s="1363" t="s">
        <v>313</v>
      </c>
      <c r="B50" s="1566">
        <v>5328.8072847021922</v>
      </c>
      <c r="C50" s="1389"/>
      <c r="D50" s="1389">
        <v>4404.4376164406885</v>
      </c>
      <c r="E50" s="1389"/>
      <c r="F50" s="1568">
        <v>0.20987234892624151</v>
      </c>
      <c r="G50" s="1568"/>
      <c r="H50" s="1575">
        <v>4668.7799606968165</v>
      </c>
      <c r="I50" s="1568"/>
      <c r="J50" s="1580">
        <v>4035.9997092128929</v>
      </c>
      <c r="K50" s="1570"/>
      <c r="L50" s="1568">
        <v>0.15678401810572218</v>
      </c>
      <c r="M50" s="1571"/>
      <c r="N50" s="1580">
        <v>660.02732400538378</v>
      </c>
      <c r="O50" s="1568"/>
      <c r="P50" s="1389">
        <v>368.43790722779585</v>
      </c>
      <c r="Q50" s="1570"/>
      <c r="R50" s="1568">
        <v>0.79142078232820257</v>
      </c>
      <c r="S50" s="57"/>
      <c r="T50" s="4"/>
      <c r="U50" s="98"/>
      <c r="V50" s="98"/>
    </row>
    <row r="51" spans="1:22" s="809" customFormat="1" x14ac:dyDescent="0.2">
      <c r="A51" s="1363" t="s">
        <v>314</v>
      </c>
      <c r="B51" s="1566">
        <v>1570.6520666169595</v>
      </c>
      <c r="C51" s="1389"/>
      <c r="D51" s="1389">
        <v>1803.1139040240025</v>
      </c>
      <c r="E51" s="1389"/>
      <c r="F51" s="1568">
        <v>-0.12892243628550523</v>
      </c>
      <c r="G51" s="1568"/>
      <c r="H51" s="1575">
        <v>1466.9444583661636</v>
      </c>
      <c r="I51" s="1568"/>
      <c r="J51" s="1580">
        <v>1752.6311214815187</v>
      </c>
      <c r="K51" s="1570"/>
      <c r="L51" s="1568">
        <v>-0.1630044449249885</v>
      </c>
      <c r="M51" s="1571"/>
      <c r="N51" s="1580">
        <v>103.70760825079579</v>
      </c>
      <c r="O51" s="1568"/>
      <c r="P51" s="1389">
        <v>50.482782542483882</v>
      </c>
      <c r="Q51" s="1570"/>
      <c r="R51" s="1568">
        <v>1.0543164030928851</v>
      </c>
      <c r="S51" s="57"/>
      <c r="T51" s="4"/>
      <c r="U51" s="98"/>
      <c r="V51" s="98"/>
    </row>
    <row r="52" spans="1:22" s="809" customFormat="1" x14ac:dyDescent="0.2">
      <c r="A52" s="1363" t="s">
        <v>315</v>
      </c>
      <c r="B52" s="1566">
        <v>1369.1996130097043</v>
      </c>
      <c r="C52" s="1389"/>
      <c r="D52" s="1389">
        <v>1010.20436361104</v>
      </c>
      <c r="E52" s="1389"/>
      <c r="F52" s="1568">
        <v>0.35536893556410004</v>
      </c>
      <c r="G52" s="1568"/>
      <c r="H52" s="1575">
        <v>927.20081509159547</v>
      </c>
      <c r="I52" s="1568"/>
      <c r="J52" s="1580">
        <v>981.85355350927114</v>
      </c>
      <c r="K52" s="1570"/>
      <c r="L52" s="1568">
        <v>-5.5662820817157239E-2</v>
      </c>
      <c r="M52" s="1571"/>
      <c r="N52" s="1580">
        <v>441.99879791811213</v>
      </c>
      <c r="O52" s="1568"/>
      <c r="P52" s="1389">
        <v>28.350810101768808</v>
      </c>
      <c r="Q52" s="1570"/>
      <c r="R52" s="1568">
        <v>14.590341028404541</v>
      </c>
      <c r="S52" s="57"/>
      <c r="T52" s="4"/>
      <c r="U52" s="98"/>
      <c r="V52" s="98"/>
    </row>
    <row r="53" spans="1:22" s="809" customFormat="1" x14ac:dyDescent="0.2">
      <c r="A53" s="1363" t="s">
        <v>237</v>
      </c>
      <c r="B53" s="1566">
        <v>11646.123422741377</v>
      </c>
      <c r="C53" s="1389"/>
      <c r="D53" s="1389">
        <v>11277.539430670566</v>
      </c>
      <c r="E53" s="1389"/>
      <c r="F53" s="1568">
        <v>3.2683015150308831E-2</v>
      </c>
      <c r="G53" s="1568"/>
      <c r="H53" s="1575">
        <v>11042.114117121941</v>
      </c>
      <c r="I53" s="1568"/>
      <c r="J53" s="1580">
        <v>11071.668274995338</v>
      </c>
      <c r="K53" s="1570"/>
      <c r="L53" s="1568">
        <v>-2.6693500147709028E-3</v>
      </c>
      <c r="M53" s="1571"/>
      <c r="N53" s="1580">
        <v>604.00930561945518</v>
      </c>
      <c r="O53" s="1568"/>
      <c r="P53" s="1389">
        <v>205.87115567522815</v>
      </c>
      <c r="Q53" s="1570"/>
      <c r="R53" s="1568">
        <v>1.9339190506722055</v>
      </c>
      <c r="S53" s="57"/>
      <c r="T53" s="4"/>
      <c r="U53" s="98"/>
      <c r="V53" s="98"/>
    </row>
    <row r="54" spans="1:22" s="809" customFormat="1" x14ac:dyDescent="0.2">
      <c r="A54" s="1363" t="s">
        <v>260</v>
      </c>
      <c r="B54" s="1566">
        <v>35956.693197608154</v>
      </c>
      <c r="C54" s="1389"/>
      <c r="D54" s="1389">
        <v>30427.093059387564</v>
      </c>
      <c r="E54" s="1389"/>
      <c r="F54" s="1568">
        <v>0.18173277767376342</v>
      </c>
      <c r="G54" s="1568"/>
      <c r="H54" s="1575">
        <v>32737.340337389058</v>
      </c>
      <c r="I54" s="1568"/>
      <c r="J54" s="1580">
        <v>28653.73509793124</v>
      </c>
      <c r="K54" s="1570"/>
      <c r="L54" s="1568">
        <v>0.14251563454122423</v>
      </c>
      <c r="M54" s="1571"/>
      <c r="N54" s="1580">
        <v>3219.3528602196147</v>
      </c>
      <c r="O54" s="1568"/>
      <c r="P54" s="1389">
        <v>1773.3579614563257</v>
      </c>
      <c r="Q54" s="1570"/>
      <c r="R54" s="1568">
        <v>0.81539933289937805</v>
      </c>
      <c r="S54" s="57"/>
      <c r="T54" s="4"/>
      <c r="U54" s="98"/>
      <c r="V54" s="98"/>
    </row>
    <row r="55" spans="1:22" s="809" customFormat="1" x14ac:dyDescent="0.2">
      <c r="A55" s="1363" t="s">
        <v>316</v>
      </c>
      <c r="B55" s="1566">
        <v>1637.4303436626963</v>
      </c>
      <c r="C55" s="1389"/>
      <c r="D55" s="1389">
        <v>1641.6307844545427</v>
      </c>
      <c r="E55" s="1389"/>
      <c r="F55" s="1568">
        <v>-2.55870006314609E-3</v>
      </c>
      <c r="G55" s="1568"/>
      <c r="H55" s="1575">
        <v>1591.1441058314388</v>
      </c>
      <c r="I55" s="1568"/>
      <c r="J55" s="1580">
        <v>1602.9343479332024</v>
      </c>
      <c r="K55" s="1570"/>
      <c r="L55" s="1568">
        <v>-7.3554117278513444E-3</v>
      </c>
      <c r="M55" s="1571"/>
      <c r="N55" s="1597">
        <v>46.286237831258212</v>
      </c>
      <c r="O55" s="1568"/>
      <c r="P55" s="1389">
        <v>38.696436521340175</v>
      </c>
      <c r="Q55" s="1570"/>
      <c r="R55" s="1568">
        <v>0.19613695710023429</v>
      </c>
      <c r="S55" s="57"/>
      <c r="T55" s="4"/>
      <c r="U55" s="4"/>
      <c r="V55" s="4"/>
    </row>
    <row r="56" spans="1:22" s="809" customFormat="1" x14ac:dyDescent="0.2">
      <c r="A56" s="1363" t="s">
        <v>317</v>
      </c>
      <c r="B56" s="1566">
        <v>2163.7338003348109</v>
      </c>
      <c r="C56" s="1389"/>
      <c r="D56" s="1389">
        <v>2155.3706258985944</v>
      </c>
      <c r="E56" s="1389"/>
      <c r="F56" s="1568">
        <v>3.8801560788320486E-3</v>
      </c>
      <c r="G56" s="1568"/>
      <c r="H56" s="1575">
        <v>1484.8322686609556</v>
      </c>
      <c r="I56" s="1568"/>
      <c r="J56" s="1580">
        <v>1827.2393025780016</v>
      </c>
      <c r="K56" s="1570"/>
      <c r="L56" s="1568">
        <v>-0.18739036175171656</v>
      </c>
      <c r="M56" s="1571"/>
      <c r="N56" s="1597">
        <v>678.90153167386097</v>
      </c>
      <c r="O56" s="1568"/>
      <c r="P56" s="1389">
        <v>328.13132332059268</v>
      </c>
      <c r="Q56" s="1570"/>
      <c r="R56" s="1568">
        <v>1.0689933676662646</v>
      </c>
      <c r="S56" s="57"/>
      <c r="T56" s="4"/>
      <c r="U56" s="4"/>
      <c r="V56" s="4"/>
    </row>
    <row r="57" spans="1:22" s="809" customFormat="1" x14ac:dyDescent="0.2">
      <c r="A57" s="33" t="s">
        <v>622</v>
      </c>
      <c r="B57" s="1566">
        <v>5865.3428397564794</v>
      </c>
      <c r="C57" s="1389"/>
      <c r="D57" s="1389">
        <v>6110.4505425572825</v>
      </c>
      <c r="E57" s="1389"/>
      <c r="F57" s="1568">
        <v>-4.0112869107393694E-2</v>
      </c>
      <c r="G57" s="1581"/>
      <c r="H57" s="1575">
        <v>5190.0999770767021</v>
      </c>
      <c r="I57" s="1568"/>
      <c r="J57" s="1580">
        <v>5635.4028646084889</v>
      </c>
      <c r="K57" s="1570"/>
      <c r="L57" s="1568">
        <v>-7.9018820522731806E-2</v>
      </c>
      <c r="M57" s="1571"/>
      <c r="N57" s="1597">
        <v>675.2428626797863</v>
      </c>
      <c r="O57" s="1568"/>
      <c r="P57" s="1389">
        <v>475.04767794879382</v>
      </c>
      <c r="Q57" s="1570"/>
      <c r="R57" s="1568">
        <v>0.42142124680077236</v>
      </c>
      <c r="S57" s="57"/>
      <c r="T57" s="4"/>
      <c r="U57" s="4"/>
      <c r="V57" s="4"/>
    </row>
    <row r="58" spans="1:22" s="809" customFormat="1" x14ac:dyDescent="0.2">
      <c r="A58" s="194" t="s">
        <v>893</v>
      </c>
      <c r="B58" s="1599">
        <v>44.289472642618435</v>
      </c>
      <c r="C58" s="1600"/>
      <c r="D58" s="1600">
        <v>44.696570605687846</v>
      </c>
      <c r="E58" s="1601"/>
      <c r="F58" s="1602">
        <v>-9.1080357520226859E-3</v>
      </c>
      <c r="G58" s="1602"/>
      <c r="H58" s="1603">
        <v>44.294546904762989</v>
      </c>
      <c r="I58" s="1602"/>
      <c r="J58" s="1604">
        <v>44.862548985280519</v>
      </c>
      <c r="K58" s="1601"/>
      <c r="L58" s="1605">
        <v>-1.2660940881979148E-2</v>
      </c>
      <c r="M58" s="1602"/>
      <c r="N58" s="1604">
        <v>44.246039140419519</v>
      </c>
      <c r="O58" s="1602"/>
      <c r="P58" s="1600">
        <v>43.248194334638761</v>
      </c>
      <c r="Q58" s="1601"/>
      <c r="R58" s="1602">
        <v>2.3072519468900803E-2</v>
      </c>
      <c r="S58" s="91"/>
      <c r="T58" s="4"/>
      <c r="U58" s="10"/>
      <c r="V58" s="10"/>
    </row>
    <row r="59" spans="1:22" s="809" customFormat="1" x14ac:dyDescent="0.2">
      <c r="A59" s="24"/>
      <c r="B59" s="127"/>
      <c r="C59" s="128"/>
      <c r="D59" s="127"/>
      <c r="E59" s="129"/>
      <c r="F59" s="129"/>
      <c r="G59" s="129"/>
      <c r="H59" s="141"/>
      <c r="I59" s="129"/>
      <c r="J59" s="130"/>
      <c r="K59" s="129"/>
      <c r="L59" s="129"/>
      <c r="M59" s="129"/>
      <c r="N59" s="142"/>
      <c r="O59" s="21"/>
      <c r="P59" s="316"/>
      <c r="Q59" s="6"/>
      <c r="R59" s="21"/>
      <c r="S59" s="21"/>
      <c r="T59" s="4"/>
      <c r="U59" s="4"/>
      <c r="V59" s="4"/>
    </row>
    <row r="60" spans="1:22" x14ac:dyDescent="0.2">
      <c r="A60" s="24" t="s">
        <v>677</v>
      </c>
      <c r="B60" s="34"/>
      <c r="C60" s="10"/>
      <c r="D60" s="34"/>
      <c r="E60" s="4"/>
      <c r="F60" s="4"/>
      <c r="G60" s="10"/>
      <c r="H60" s="35"/>
      <c r="I60" s="10"/>
      <c r="J60" s="34"/>
      <c r="K60" s="4"/>
      <c r="L60" s="4"/>
      <c r="M60" s="10"/>
      <c r="N60" s="35"/>
      <c r="O60" s="10"/>
      <c r="P60" s="34"/>
      <c r="Q60" s="4"/>
      <c r="R60" s="10"/>
      <c r="S60" s="10"/>
      <c r="T60" s="4"/>
      <c r="U60" s="10"/>
      <c r="V60" s="10"/>
    </row>
    <row r="61" spans="1:22" x14ac:dyDescent="0.2">
      <c r="A61" s="24"/>
      <c r="B61" s="34"/>
      <c r="C61" s="10"/>
      <c r="D61" s="4"/>
      <c r="E61" s="4"/>
      <c r="F61" s="35"/>
      <c r="G61" s="35"/>
      <c r="H61" s="35"/>
      <c r="I61" s="10"/>
      <c r="J61" s="567"/>
      <c r="K61" s="4"/>
      <c r="L61" s="35"/>
      <c r="M61" s="35"/>
      <c r="N61" s="71"/>
      <c r="O61" s="10"/>
      <c r="P61" s="567"/>
      <c r="Q61" s="4"/>
      <c r="R61" s="35"/>
      <c r="S61" s="35"/>
      <c r="T61" s="4"/>
      <c r="U61" s="4"/>
      <c r="V61" s="4"/>
    </row>
    <row r="62" spans="1:22" x14ac:dyDescent="0.2">
      <c r="A62" s="24"/>
      <c r="B62" s="93"/>
      <c r="C62" s="10"/>
      <c r="D62" s="93"/>
      <c r="E62" s="4"/>
      <c r="F62" s="35"/>
      <c r="G62" s="35"/>
      <c r="H62" s="35"/>
      <c r="I62" s="10"/>
      <c r="J62" s="567"/>
      <c r="K62" s="4"/>
      <c r="L62" s="35"/>
      <c r="M62" s="35"/>
      <c r="N62" s="71"/>
      <c r="O62" s="10"/>
      <c r="P62" s="567"/>
      <c r="Q62" s="4"/>
      <c r="R62" s="35"/>
      <c r="S62" s="35"/>
      <c r="T62" s="4"/>
      <c r="U62" s="4"/>
      <c r="V62" s="4"/>
    </row>
    <row r="63" spans="1:22" x14ac:dyDescent="0.2">
      <c r="A63" s="786"/>
      <c r="B63" s="773"/>
      <c r="D63" s="773"/>
      <c r="E63" s="782"/>
      <c r="F63" s="783"/>
      <c r="G63" s="783"/>
      <c r="H63" s="773"/>
      <c r="I63" s="783"/>
      <c r="J63" s="774"/>
      <c r="K63" s="782"/>
      <c r="L63" s="783"/>
      <c r="M63" s="783"/>
      <c r="N63" s="780"/>
      <c r="O63" s="783"/>
      <c r="P63" s="775"/>
      <c r="Q63" s="782"/>
      <c r="R63" s="783"/>
      <c r="S63" s="783"/>
    </row>
    <row r="64" spans="1:22" x14ac:dyDescent="0.2">
      <c r="D64" s="746"/>
      <c r="F64" s="701"/>
      <c r="J64" s="746"/>
      <c r="L64" s="701"/>
      <c r="N64" s="703"/>
      <c r="P64" s="746"/>
    </row>
    <row r="65" spans="2:19" x14ac:dyDescent="0.2">
      <c r="F65" s="703"/>
      <c r="G65" s="703"/>
      <c r="L65" s="703"/>
      <c r="M65" s="703"/>
      <c r="R65" s="703"/>
      <c r="S65" s="703"/>
    </row>
    <row r="66" spans="2:19" x14ac:dyDescent="0.2">
      <c r="B66" s="739"/>
      <c r="D66" s="739"/>
      <c r="F66" s="703"/>
      <c r="G66" s="703"/>
      <c r="L66" s="703"/>
      <c r="M66" s="703"/>
      <c r="R66" s="703"/>
      <c r="S66" s="703"/>
    </row>
    <row r="67" spans="2:19" x14ac:dyDescent="0.2">
      <c r="B67" s="739"/>
      <c r="D67" s="739"/>
      <c r="F67" s="703"/>
      <c r="G67" s="703"/>
      <c r="L67" s="703"/>
      <c r="M67" s="703"/>
      <c r="R67" s="703"/>
      <c r="S67" s="703"/>
    </row>
    <row r="68" spans="2:19" x14ac:dyDescent="0.2">
      <c r="B68" s="742"/>
      <c r="H68" s="743"/>
      <c r="N68" s="743"/>
    </row>
    <row r="69" spans="2:19" x14ac:dyDescent="0.2">
      <c r="B69" s="744"/>
    </row>
    <row r="70" spans="2:19" x14ac:dyDescent="0.2">
      <c r="B70" s="771"/>
    </row>
    <row r="71" spans="2:19" x14ac:dyDescent="0.2">
      <c r="B71" s="745"/>
    </row>
    <row r="72" spans="2:19" x14ac:dyDescent="0.2">
      <c r="B72" s="745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rintOptions horizontalCentered="1"/>
  <pageMargins left="0.25" right="0.25" top="0.25" bottom="0.5" header="0.3" footer="0.3"/>
  <pageSetup scale="84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V74"/>
  <sheetViews>
    <sheetView showGridLines="0" zoomScaleNormal="100" zoomScaleSheetLayoutView="140" workbookViewId="0">
      <selection activeCell="N10" sqref="N10"/>
    </sheetView>
  </sheetViews>
  <sheetFormatPr defaultColWidth="9.140625" defaultRowHeight="12" x14ac:dyDescent="0.2"/>
  <cols>
    <col min="1" max="1" width="24.7109375" style="770" customWidth="1"/>
    <col min="2" max="2" width="10.28515625" style="746" customWidth="1"/>
    <col min="3" max="3" width="0.5703125" style="1330" customWidth="1"/>
    <col min="4" max="4" width="12.7109375" style="701" customWidth="1"/>
    <col min="5" max="5" width="0.7109375" style="701" customWidth="1"/>
    <col min="6" max="6" width="8.5703125" style="1330" customWidth="1"/>
    <col min="7" max="7" width="0.5703125" style="1330" customWidth="1"/>
    <col min="8" max="8" width="10.28515625" style="703" customWidth="1"/>
    <col min="9" max="9" width="0.5703125" style="1330" customWidth="1"/>
    <col min="10" max="10" width="10.28515625" style="740" customWidth="1"/>
    <col min="11" max="11" width="0.5703125" style="701" customWidth="1"/>
    <col min="12" max="12" width="8.42578125" style="1330" customWidth="1"/>
    <col min="13" max="13" width="1.5703125" style="1330" customWidth="1"/>
    <col min="14" max="14" width="10.28515625" style="741" customWidth="1"/>
    <col min="15" max="15" width="0.5703125" style="1330" customWidth="1"/>
    <col min="16" max="16" width="10.28515625" style="740" customWidth="1"/>
    <col min="17" max="17" width="0.5703125" style="701" customWidth="1"/>
    <col min="18" max="18" width="8.28515625" style="1330" customWidth="1"/>
    <col min="19" max="19" width="0.5703125" style="1330" customWidth="1"/>
    <col min="20" max="16384" width="9.140625" style="701"/>
  </cols>
  <sheetData>
    <row r="1" spans="1:21" ht="15.75" x14ac:dyDescent="0.25">
      <c r="A1" s="1893" t="str">
        <f>CONCATENATE('List of Tables'!A55,":  ",'List of Tables'!C55)</f>
        <v>TABLE 46:  Bed and Breakfast-Only Visitor Characteristics: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747"/>
      <c r="U1" s="1361"/>
    </row>
    <row r="2" spans="1:21" ht="15.75" x14ac:dyDescent="0.25">
      <c r="A2" s="1893" t="s">
        <v>889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</row>
    <row r="3" spans="1:21" x14ac:dyDescent="0.2">
      <c r="A3" s="841"/>
      <c r="B3" s="732"/>
      <c r="C3" s="712"/>
      <c r="D3" s="842"/>
      <c r="E3" s="712"/>
      <c r="F3" s="712"/>
      <c r="G3" s="712"/>
      <c r="H3" s="705"/>
      <c r="I3" s="712"/>
      <c r="J3" s="842"/>
      <c r="K3" s="712"/>
      <c r="L3" s="712"/>
      <c r="M3" s="712"/>
      <c r="N3" s="705"/>
      <c r="O3" s="712"/>
      <c r="P3" s="842"/>
      <c r="Q3" s="712"/>
      <c r="R3" s="705"/>
      <c r="S3" s="712"/>
    </row>
    <row r="4" spans="1:21" x14ac:dyDescent="0.2">
      <c r="A4" s="1973" t="s">
        <v>895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  <c r="T4" s="4"/>
    </row>
    <row r="5" spans="1:21" ht="24" x14ac:dyDescent="0.2">
      <c r="A5" s="1974" t="s">
        <v>247</v>
      </c>
      <c r="B5" s="66">
        <v>2015</v>
      </c>
      <c r="C5" s="67"/>
      <c r="D5" s="68" t="s">
        <v>984</v>
      </c>
      <c r="E5" s="65"/>
      <c r="F5" s="44" t="s">
        <v>595</v>
      </c>
      <c r="G5" s="65"/>
      <c r="H5" s="66">
        <v>2015</v>
      </c>
      <c r="I5" s="67"/>
      <c r="J5" s="68" t="s">
        <v>984</v>
      </c>
      <c r="K5" s="65"/>
      <c r="L5" s="44" t="s">
        <v>595</v>
      </c>
      <c r="M5" s="66"/>
      <c r="N5" s="68">
        <v>2015</v>
      </c>
      <c r="O5" s="67"/>
      <c r="P5" s="68" t="s">
        <v>984</v>
      </c>
      <c r="Q5" s="65"/>
      <c r="R5" s="44" t="s">
        <v>595</v>
      </c>
      <c r="S5" s="748"/>
    </row>
    <row r="6" spans="1:21" x14ac:dyDescent="0.2">
      <c r="A6" s="749" t="s">
        <v>475</v>
      </c>
      <c r="B6" s="1566">
        <v>286900.28989212454</v>
      </c>
      <c r="C6" s="1567"/>
      <c r="D6" s="1389">
        <v>237482.13682623397</v>
      </c>
      <c r="E6" s="1389"/>
      <c r="F6" s="1568">
        <v>0.20809208526723805</v>
      </c>
      <c r="G6" s="1568"/>
      <c r="H6" s="1569">
        <v>235556.54943893911</v>
      </c>
      <c r="I6" s="1568"/>
      <c r="J6" s="1389">
        <v>199291.38967678958</v>
      </c>
      <c r="K6" s="1570"/>
      <c r="L6" s="1568">
        <v>0.18197052979039538</v>
      </c>
      <c r="M6" s="1571"/>
      <c r="N6" s="1614">
        <v>51343.740453190985</v>
      </c>
      <c r="O6" s="1568"/>
      <c r="P6" s="1389">
        <v>38190.747149444382</v>
      </c>
      <c r="Q6" s="1570"/>
      <c r="R6" s="1568">
        <v>0.34440261805503747</v>
      </c>
      <c r="S6" s="753"/>
    </row>
    <row r="7" spans="1:21" s="843" customFormat="1" x14ac:dyDescent="0.2">
      <c r="A7" s="749" t="s">
        <v>265</v>
      </c>
      <c r="B7" s="1566">
        <v>28939.37733319198</v>
      </c>
      <c r="C7" s="1389"/>
      <c r="D7" s="1389">
        <v>23219.243021804505</v>
      </c>
      <c r="E7" s="1389"/>
      <c r="F7" s="1568">
        <v>0.24635317809524912</v>
      </c>
      <c r="G7" s="1568"/>
      <c r="H7" s="1575">
        <v>23621.654591924842</v>
      </c>
      <c r="I7" s="1568"/>
      <c r="J7" s="1389">
        <v>19147.775192507845</v>
      </c>
      <c r="K7" s="1570"/>
      <c r="L7" s="1568">
        <v>0.23365009012470234</v>
      </c>
      <c r="M7" s="1571"/>
      <c r="N7" s="1389">
        <v>5317.7227412676457</v>
      </c>
      <c r="O7" s="1568"/>
      <c r="P7" s="1389">
        <v>4071.467829296661</v>
      </c>
      <c r="Q7" s="1570"/>
      <c r="R7" s="1568">
        <v>0.30609474622479654</v>
      </c>
      <c r="S7" s="753"/>
      <c r="T7" s="701"/>
    </row>
    <row r="8" spans="1:21" s="843" customFormat="1" x14ac:dyDescent="0.2">
      <c r="A8" s="707" t="s">
        <v>266</v>
      </c>
      <c r="B8" s="1577"/>
      <c r="C8" s="1578"/>
      <c r="D8" s="1578"/>
      <c r="E8" s="1578"/>
      <c r="F8" s="1578"/>
      <c r="G8" s="1578"/>
      <c r="H8" s="1577"/>
      <c r="I8" s="1578"/>
      <c r="J8" s="1578"/>
      <c r="K8" s="1578"/>
      <c r="L8" s="1578"/>
      <c r="M8" s="1577"/>
      <c r="N8" s="1578"/>
      <c r="O8" s="1578"/>
      <c r="P8" s="1578"/>
      <c r="Q8" s="1578"/>
      <c r="R8" s="1578"/>
      <c r="S8" s="710"/>
      <c r="T8" s="701"/>
    </row>
    <row r="9" spans="1:21" s="844" customFormat="1" x14ac:dyDescent="0.2">
      <c r="A9" s="754" t="s">
        <v>267</v>
      </c>
      <c r="B9" s="1566">
        <v>7332.0716488763801</v>
      </c>
      <c r="C9" s="1389"/>
      <c r="D9" s="1389">
        <v>5568.3921755422771</v>
      </c>
      <c r="E9" s="1389"/>
      <c r="F9" s="1568">
        <v>0.31673047043644109</v>
      </c>
      <c r="G9" s="1568"/>
      <c r="H9" s="1575">
        <v>6021.9345024814847</v>
      </c>
      <c r="I9" s="1568"/>
      <c r="J9" s="1580">
        <v>4850.2802123670654</v>
      </c>
      <c r="K9" s="1570"/>
      <c r="L9" s="1568">
        <v>0.24156424759274289</v>
      </c>
      <c r="M9" s="1571"/>
      <c r="N9" s="1389">
        <v>1310.1371463948649</v>
      </c>
      <c r="O9" s="1568"/>
      <c r="P9" s="1389">
        <v>718.11196317521183</v>
      </c>
      <c r="Q9" s="1570"/>
      <c r="R9" s="1568">
        <v>0.82441905103759583</v>
      </c>
      <c r="S9" s="752"/>
      <c r="T9" s="701"/>
    </row>
    <row r="10" spans="1:21" s="844" customFormat="1" x14ac:dyDescent="0.2">
      <c r="A10" s="754" t="s">
        <v>268</v>
      </c>
      <c r="B10" s="1566">
        <v>15794.846791987819</v>
      </c>
      <c r="C10" s="1389"/>
      <c r="D10" s="1389">
        <v>13582.604865903628</v>
      </c>
      <c r="E10" s="1389"/>
      <c r="F10" s="1568">
        <v>0.16287317108352131</v>
      </c>
      <c r="G10" s="1568"/>
      <c r="H10" s="1575">
        <v>12766.344065538702</v>
      </c>
      <c r="I10" s="1568"/>
      <c r="J10" s="1580">
        <v>10982.053837983061</v>
      </c>
      <c r="K10" s="1570"/>
      <c r="L10" s="1568">
        <v>0.16247327265728825</v>
      </c>
      <c r="M10" s="1571"/>
      <c r="N10" s="1389">
        <v>3028.5027264489954</v>
      </c>
      <c r="O10" s="1568"/>
      <c r="P10" s="1389">
        <v>2600.5510279205655</v>
      </c>
      <c r="Q10" s="1570"/>
      <c r="R10" s="1568">
        <v>0.16456193088840318</v>
      </c>
      <c r="S10" s="752"/>
      <c r="T10" s="701"/>
    </row>
    <row r="11" spans="1:21" s="844" customFormat="1" x14ac:dyDescent="0.2">
      <c r="A11" s="754" t="s">
        <v>269</v>
      </c>
      <c r="B11" s="1566">
        <v>5812.4588923296042</v>
      </c>
      <c r="C11" s="1389"/>
      <c r="D11" s="1389">
        <v>4068.2459803584125</v>
      </c>
      <c r="E11" s="1389"/>
      <c r="F11" s="1568">
        <v>0.4287383113981536</v>
      </c>
      <c r="G11" s="1568"/>
      <c r="H11" s="1575">
        <v>4833.3760239058101</v>
      </c>
      <c r="I11" s="1568"/>
      <c r="J11" s="1389">
        <v>3315.4411421575273</v>
      </c>
      <c r="K11" s="1570"/>
      <c r="L11" s="1568">
        <v>0.45783798193458047</v>
      </c>
      <c r="M11" s="1571"/>
      <c r="N11" s="1389">
        <v>979.08286842378686</v>
      </c>
      <c r="O11" s="1568"/>
      <c r="P11" s="1389">
        <v>752.804838200885</v>
      </c>
      <c r="Q11" s="1570"/>
      <c r="R11" s="1568">
        <v>0.30057993618064377</v>
      </c>
      <c r="S11" s="752"/>
      <c r="T11" s="701"/>
    </row>
    <row r="12" spans="1:21" s="844" customFormat="1" x14ac:dyDescent="0.2">
      <c r="A12" s="754" t="s">
        <v>270</v>
      </c>
      <c r="B12" s="1583">
        <v>1.7330378641705089</v>
      </c>
      <c r="C12" s="1584"/>
      <c r="D12" s="1585">
        <v>1.7339028299826496</v>
      </c>
      <c r="E12" s="1585"/>
      <c r="F12" s="1568">
        <v>-4.988548361440408E-4</v>
      </c>
      <c r="G12" s="1568"/>
      <c r="H12" s="1586">
        <v>1.7325667946378274</v>
      </c>
      <c r="I12" s="1568"/>
      <c r="J12" s="1587">
        <v>1.7099752030432771</v>
      </c>
      <c r="K12" s="1570"/>
      <c r="L12" s="1568">
        <v>1.3211648656859793E-2</v>
      </c>
      <c r="M12" s="1571"/>
      <c r="N12" s="1584">
        <v>1.7351334842211625</v>
      </c>
      <c r="O12" s="1568"/>
      <c r="P12" s="1585">
        <v>1.8464324730338737</v>
      </c>
      <c r="Q12" s="1570"/>
      <c r="R12" s="1568">
        <v>-6.0277854965275691E-2</v>
      </c>
      <c r="S12" s="752"/>
      <c r="T12" s="701"/>
    </row>
    <row r="13" spans="1:21" s="843" customFormat="1" x14ac:dyDescent="0.2">
      <c r="A13" s="707" t="s">
        <v>271</v>
      </c>
      <c r="B13" s="1577"/>
      <c r="C13" s="1578"/>
      <c r="D13" s="1578"/>
      <c r="E13" s="1578"/>
      <c r="F13" s="1578"/>
      <c r="G13" s="1578"/>
      <c r="H13" s="1577"/>
      <c r="I13" s="1578"/>
      <c r="J13" s="1578"/>
      <c r="K13" s="1578"/>
      <c r="L13" s="1578"/>
      <c r="M13" s="1577"/>
      <c r="N13" s="1578"/>
      <c r="O13" s="1578"/>
      <c r="P13" s="1578"/>
      <c r="Q13" s="1578"/>
      <c r="R13" s="1578"/>
      <c r="S13" s="710"/>
      <c r="T13" s="701"/>
    </row>
    <row r="14" spans="1:21" s="809" customFormat="1" x14ac:dyDescent="0.2">
      <c r="A14" s="755" t="s">
        <v>272</v>
      </c>
      <c r="B14" s="1566">
        <v>13280.640137728269</v>
      </c>
      <c r="C14" s="1389"/>
      <c r="D14" s="1389">
        <v>10221.46467936003</v>
      </c>
      <c r="E14" s="1389"/>
      <c r="F14" s="1568">
        <v>0.29928934397685319</v>
      </c>
      <c r="G14" s="1568"/>
      <c r="H14" s="1575">
        <v>9788.8843620054486</v>
      </c>
      <c r="I14" s="1568"/>
      <c r="J14" s="1580">
        <v>7918.1213651912403</v>
      </c>
      <c r="K14" s="1570"/>
      <c r="L14" s="1568">
        <v>0.2362634911152344</v>
      </c>
      <c r="M14" s="1571"/>
      <c r="N14" s="1389">
        <v>3491.7557757228619</v>
      </c>
      <c r="O14" s="1568"/>
      <c r="P14" s="1389">
        <v>2303.3433141687901</v>
      </c>
      <c r="Q14" s="1570"/>
      <c r="R14" s="1568">
        <v>0.51595107609172686</v>
      </c>
      <c r="S14" s="752"/>
      <c r="T14" s="701"/>
    </row>
    <row r="15" spans="1:21" s="809" customFormat="1" x14ac:dyDescent="0.2">
      <c r="A15" s="755" t="s">
        <v>273</v>
      </c>
      <c r="B15" s="1566">
        <v>15658.737195465021</v>
      </c>
      <c r="C15" s="1389"/>
      <c r="D15" s="1389">
        <v>12997.778342444475</v>
      </c>
      <c r="E15" s="1389"/>
      <c r="F15" s="1568">
        <v>0.20472412922531055</v>
      </c>
      <c r="G15" s="1568"/>
      <c r="H15" s="1566">
        <v>13832.770229920267</v>
      </c>
      <c r="I15" s="1568"/>
      <c r="J15" s="1580">
        <v>11229.653827316604</v>
      </c>
      <c r="K15" s="1570"/>
      <c r="L15" s="1568">
        <v>0.23180735957073514</v>
      </c>
      <c r="M15" s="1571"/>
      <c r="N15" s="1389">
        <v>1825.9669655447838</v>
      </c>
      <c r="O15" s="1568"/>
      <c r="P15" s="1389">
        <v>1768.1245151278708</v>
      </c>
      <c r="Q15" s="1570"/>
      <c r="R15" s="1568">
        <v>3.2714014155688441E-2</v>
      </c>
      <c r="S15" s="752"/>
      <c r="T15" s="701"/>
    </row>
    <row r="16" spans="1:21" s="809" customFormat="1" x14ac:dyDescent="0.2">
      <c r="A16" s="756" t="s">
        <v>619</v>
      </c>
      <c r="B16" s="1583">
        <v>3.766146916019343</v>
      </c>
      <c r="C16" s="1584"/>
      <c r="D16" s="1585">
        <v>3.9225779402016885</v>
      </c>
      <c r="E16" s="1585"/>
      <c r="F16" s="1568">
        <v>-3.9879647152225146E-2</v>
      </c>
      <c r="G16" s="1568"/>
      <c r="H16" s="1586">
        <v>4.1761681159406905</v>
      </c>
      <c r="I16" s="1568"/>
      <c r="J16" s="1587">
        <v>4.2452457680843541</v>
      </c>
      <c r="K16" s="1570"/>
      <c r="L16" s="1568">
        <v>-1.6271767505897431E-2</v>
      </c>
      <c r="M16" s="1571"/>
      <c r="N16" s="1584">
        <v>1.9448072879212801</v>
      </c>
      <c r="O16" s="1568"/>
      <c r="P16" s="1585">
        <v>2.4050979331892277</v>
      </c>
      <c r="Q16" s="1570"/>
      <c r="R16" s="1568">
        <v>-0.19138124852054952</v>
      </c>
      <c r="S16" s="752"/>
      <c r="T16" s="701"/>
    </row>
    <row r="17" spans="1:20" x14ac:dyDescent="0.2">
      <c r="A17" s="713" t="s">
        <v>274</v>
      </c>
      <c r="B17" s="1577"/>
      <c r="C17" s="1578"/>
      <c r="D17" s="1578"/>
      <c r="E17" s="1578"/>
      <c r="F17" s="1578"/>
      <c r="G17" s="1578"/>
      <c r="H17" s="1577"/>
      <c r="I17" s="1578"/>
      <c r="J17" s="1578"/>
      <c r="K17" s="1578"/>
      <c r="L17" s="1578"/>
      <c r="M17" s="1577"/>
      <c r="N17" s="1578"/>
      <c r="O17" s="1578"/>
      <c r="P17" s="1578"/>
      <c r="Q17" s="1578"/>
      <c r="R17" s="1578"/>
      <c r="S17" s="710"/>
    </row>
    <row r="18" spans="1:20" s="809" customFormat="1" x14ac:dyDescent="0.2">
      <c r="A18" s="755" t="s">
        <v>275</v>
      </c>
      <c r="B18" s="1566">
        <v>523.10917485168829</v>
      </c>
      <c r="C18" s="1389"/>
      <c r="D18" s="1389">
        <v>459.81414859013512</v>
      </c>
      <c r="E18" s="1389">
        <v>0</v>
      </c>
      <c r="F18" s="1568">
        <v>0.1376534986050908</v>
      </c>
      <c r="G18" s="1568"/>
      <c r="H18" s="1575">
        <v>405.96871476388918</v>
      </c>
      <c r="I18" s="1568"/>
      <c r="J18" s="1580">
        <v>282.39033870934583</v>
      </c>
      <c r="K18" s="1570"/>
      <c r="L18" s="1568">
        <v>0.43761545320336936</v>
      </c>
      <c r="M18" s="1571"/>
      <c r="N18" s="1389">
        <v>117.1404600877986</v>
      </c>
      <c r="O18" s="1568"/>
      <c r="P18" s="1389">
        <v>177.42380988078932</v>
      </c>
      <c r="Q18" s="1570"/>
      <c r="R18" s="1568">
        <v>-0.33977034893735497</v>
      </c>
      <c r="S18" s="752"/>
      <c r="T18" s="701"/>
    </row>
    <row r="19" spans="1:20" s="809" customFormat="1" x14ac:dyDescent="0.2">
      <c r="A19" s="755" t="s">
        <v>276</v>
      </c>
      <c r="B19" s="1566">
        <v>3151.0028240981082</v>
      </c>
      <c r="C19" s="1389"/>
      <c r="D19" s="1389">
        <v>2238.4721935239486</v>
      </c>
      <c r="E19" s="1389">
        <v>0</v>
      </c>
      <c r="F19" s="1568">
        <v>0.40765779142317354</v>
      </c>
      <c r="G19" s="1568"/>
      <c r="H19" s="1575">
        <v>2063.0938619441754</v>
      </c>
      <c r="I19" s="1568"/>
      <c r="J19" s="1580">
        <v>1911.9533948017995</v>
      </c>
      <c r="K19" s="1570"/>
      <c r="L19" s="1568">
        <v>7.9050288335110644E-2</v>
      </c>
      <c r="M19" s="1571"/>
      <c r="N19" s="1389">
        <v>1087.9089621539231</v>
      </c>
      <c r="O19" s="1568"/>
      <c r="P19" s="1389">
        <v>326.51879872214897</v>
      </c>
      <c r="Q19" s="1570"/>
      <c r="R19" s="1568">
        <v>2.3318417390101902</v>
      </c>
      <c r="S19" s="752"/>
      <c r="T19" s="701"/>
    </row>
    <row r="20" spans="1:20" s="809" customFormat="1" x14ac:dyDescent="0.2">
      <c r="A20" s="755" t="s">
        <v>277</v>
      </c>
      <c r="B20" s="1566">
        <v>243.11402895173103</v>
      </c>
      <c r="C20" s="1389"/>
      <c r="D20" s="1389">
        <v>140.79890110961682</v>
      </c>
      <c r="E20" s="1389">
        <v>0</v>
      </c>
      <c r="F20" s="1568">
        <v>0.72667561348691445</v>
      </c>
      <c r="G20" s="1568"/>
      <c r="H20" s="1575">
        <v>158.2557955672853</v>
      </c>
      <c r="I20" s="1568"/>
      <c r="J20" s="1580">
        <v>84.552093942039804</v>
      </c>
      <c r="K20" s="1570"/>
      <c r="L20" s="1568">
        <v>0.87169575807039335</v>
      </c>
      <c r="M20" s="1571"/>
      <c r="N20" s="1389">
        <v>84.858233384445839</v>
      </c>
      <c r="O20" s="1568"/>
      <c r="P20" s="1389">
        <v>56.246807167577025</v>
      </c>
      <c r="Q20" s="1570"/>
      <c r="R20" s="1568">
        <v>0.50867645040946641</v>
      </c>
      <c r="S20" s="752"/>
      <c r="T20" s="701"/>
    </row>
    <row r="21" spans="1:20" s="809" customFormat="1" x14ac:dyDescent="0.2">
      <c r="A21" s="755" t="s">
        <v>278</v>
      </c>
      <c r="B21" s="1566">
        <v>25508.379363194192</v>
      </c>
      <c r="C21" s="1389"/>
      <c r="D21" s="1389">
        <v>20661.755580800094</v>
      </c>
      <c r="E21" s="1389">
        <v>0</v>
      </c>
      <c r="F21" s="1568">
        <v>0.23456979555492444</v>
      </c>
      <c r="G21" s="1568"/>
      <c r="H21" s="1575">
        <v>21310.847810784209</v>
      </c>
      <c r="I21" s="1568"/>
      <c r="J21" s="1580">
        <v>17037.983552938793</v>
      </c>
      <c r="K21" s="1570"/>
      <c r="L21" s="1568">
        <v>0.25078462158207754</v>
      </c>
      <c r="M21" s="1571"/>
      <c r="N21" s="1389">
        <v>4197.5315524103708</v>
      </c>
      <c r="O21" s="1568"/>
      <c r="P21" s="1389">
        <v>3623.7720278613006</v>
      </c>
      <c r="Q21" s="1570"/>
      <c r="R21" s="1568">
        <v>0.15833212468602639</v>
      </c>
      <c r="S21" s="752"/>
      <c r="T21" s="701"/>
    </row>
    <row r="22" spans="1:20" x14ac:dyDescent="0.2">
      <c r="A22" s="713" t="s">
        <v>279</v>
      </c>
      <c r="B22" s="1577"/>
      <c r="C22" s="1578"/>
      <c r="D22" s="1578"/>
      <c r="E22" s="1578"/>
      <c r="F22" s="1578"/>
      <c r="G22" s="1578"/>
      <c r="H22" s="1577"/>
      <c r="I22" s="1578"/>
      <c r="J22" s="1578"/>
      <c r="K22" s="1578"/>
      <c r="L22" s="1578"/>
      <c r="M22" s="1577"/>
      <c r="N22" s="1578"/>
      <c r="O22" s="1578"/>
      <c r="P22" s="1578"/>
      <c r="Q22" s="1578"/>
      <c r="R22" s="1578"/>
      <c r="S22" s="710"/>
    </row>
    <row r="23" spans="1:20" s="809" customFormat="1" x14ac:dyDescent="0.2">
      <c r="A23" s="755" t="s">
        <v>541</v>
      </c>
      <c r="B23" s="1566">
        <v>13968.424096936425</v>
      </c>
      <c r="C23" s="1389"/>
      <c r="D23" s="1389">
        <v>9615.5790873862952</v>
      </c>
      <c r="E23" s="1389"/>
      <c r="F23" s="1568">
        <v>0.45268672536427756</v>
      </c>
      <c r="G23" s="1568"/>
      <c r="H23" s="1575">
        <v>9987.9639460385552</v>
      </c>
      <c r="I23" s="1568"/>
      <c r="J23" s="1580">
        <v>7248.3363213483017</v>
      </c>
      <c r="K23" s="1570"/>
      <c r="L23" s="1568">
        <v>0.37796640542483007</v>
      </c>
      <c r="M23" s="1571"/>
      <c r="N23" s="1389">
        <v>3980.4601508981114</v>
      </c>
      <c r="O23" s="1568"/>
      <c r="P23" s="1389">
        <v>2367.2427660379935</v>
      </c>
      <c r="Q23" s="1570"/>
      <c r="R23" s="1568">
        <v>0.68147526227744148</v>
      </c>
      <c r="S23" s="752"/>
      <c r="T23" s="701"/>
    </row>
    <row r="24" spans="1:20" s="809" customFormat="1" x14ac:dyDescent="0.2">
      <c r="A24" s="755" t="s">
        <v>280</v>
      </c>
      <c r="B24" s="1566">
        <v>8819.3487894320569</v>
      </c>
      <c r="C24" s="1389"/>
      <c r="D24" s="1389">
        <v>7441.2235033879879</v>
      </c>
      <c r="E24" s="1389"/>
      <c r="F24" s="1568">
        <v>0.18520143702397984</v>
      </c>
      <c r="G24" s="1568"/>
      <c r="H24" s="1575">
        <v>7747.1045111104104</v>
      </c>
      <c r="I24" s="1568"/>
      <c r="J24" s="1580">
        <v>6377.6126798203904</v>
      </c>
      <c r="K24" s="1570"/>
      <c r="L24" s="1568">
        <v>0.21473424305356034</v>
      </c>
      <c r="M24" s="1571"/>
      <c r="N24" s="1389">
        <v>1072.2442783216416</v>
      </c>
      <c r="O24" s="1568"/>
      <c r="P24" s="1389">
        <v>1063.610823567597</v>
      </c>
      <c r="Q24" s="1570"/>
      <c r="R24" s="1568">
        <v>8.1171181815224216E-3</v>
      </c>
      <c r="S24" s="752"/>
      <c r="T24" s="701"/>
    </row>
    <row r="25" spans="1:20" s="809" customFormat="1" x14ac:dyDescent="0.2">
      <c r="A25" s="755" t="s">
        <v>281</v>
      </c>
      <c r="B25" s="1566">
        <v>8646.5227345211224</v>
      </c>
      <c r="C25" s="1389"/>
      <c r="D25" s="1389">
        <v>7272.4003841493795</v>
      </c>
      <c r="E25" s="1389"/>
      <c r="F25" s="1568">
        <v>0.18895031595987519</v>
      </c>
      <c r="G25" s="1568"/>
      <c r="H25" s="1575">
        <v>7577.9736300816494</v>
      </c>
      <c r="I25" s="1568"/>
      <c r="J25" s="1580">
        <v>6215.8303944707804</v>
      </c>
      <c r="K25" s="1570"/>
      <c r="L25" s="1568">
        <v>0.21914099149528721</v>
      </c>
      <c r="M25" s="1571"/>
      <c r="N25" s="1389">
        <v>1068.5491044394555</v>
      </c>
      <c r="O25" s="1568"/>
      <c r="P25" s="1389">
        <v>1056.5699896785993</v>
      </c>
      <c r="Q25" s="1570"/>
      <c r="R25" s="1568">
        <v>1.1337738983576609E-2</v>
      </c>
      <c r="S25" s="752"/>
      <c r="T25" s="701"/>
    </row>
    <row r="26" spans="1:20" s="809" customFormat="1" x14ac:dyDescent="0.2">
      <c r="A26" s="755" t="s">
        <v>542</v>
      </c>
      <c r="B26" s="1566">
        <v>307.07577527721367</v>
      </c>
      <c r="C26" s="1389"/>
      <c r="D26" s="1389">
        <v>362.03325614917634</v>
      </c>
      <c r="E26" s="1389"/>
      <c r="F26" s="1568">
        <v>-0.15180229975700729</v>
      </c>
      <c r="G26" s="1568"/>
      <c r="H26" s="1575">
        <v>294.04946032300364</v>
      </c>
      <c r="I26" s="1568"/>
      <c r="J26" s="1580">
        <v>297.88443239709221</v>
      </c>
      <c r="K26" s="1570"/>
      <c r="L26" s="1568">
        <v>-1.2874026491509946E-2</v>
      </c>
      <c r="M26" s="1571"/>
      <c r="N26" s="1389">
        <v>13.026314954210067</v>
      </c>
      <c r="O26" s="1568"/>
      <c r="P26" s="1389">
        <v>64.148823752084127</v>
      </c>
      <c r="Q26" s="1570"/>
      <c r="R26" s="1568">
        <v>-0.79693602793789564</v>
      </c>
      <c r="S26" s="752"/>
      <c r="T26" s="701"/>
    </row>
    <row r="27" spans="1:20" s="809" customFormat="1" x14ac:dyDescent="0.2">
      <c r="A27" s="755" t="s">
        <v>543</v>
      </c>
      <c r="B27" s="1566">
        <v>204.16401721666873</v>
      </c>
      <c r="C27" s="1389"/>
      <c r="D27" s="1389">
        <v>193.58211096871327</v>
      </c>
      <c r="E27" s="1389"/>
      <c r="F27" s="1568">
        <v>5.4663657685113817E-2</v>
      </c>
      <c r="G27" s="1568"/>
      <c r="H27" s="1575">
        <v>202.10909211453526</v>
      </c>
      <c r="I27" s="1568"/>
      <c r="J27" s="1580">
        <v>187.08840602498503</v>
      </c>
      <c r="K27" s="1570"/>
      <c r="L27" s="1568">
        <v>8.0286568305810796E-2</v>
      </c>
      <c r="M27" s="1571"/>
      <c r="N27" s="1389">
        <v>2.0549251021334545</v>
      </c>
      <c r="O27" s="1568"/>
      <c r="P27" s="1389">
        <v>6.493704943728229</v>
      </c>
      <c r="Q27" s="1570"/>
      <c r="R27" s="1568">
        <v>-0.68355120536880121</v>
      </c>
      <c r="S27" s="752"/>
      <c r="T27" s="701"/>
    </row>
    <row r="28" spans="1:20" s="809" customFormat="1" x14ac:dyDescent="0.2">
      <c r="A28" s="755" t="s">
        <v>246</v>
      </c>
      <c r="B28" s="1566">
        <v>4791.7286501865256</v>
      </c>
      <c r="C28" s="1389"/>
      <c r="D28" s="1389">
        <v>4537.2807127741162</v>
      </c>
      <c r="E28" s="1389"/>
      <c r="F28" s="1568">
        <v>5.6079390612982075E-2</v>
      </c>
      <c r="G28" s="1568"/>
      <c r="H28" s="1575">
        <v>4421.5188256804167</v>
      </c>
      <c r="I28" s="1568"/>
      <c r="J28" s="1580">
        <v>4108.4607213404533</v>
      </c>
      <c r="K28" s="1570"/>
      <c r="L28" s="1568">
        <v>7.6198392919726632E-2</v>
      </c>
      <c r="M28" s="1571"/>
      <c r="N28" s="1389">
        <v>370.209824506112</v>
      </c>
      <c r="O28" s="1568"/>
      <c r="P28" s="1389">
        <v>428.81999143366284</v>
      </c>
      <c r="Q28" s="1570"/>
      <c r="R28" s="1568">
        <v>-0.13667778578046461</v>
      </c>
      <c r="S28" s="752"/>
      <c r="T28" s="701"/>
    </row>
    <row r="29" spans="1:20" s="809" customFormat="1" x14ac:dyDescent="0.2">
      <c r="A29" s="755" t="s">
        <v>0</v>
      </c>
      <c r="B29" s="1566">
        <v>8576.0173804752194</v>
      </c>
      <c r="C29" s="1389"/>
      <c r="D29" s="1389">
        <v>8122.2632666451082</v>
      </c>
      <c r="E29" s="1389"/>
      <c r="F29" s="1568">
        <v>5.5865477260937622E-2</v>
      </c>
      <c r="G29" s="1568"/>
      <c r="H29" s="1575">
        <v>7577.9606888962799</v>
      </c>
      <c r="I29" s="1568"/>
      <c r="J29" s="1580">
        <v>6786.1206492063184</v>
      </c>
      <c r="K29" s="1570"/>
      <c r="L29" s="1568">
        <v>0.11668522866338553</v>
      </c>
      <c r="M29" s="1571"/>
      <c r="N29" s="1389">
        <v>998.05669157893965</v>
      </c>
      <c r="O29" s="1568"/>
      <c r="P29" s="1389">
        <v>1336.1426174387902</v>
      </c>
      <c r="Q29" s="1570"/>
      <c r="R29" s="1568">
        <v>-0.25303131675263596</v>
      </c>
      <c r="S29" s="752"/>
      <c r="T29" s="701"/>
    </row>
    <row r="30" spans="1:20" s="809" customFormat="1" x14ac:dyDescent="0.2">
      <c r="A30" s="755" t="s">
        <v>253</v>
      </c>
      <c r="B30" s="1566">
        <v>4842.6862826022389</v>
      </c>
      <c r="C30" s="1389"/>
      <c r="D30" s="1389">
        <v>4806.4264443087422</v>
      </c>
      <c r="E30" s="1389"/>
      <c r="F30" s="1568">
        <v>7.5440327057187465E-3</v>
      </c>
      <c r="G30" s="1568"/>
      <c r="H30" s="1575">
        <v>4069.166727184665</v>
      </c>
      <c r="I30" s="1568"/>
      <c r="J30" s="1580">
        <v>3800.6665065845796</v>
      </c>
      <c r="K30" s="1570"/>
      <c r="L30" s="1568">
        <v>7.0645561807360396E-2</v>
      </c>
      <c r="M30" s="1571"/>
      <c r="N30" s="1389">
        <v>773.51955541757059</v>
      </c>
      <c r="O30" s="1568"/>
      <c r="P30" s="1389">
        <v>1005.7599377241629</v>
      </c>
      <c r="Q30" s="1570"/>
      <c r="R30" s="1568">
        <v>-0.23091035305314175</v>
      </c>
      <c r="S30" s="752"/>
      <c r="T30" s="701"/>
    </row>
    <row r="31" spans="1:20" s="809" customFormat="1" x14ac:dyDescent="0.2">
      <c r="A31" s="755" t="s">
        <v>262</v>
      </c>
      <c r="B31" s="1566">
        <v>6047.3190810392589</v>
      </c>
      <c r="C31" s="1389"/>
      <c r="D31" s="1389">
        <v>5580.8760556701091</v>
      </c>
      <c r="E31" s="1389"/>
      <c r="F31" s="1568">
        <v>8.3578818220707271E-2</v>
      </c>
      <c r="G31" s="1568"/>
      <c r="H31" s="1575">
        <v>5573.6667915920416</v>
      </c>
      <c r="I31" s="1568"/>
      <c r="J31" s="1580">
        <v>4947.2621798137397</v>
      </c>
      <c r="K31" s="1570"/>
      <c r="L31" s="1568">
        <v>0.12661641712343724</v>
      </c>
      <c r="M31" s="1571"/>
      <c r="N31" s="1389">
        <v>473.65228944721503</v>
      </c>
      <c r="O31" s="1568"/>
      <c r="P31" s="1389">
        <v>633.61387585636965</v>
      </c>
      <c r="Q31" s="1570"/>
      <c r="R31" s="1568">
        <v>-0.25245909615372031</v>
      </c>
      <c r="S31" s="752"/>
      <c r="T31" s="701"/>
    </row>
    <row r="32" spans="1:20" x14ac:dyDescent="0.2">
      <c r="A32" s="714" t="s">
        <v>141</v>
      </c>
      <c r="B32" s="1577"/>
      <c r="C32" s="1578"/>
      <c r="D32" s="1578"/>
      <c r="E32" s="1578"/>
      <c r="F32" s="1578"/>
      <c r="G32" s="1578"/>
      <c r="H32" s="1577"/>
      <c r="I32" s="1578"/>
      <c r="J32" s="1578"/>
      <c r="K32" s="1578"/>
      <c r="L32" s="1578"/>
      <c r="M32" s="1577"/>
      <c r="N32" s="1578"/>
      <c r="O32" s="1578"/>
      <c r="P32" s="1578"/>
      <c r="Q32" s="1578"/>
      <c r="R32" s="1578"/>
      <c r="S32" s="710"/>
    </row>
    <row r="33" spans="1:22" s="809" customFormat="1" x14ac:dyDescent="0.2">
      <c r="A33" s="757" t="s">
        <v>544</v>
      </c>
      <c r="B33" s="1589">
        <v>7.4576538005029072</v>
      </c>
      <c r="C33" s="1585"/>
      <c r="D33" s="1585">
        <v>7.1674046321896281</v>
      </c>
      <c r="E33" s="1585"/>
      <c r="F33" s="1568">
        <v>4.0495714028720674E-2</v>
      </c>
      <c r="G33" s="1568"/>
      <c r="H33" s="1586">
        <v>7.169439709889275</v>
      </c>
      <c r="I33" s="1568"/>
      <c r="J33" s="1585">
        <v>6.9590406264747982</v>
      </c>
      <c r="K33" s="1590"/>
      <c r="L33" s="1568">
        <v>3.0233920838748939E-2</v>
      </c>
      <c r="M33" s="1571"/>
      <c r="N33" s="1585">
        <v>8.1808545955516472</v>
      </c>
      <c r="O33" s="1568"/>
      <c r="P33" s="1585">
        <v>7.8054010440287787</v>
      </c>
      <c r="Q33" s="1590"/>
      <c r="R33" s="1568">
        <v>4.8101763049074181E-2</v>
      </c>
      <c r="S33" s="753"/>
      <c r="T33" s="701"/>
    </row>
    <row r="34" spans="1:22" s="809" customFormat="1" x14ac:dyDescent="0.2">
      <c r="A34" s="757" t="s">
        <v>285</v>
      </c>
      <c r="B34" s="1589">
        <v>8.0989996262932369</v>
      </c>
      <c r="C34" s="1585"/>
      <c r="D34" s="1585">
        <v>8.0759492145633907</v>
      </c>
      <c r="E34" s="1585"/>
      <c r="F34" s="1568">
        <v>2.8542046411435245E-3</v>
      </c>
      <c r="G34" s="1568"/>
      <c r="H34" s="1586">
        <v>8.0982257813802754</v>
      </c>
      <c r="I34" s="1568"/>
      <c r="J34" s="1585">
        <v>8.2526326640405294</v>
      </c>
      <c r="K34" s="1590"/>
      <c r="L34" s="1568">
        <v>-1.8710015209213938E-2</v>
      </c>
      <c r="M34" s="1571"/>
      <c r="N34" s="1585">
        <v>8.1044876065086005</v>
      </c>
      <c r="O34" s="1568"/>
      <c r="P34" s="1585">
        <v>7.03651560752518</v>
      </c>
      <c r="Q34" s="1590"/>
      <c r="R34" s="1568">
        <v>0.15177568821723084</v>
      </c>
      <c r="S34" s="753"/>
      <c r="T34" s="701"/>
    </row>
    <row r="35" spans="1:22" s="809" customFormat="1" x14ac:dyDescent="0.2">
      <c r="A35" s="757" t="s">
        <v>545</v>
      </c>
      <c r="B35" s="1589">
        <v>4.3445263474474203</v>
      </c>
      <c r="C35" s="1585"/>
      <c r="D35" s="1585">
        <v>5.2696751248713287</v>
      </c>
      <c r="E35" s="1585"/>
      <c r="F35" s="1568">
        <v>-0.17556087529143424</v>
      </c>
      <c r="G35" s="1568"/>
      <c r="H35" s="1586">
        <v>4.2783675380549537</v>
      </c>
      <c r="I35" s="1568"/>
      <c r="J35" s="1585">
        <v>5.2297097199350837</v>
      </c>
      <c r="K35" s="1590"/>
      <c r="L35" s="1568">
        <v>-0.18191108738860157</v>
      </c>
      <c r="M35" s="1571"/>
      <c r="N35" s="1585">
        <v>5.8379619250341905</v>
      </c>
      <c r="O35" s="1568"/>
      <c r="P35" s="1585">
        <v>5.4552603198698026</v>
      </c>
      <c r="Q35" s="1590"/>
      <c r="R35" s="1568">
        <v>7.0152766820396506E-2</v>
      </c>
      <c r="S35" s="753"/>
      <c r="T35" s="701"/>
    </row>
    <row r="36" spans="1:22" s="809" customFormat="1" x14ac:dyDescent="0.2">
      <c r="A36" s="757" t="s">
        <v>546</v>
      </c>
      <c r="B36" s="1589">
        <v>3.2161773071254895</v>
      </c>
      <c r="C36" s="1585"/>
      <c r="D36" s="1585">
        <v>3.3868566560826663</v>
      </c>
      <c r="E36" s="1585"/>
      <c r="F36" s="1568">
        <v>-5.0394618458576651E-2</v>
      </c>
      <c r="G36" s="1568"/>
      <c r="H36" s="1586">
        <v>3.218375269474814</v>
      </c>
      <c r="I36" s="1568"/>
      <c r="J36" s="1585">
        <v>3.3819155508850454</v>
      </c>
      <c r="K36" s="1590"/>
      <c r="L36" s="1568">
        <v>-4.8357293063522225E-2</v>
      </c>
      <c r="M36" s="1571"/>
      <c r="N36" s="1585">
        <v>3</v>
      </c>
      <c r="O36" s="1568"/>
      <c r="P36" s="1585">
        <v>3.5292135237622624</v>
      </c>
      <c r="Q36" s="1590"/>
      <c r="R36" s="1568">
        <v>-0.1499522542909511</v>
      </c>
      <c r="S36" s="753"/>
      <c r="T36" s="701"/>
    </row>
    <row r="37" spans="1:22" s="809" customFormat="1" x14ac:dyDescent="0.2">
      <c r="A37" s="758" t="s">
        <v>547</v>
      </c>
      <c r="B37" s="1589">
        <v>7.5760378191235338</v>
      </c>
      <c r="C37" s="1585"/>
      <c r="D37" s="1585">
        <v>7.9991239459302337</v>
      </c>
      <c r="E37" s="1585"/>
      <c r="F37" s="1568">
        <v>-5.2891557833899566E-2</v>
      </c>
      <c r="G37" s="1568"/>
      <c r="H37" s="1586">
        <v>7.6951791673035705</v>
      </c>
      <c r="I37" s="1568"/>
      <c r="J37" s="1585">
        <v>8.0605822079235292</v>
      </c>
      <c r="K37" s="1590"/>
      <c r="L37" s="1568">
        <v>-4.5332090312380724E-2</v>
      </c>
      <c r="M37" s="1571"/>
      <c r="N37" s="1585">
        <v>6.1530995851161316</v>
      </c>
      <c r="O37" s="1568"/>
      <c r="P37" s="1585">
        <v>7.410301455268975</v>
      </c>
      <c r="Q37" s="1590"/>
      <c r="R37" s="1568">
        <v>-0.16965596848410672</v>
      </c>
      <c r="S37" s="753"/>
      <c r="T37" s="701"/>
    </row>
    <row r="38" spans="1:22" s="809" customFormat="1" x14ac:dyDescent="0.2">
      <c r="A38" s="758" t="s">
        <v>1</v>
      </c>
      <c r="B38" s="1589">
        <v>8.6762173155236528</v>
      </c>
      <c r="C38" s="1585"/>
      <c r="D38" s="1585">
        <v>8.7382234396311773</v>
      </c>
      <c r="E38" s="1585"/>
      <c r="F38" s="1568">
        <v>-7.095964590045049E-3</v>
      </c>
      <c r="G38" s="1568"/>
      <c r="H38" s="1586">
        <v>8.7949002763425739</v>
      </c>
      <c r="I38" s="1568"/>
      <c r="J38" s="1585">
        <v>9.1725168647370072</v>
      </c>
      <c r="K38" s="1590"/>
      <c r="L38" s="1568">
        <v>-4.1168263189152537E-2</v>
      </c>
      <c r="M38" s="1571"/>
      <c r="N38" s="1585">
        <v>7.775091338295776</v>
      </c>
      <c r="O38" s="1568"/>
      <c r="P38" s="1585">
        <v>6.5324951427712552</v>
      </c>
      <c r="Q38" s="1590"/>
      <c r="R38" s="1568">
        <v>0.19021769911295777</v>
      </c>
      <c r="S38" s="753"/>
      <c r="T38" s="701"/>
    </row>
    <row r="39" spans="1:22" s="809" customFormat="1" x14ac:dyDescent="0.2">
      <c r="A39" s="757" t="s">
        <v>142</v>
      </c>
      <c r="B39" s="1589">
        <v>6.2021765576976504</v>
      </c>
      <c r="C39" s="1585"/>
      <c r="D39" s="1585">
        <v>6.1959322718329801</v>
      </c>
      <c r="E39" s="1585"/>
      <c r="F39" s="1568">
        <v>1.0078040867323767E-3</v>
      </c>
      <c r="G39" s="1568"/>
      <c r="H39" s="1586">
        <v>6.2825078620695409</v>
      </c>
      <c r="I39" s="1568"/>
      <c r="J39" s="1585">
        <v>6.4991669607346338</v>
      </c>
      <c r="K39" s="1590"/>
      <c r="L39" s="1568">
        <v>-3.3336441419963586E-2</v>
      </c>
      <c r="M39" s="1571"/>
      <c r="N39" s="1585">
        <v>5.779586761987785</v>
      </c>
      <c r="O39" s="1568"/>
      <c r="P39" s="1585">
        <v>5.0500386221505531</v>
      </c>
      <c r="Q39" s="1590"/>
      <c r="R39" s="1568">
        <v>0.14446387333302307</v>
      </c>
      <c r="S39" s="753"/>
      <c r="T39" s="701"/>
    </row>
    <row r="40" spans="1:22" s="809" customFormat="1" x14ac:dyDescent="0.2">
      <c r="A40" s="757" t="s">
        <v>143</v>
      </c>
      <c r="B40" s="1589">
        <v>7.337498577774034</v>
      </c>
      <c r="C40" s="1585"/>
      <c r="D40" s="1585">
        <v>7.381253073899944</v>
      </c>
      <c r="E40" s="1585"/>
      <c r="F40" s="1568">
        <v>-5.9277870150023105E-3</v>
      </c>
      <c r="G40" s="1568"/>
      <c r="H40" s="1586">
        <v>7.3708813492855043</v>
      </c>
      <c r="I40" s="1568"/>
      <c r="J40" s="1585">
        <v>7.5889731629370205</v>
      </c>
      <c r="K40" s="1590"/>
      <c r="L40" s="1568">
        <v>-2.8737987204465503E-2</v>
      </c>
      <c r="M40" s="1571"/>
      <c r="N40" s="1585">
        <v>6.9446693882392125</v>
      </c>
      <c r="O40" s="1568"/>
      <c r="P40" s="1585">
        <v>5.7593729673575478</v>
      </c>
      <c r="Q40" s="1590"/>
      <c r="R40" s="1568">
        <v>0.20580303230917332</v>
      </c>
      <c r="S40" s="753"/>
      <c r="T40" s="701"/>
    </row>
    <row r="41" spans="1:22" s="809" customFormat="1" x14ac:dyDescent="0.2">
      <c r="A41" s="757" t="s">
        <v>301</v>
      </c>
      <c r="B41" s="1589">
        <v>9.9138376955700647</v>
      </c>
      <c r="C41" s="1585"/>
      <c r="D41" s="1585">
        <v>10.227815635644173</v>
      </c>
      <c r="E41" s="1585"/>
      <c r="F41" s="1568">
        <v>-3.0698435644448688E-2</v>
      </c>
      <c r="G41" s="1568"/>
      <c r="H41" s="1586">
        <v>9.9720596845686273</v>
      </c>
      <c r="I41" s="1568"/>
      <c r="J41" s="1585">
        <v>10.408070267859028</v>
      </c>
      <c r="K41" s="1590"/>
      <c r="L41" s="1568">
        <v>-4.189158720774943E-2</v>
      </c>
      <c r="M41" s="1571"/>
      <c r="N41" s="1585">
        <v>9.655212005459239</v>
      </c>
      <c r="O41" s="1568"/>
      <c r="P41" s="1585">
        <v>9.3800930648742877</v>
      </c>
      <c r="Q41" s="1590"/>
      <c r="R41" s="1568">
        <v>2.9330086458863761E-2</v>
      </c>
      <c r="S41" s="753"/>
      <c r="T41" s="701"/>
    </row>
    <row r="42" spans="1:22" x14ac:dyDescent="0.2">
      <c r="A42" s="715" t="s">
        <v>302</v>
      </c>
      <c r="B42" s="1577"/>
      <c r="C42" s="1578"/>
      <c r="D42" s="1591"/>
      <c r="E42" s="1591"/>
      <c r="F42" s="1592"/>
      <c r="G42" s="1592"/>
      <c r="H42" s="1577"/>
      <c r="I42" s="1592"/>
      <c r="J42" s="1593"/>
      <c r="K42" s="1593"/>
      <c r="L42" s="1592"/>
      <c r="M42" s="1595"/>
      <c r="N42" s="1578"/>
      <c r="O42" s="1592"/>
      <c r="P42" s="1593"/>
      <c r="Q42" s="1593"/>
      <c r="R42" s="1592"/>
      <c r="S42" s="718"/>
    </row>
    <row r="43" spans="1:22" x14ac:dyDescent="0.2">
      <c r="A43" s="759" t="s">
        <v>308</v>
      </c>
      <c r="B43" s="1566">
        <v>28939.37733319198</v>
      </c>
      <c r="C43" s="1389"/>
      <c r="D43" s="1389">
        <v>23219.243021804505</v>
      </c>
      <c r="E43" s="1389"/>
      <c r="F43" s="1568">
        <v>0.24635317809524912</v>
      </c>
      <c r="G43" s="1568"/>
      <c r="H43" s="1575">
        <v>23621.654591924842</v>
      </c>
      <c r="I43" s="1568"/>
      <c r="J43" s="1580">
        <v>19147.775192507845</v>
      </c>
      <c r="K43" s="1570"/>
      <c r="L43" s="1568">
        <v>0.23365009012470234</v>
      </c>
      <c r="M43" s="1571"/>
      <c r="N43" s="1389">
        <v>5317.7227412676457</v>
      </c>
      <c r="O43" s="1568"/>
      <c r="P43" s="1389">
        <v>4071.467829296661</v>
      </c>
      <c r="Q43" s="1570"/>
      <c r="R43" s="1568">
        <v>0.30609474622479654</v>
      </c>
      <c r="S43" s="752"/>
    </row>
    <row r="44" spans="1:22" x14ac:dyDescent="0.2">
      <c r="A44" s="715" t="s">
        <v>311</v>
      </c>
      <c r="B44" s="1577"/>
      <c r="C44" s="1578"/>
      <c r="D44" s="1591"/>
      <c r="E44" s="1591"/>
      <c r="F44" s="1578"/>
      <c r="G44" s="1578"/>
      <c r="H44" s="1577"/>
      <c r="I44" s="1578"/>
      <c r="J44" s="1593"/>
      <c r="K44" s="1578"/>
      <c r="L44" s="1579"/>
      <c r="M44" s="1577"/>
      <c r="N44" s="1578"/>
      <c r="O44" s="1596"/>
      <c r="P44" s="1593"/>
      <c r="Q44" s="1578"/>
      <c r="R44" s="1578"/>
      <c r="S44" s="710"/>
    </row>
    <row r="45" spans="1:22" s="809" customFormat="1" x14ac:dyDescent="0.2">
      <c r="A45" s="1362" t="s">
        <v>312</v>
      </c>
      <c r="B45" s="1566">
        <v>23818.27038346291</v>
      </c>
      <c r="C45" s="1389"/>
      <c r="D45" s="1389">
        <v>19869.87885861313</v>
      </c>
      <c r="E45" s="1389"/>
      <c r="F45" s="1568">
        <v>0.19871241052575636</v>
      </c>
      <c r="G45" s="1568"/>
      <c r="H45" s="1575">
        <v>19793.019307736562</v>
      </c>
      <c r="I45" s="1568"/>
      <c r="J45" s="1580">
        <v>16081.395965139083</v>
      </c>
      <c r="K45" s="1570"/>
      <c r="L45" s="1568">
        <v>0.23080231036182797</v>
      </c>
      <c r="M45" s="1571"/>
      <c r="N45" s="1580">
        <v>4025.2510757267423</v>
      </c>
      <c r="O45" s="1568"/>
      <c r="P45" s="1389">
        <v>3788.4828934740472</v>
      </c>
      <c r="Q45" s="1570"/>
      <c r="R45" s="1568">
        <v>6.2496832877494725E-2</v>
      </c>
      <c r="S45" s="57"/>
      <c r="T45" s="4"/>
      <c r="U45" s="98"/>
      <c r="V45" s="98"/>
    </row>
    <row r="46" spans="1:22" s="809" customFormat="1" x14ac:dyDescent="0.2">
      <c r="A46" s="1363" t="s">
        <v>194</v>
      </c>
      <c r="B46" s="1566">
        <v>21791.280996280122</v>
      </c>
      <c r="C46" s="1389"/>
      <c r="D46" s="1389">
        <v>18174.503509457601</v>
      </c>
      <c r="E46" s="1389"/>
      <c r="F46" s="1568">
        <v>0.19900282199953528</v>
      </c>
      <c r="G46" s="1568"/>
      <c r="H46" s="1575">
        <v>18297.566462738621</v>
      </c>
      <c r="I46" s="1568"/>
      <c r="J46" s="1580">
        <v>14730.509422200546</v>
      </c>
      <c r="K46" s="1570"/>
      <c r="L46" s="1568">
        <v>0.24215435721198589</v>
      </c>
      <c r="M46" s="1571"/>
      <c r="N46" s="1580">
        <v>3493.7145335419109</v>
      </c>
      <c r="O46" s="1568"/>
      <c r="P46" s="1389">
        <v>3443.9940872570564</v>
      </c>
      <c r="Q46" s="1570"/>
      <c r="R46" s="1568">
        <v>1.4436855878708531E-2</v>
      </c>
      <c r="S46" s="57"/>
      <c r="T46" s="4"/>
      <c r="U46" s="98"/>
      <c r="V46" s="98"/>
    </row>
    <row r="47" spans="1:22" s="809" customFormat="1" x14ac:dyDescent="0.2">
      <c r="A47" s="1363" t="s">
        <v>195</v>
      </c>
      <c r="B47" s="1566">
        <v>2237.6050264977325</v>
      </c>
      <c r="C47" s="1389"/>
      <c r="D47" s="1389">
        <v>1790.0454827748181</v>
      </c>
      <c r="E47" s="1389"/>
      <c r="F47" s="1568">
        <v>0.25002691162301377</v>
      </c>
      <c r="G47" s="1568"/>
      <c r="H47" s="1575">
        <v>1643.7684223401586</v>
      </c>
      <c r="I47" s="1568"/>
      <c r="J47" s="1580">
        <v>1464.0535325160115</v>
      </c>
      <c r="K47" s="1570"/>
      <c r="L47" s="1568">
        <v>0.12275158375889625</v>
      </c>
      <c r="M47" s="1571"/>
      <c r="N47" s="1580">
        <v>593.83660415757686</v>
      </c>
      <c r="O47" s="1568"/>
      <c r="P47" s="1389">
        <v>325.99195025880647</v>
      </c>
      <c r="Q47" s="1570"/>
      <c r="R47" s="1568">
        <v>0.8216296558431192</v>
      </c>
      <c r="S47" s="57"/>
      <c r="T47" s="4"/>
      <c r="U47" s="98"/>
      <c r="V47" s="98"/>
    </row>
    <row r="48" spans="1:22" s="809" customFormat="1" x14ac:dyDescent="0.2">
      <c r="A48" s="1363" t="s">
        <v>621</v>
      </c>
      <c r="B48" s="1566">
        <v>363.55267736944512</v>
      </c>
      <c r="C48" s="1389"/>
      <c r="D48" s="1389">
        <v>364.91276995194983</v>
      </c>
      <c r="E48" s="1389"/>
      <c r="F48" s="1568">
        <v>-3.7271717914497673E-3</v>
      </c>
      <c r="G48" s="1568"/>
      <c r="H48" s="1575">
        <v>306.82766576346739</v>
      </c>
      <c r="I48" s="1568"/>
      <c r="J48" s="1580">
        <v>336.6148510034285</v>
      </c>
      <c r="K48" s="1570"/>
      <c r="L48" s="1568">
        <v>-8.8490407215152E-2</v>
      </c>
      <c r="M48" s="1571"/>
      <c r="N48" s="1580">
        <v>56.725011605977542</v>
      </c>
      <c r="O48" s="1568"/>
      <c r="P48" s="1389">
        <v>28.297918948521357</v>
      </c>
      <c r="Q48" s="1570"/>
      <c r="R48" s="1568">
        <v>1.0045647776845292</v>
      </c>
      <c r="S48" s="57"/>
      <c r="T48" s="4"/>
      <c r="U48" s="98"/>
      <c r="V48" s="98"/>
    </row>
    <row r="49" spans="1:22" s="809" customFormat="1" x14ac:dyDescent="0.2">
      <c r="A49" s="1363" t="s">
        <v>243</v>
      </c>
      <c r="B49" s="1566">
        <v>872.47667152698943</v>
      </c>
      <c r="C49" s="1389"/>
      <c r="D49" s="1389">
        <v>634.55335234906056</v>
      </c>
      <c r="E49" s="1389"/>
      <c r="F49" s="1568">
        <v>0.37494612280773199</v>
      </c>
      <c r="G49" s="1568"/>
      <c r="H49" s="1575">
        <v>804.89131470276413</v>
      </c>
      <c r="I49" s="1568"/>
      <c r="J49" s="1580">
        <v>561.18317832561365</v>
      </c>
      <c r="K49" s="1570"/>
      <c r="L49" s="1568">
        <v>0.43427555527287104</v>
      </c>
      <c r="M49" s="1571"/>
      <c r="N49" s="1580">
        <v>67.585356824224732</v>
      </c>
      <c r="O49" s="1568"/>
      <c r="P49" s="1389">
        <v>73.37017402344685</v>
      </c>
      <c r="Q49" s="1570"/>
      <c r="R49" s="1568">
        <v>-7.8844261666511359E-2</v>
      </c>
      <c r="S49" s="57"/>
      <c r="T49" s="4"/>
      <c r="U49" s="98"/>
      <c r="V49" s="98"/>
    </row>
    <row r="50" spans="1:22" s="809" customFormat="1" x14ac:dyDescent="0.2">
      <c r="A50" s="1363" t="s">
        <v>313</v>
      </c>
      <c r="B50" s="1566">
        <v>648.32851242483321</v>
      </c>
      <c r="C50" s="1389"/>
      <c r="D50" s="1389">
        <v>461.53353493580471</v>
      </c>
      <c r="E50" s="1389"/>
      <c r="F50" s="1568">
        <v>0.40472677140353419</v>
      </c>
      <c r="G50" s="1568"/>
      <c r="H50" s="1575">
        <v>613.29141869691966</v>
      </c>
      <c r="I50" s="1568"/>
      <c r="J50" s="1580">
        <v>403.6401040013285</v>
      </c>
      <c r="K50" s="1570"/>
      <c r="L50" s="1568">
        <v>0.5194015971586935</v>
      </c>
      <c r="M50" s="1571"/>
      <c r="N50" s="1580">
        <v>35.037093727913373</v>
      </c>
      <c r="O50" s="1568"/>
      <c r="P50" s="1389">
        <v>57.8934309344762</v>
      </c>
      <c r="Q50" s="1570"/>
      <c r="R50" s="1568">
        <v>-0.39480018436688674</v>
      </c>
      <c r="S50" s="57"/>
      <c r="T50" s="4"/>
      <c r="U50" s="98"/>
      <c r="V50" s="98"/>
    </row>
    <row r="51" spans="1:22" s="809" customFormat="1" x14ac:dyDescent="0.2">
      <c r="A51" s="1363" t="s">
        <v>314</v>
      </c>
      <c r="B51" s="1566">
        <v>156.83431035108578</v>
      </c>
      <c r="C51" s="1389"/>
      <c r="D51" s="1389">
        <v>93.929363433113593</v>
      </c>
      <c r="E51" s="1389"/>
      <c r="F51" s="1568">
        <v>0.66970481454147546</v>
      </c>
      <c r="G51" s="1568"/>
      <c r="H51" s="1575">
        <v>141.48249805260753</v>
      </c>
      <c r="I51" s="1568"/>
      <c r="J51" s="1580">
        <v>93.929363433113593</v>
      </c>
      <c r="K51" s="1570"/>
      <c r="L51" s="1568">
        <v>0.50626484500085178</v>
      </c>
      <c r="M51" s="1571"/>
      <c r="N51" s="1580">
        <v>15.351812298478238</v>
      </c>
      <c r="O51" s="1568"/>
      <c r="P51" s="1389">
        <v>0</v>
      </c>
      <c r="Q51" s="1570"/>
      <c r="R51" s="1568" t="s">
        <v>1101</v>
      </c>
      <c r="S51" s="57"/>
      <c r="T51" s="4"/>
      <c r="U51" s="98"/>
      <c r="V51" s="98"/>
    </row>
    <row r="52" spans="1:22" s="809" customFormat="1" x14ac:dyDescent="0.2">
      <c r="A52" s="1363" t="s">
        <v>315</v>
      </c>
      <c r="B52" s="1566">
        <v>77.537511179777553</v>
      </c>
      <c r="C52" s="1389"/>
      <c r="D52" s="1389">
        <v>122.173707415758</v>
      </c>
      <c r="E52" s="1389"/>
      <c r="F52" s="1568">
        <v>-0.36535026381808283</v>
      </c>
      <c r="G52" s="1568"/>
      <c r="H52" s="1575">
        <v>59.769943612209943</v>
      </c>
      <c r="I52" s="1568"/>
      <c r="J52" s="1580">
        <v>106.69696432678735</v>
      </c>
      <c r="K52" s="1570"/>
      <c r="L52" s="1568">
        <v>-0.43981589364483825</v>
      </c>
      <c r="M52" s="1571"/>
      <c r="N52" s="1580">
        <v>17.767567567567568</v>
      </c>
      <c r="O52" s="1568"/>
      <c r="P52" s="1389">
        <v>15.476743088970656</v>
      </c>
      <c r="Q52" s="1570"/>
      <c r="R52" s="1568">
        <v>0.14801721947749102</v>
      </c>
      <c r="S52" s="57"/>
      <c r="T52" s="4"/>
      <c r="U52" s="98"/>
      <c r="V52" s="98"/>
    </row>
    <row r="53" spans="1:22" s="809" customFormat="1" x14ac:dyDescent="0.2">
      <c r="A53" s="1363" t="s">
        <v>237</v>
      </c>
      <c r="B53" s="1566">
        <v>1199.694328637677</v>
      </c>
      <c r="C53" s="1389"/>
      <c r="D53" s="1389">
        <v>861.85273090296573</v>
      </c>
      <c r="E53" s="1389"/>
      <c r="F53" s="1568">
        <v>0.39199457821611078</v>
      </c>
      <c r="G53" s="1568"/>
      <c r="H53" s="1575">
        <v>974.9355889330119</v>
      </c>
      <c r="I53" s="1568"/>
      <c r="J53" s="1580">
        <v>811.44586509121882</v>
      </c>
      <c r="K53" s="1570"/>
      <c r="L53" s="1568">
        <v>0.20147952053882776</v>
      </c>
      <c r="M53" s="1571"/>
      <c r="N53" s="1580">
        <v>224.75873970466648</v>
      </c>
      <c r="O53" s="1568"/>
      <c r="P53" s="1389">
        <v>50.406865811746911</v>
      </c>
      <c r="Q53" s="1570"/>
      <c r="R53" s="1568">
        <v>3.4588913848376639</v>
      </c>
      <c r="S53" s="57"/>
      <c r="T53" s="4"/>
      <c r="U53" s="98"/>
      <c r="V53" s="98"/>
    </row>
    <row r="54" spans="1:22" s="809" customFormat="1" x14ac:dyDescent="0.2">
      <c r="A54" s="1363" t="s">
        <v>260</v>
      </c>
      <c r="B54" s="1566">
        <v>2887.0321237882517</v>
      </c>
      <c r="C54" s="1389"/>
      <c r="D54" s="1389">
        <v>2082.2234579530441</v>
      </c>
      <c r="E54" s="1389"/>
      <c r="F54" s="1568">
        <v>0.38651407117773273</v>
      </c>
      <c r="G54" s="1568"/>
      <c r="H54" s="1575">
        <v>2339.4336078852862</v>
      </c>
      <c r="I54" s="1568"/>
      <c r="J54" s="1580">
        <v>1945.6238813190903</v>
      </c>
      <c r="K54" s="1570"/>
      <c r="L54" s="1568">
        <v>0.20240794243294419</v>
      </c>
      <c r="M54" s="1571"/>
      <c r="N54" s="1580">
        <v>547.59851590296103</v>
      </c>
      <c r="O54" s="1568"/>
      <c r="P54" s="1389">
        <v>136.59957663395394</v>
      </c>
      <c r="Q54" s="1570"/>
      <c r="R54" s="1568">
        <v>3.0087863329939997</v>
      </c>
      <c r="S54" s="57"/>
      <c r="T54" s="4"/>
      <c r="U54" s="98"/>
      <c r="V54" s="98"/>
    </row>
    <row r="55" spans="1:22" s="809" customFormat="1" x14ac:dyDescent="0.2">
      <c r="A55" s="1363" t="s">
        <v>316</v>
      </c>
      <c r="B55" s="1566">
        <v>160.54914918875437</v>
      </c>
      <c r="C55" s="1389"/>
      <c r="D55" s="1389">
        <v>148.81971645676958</v>
      </c>
      <c r="E55" s="1389"/>
      <c r="F55" s="1568">
        <v>7.8816389462696312E-2</v>
      </c>
      <c r="G55" s="1568"/>
      <c r="H55" s="1575">
        <v>141.41749098825082</v>
      </c>
      <c r="I55" s="1568"/>
      <c r="J55" s="1580">
        <v>109.93614057319368</v>
      </c>
      <c r="K55" s="1570"/>
      <c r="L55" s="1568">
        <v>0.28636033838296671</v>
      </c>
      <c r="M55" s="1571"/>
      <c r="N55" s="1597">
        <v>19.131658200503622</v>
      </c>
      <c r="O55" s="1568"/>
      <c r="P55" s="1389">
        <v>38.883575883575887</v>
      </c>
      <c r="Q55" s="1570"/>
      <c r="R55" s="1568">
        <v>-0.50797585443820559</v>
      </c>
      <c r="S55" s="57"/>
      <c r="T55" s="4"/>
      <c r="U55" s="4"/>
      <c r="V55" s="4"/>
    </row>
    <row r="56" spans="1:22" s="809" customFormat="1" x14ac:dyDescent="0.2">
      <c r="A56" s="1363" t="s">
        <v>317</v>
      </c>
      <c r="B56" s="1566">
        <v>511.77083058812474</v>
      </c>
      <c r="C56" s="1389"/>
      <c r="D56" s="1389">
        <v>218.56146319815582</v>
      </c>
      <c r="E56" s="1389"/>
      <c r="F56" s="1568">
        <v>1.3415419310408558</v>
      </c>
      <c r="G56" s="1568"/>
      <c r="H56" s="1575">
        <v>95.683206163763742</v>
      </c>
      <c r="I56" s="1568"/>
      <c r="J56" s="1580">
        <v>187.47987541896359</v>
      </c>
      <c r="K56" s="1570"/>
      <c r="L56" s="1568">
        <v>-0.48963478906768365</v>
      </c>
      <c r="M56" s="1571"/>
      <c r="N56" s="1597">
        <v>416.0876244243608</v>
      </c>
      <c r="O56" s="1568"/>
      <c r="P56" s="1389">
        <v>31.081587779192223</v>
      </c>
      <c r="Q56" s="1570"/>
      <c r="R56" s="1873">
        <v>12.386948806486439</v>
      </c>
      <c r="S56" s="57"/>
      <c r="T56" s="4"/>
      <c r="U56" s="4"/>
      <c r="V56" s="4"/>
    </row>
    <row r="57" spans="1:22" s="809" customFormat="1" x14ac:dyDescent="0.2">
      <c r="A57" s="33" t="s">
        <v>622</v>
      </c>
      <c r="B57" s="1566">
        <v>696.97155067851872</v>
      </c>
      <c r="C57" s="1389"/>
      <c r="D57" s="1389">
        <v>315.81030608169237</v>
      </c>
      <c r="E57" s="1389"/>
      <c r="F57" s="1568">
        <v>1.2069309875474086</v>
      </c>
      <c r="G57" s="1581"/>
      <c r="H57" s="1575">
        <v>296.25134322804433</v>
      </c>
      <c r="I57" s="1568"/>
      <c r="J57" s="1580">
        <v>297.28972622301183</v>
      </c>
      <c r="K57" s="1570"/>
      <c r="L57" s="1568">
        <v>-3.4928317508979407E-3</v>
      </c>
      <c r="M57" s="1571"/>
      <c r="N57" s="1597">
        <v>400.72020745047467</v>
      </c>
      <c r="O57" s="1568"/>
      <c r="P57" s="1389">
        <v>18.520579858680534</v>
      </c>
      <c r="Q57" s="1570"/>
      <c r="R57" s="1873">
        <v>20.63648279417442</v>
      </c>
      <c r="S57" s="57"/>
      <c r="T57" s="4"/>
      <c r="U57" s="4"/>
      <c r="V57" s="4"/>
    </row>
    <row r="58" spans="1:22" s="809" customFormat="1" x14ac:dyDescent="0.2">
      <c r="A58" s="194" t="s">
        <v>893</v>
      </c>
      <c r="B58" s="1599">
        <v>42.649996835549736</v>
      </c>
      <c r="C58" s="1600"/>
      <c r="D58" s="1600">
        <v>44.946162399204177</v>
      </c>
      <c r="E58" s="1601"/>
      <c r="F58" s="1602">
        <v>-5.1087021473831033E-2</v>
      </c>
      <c r="G58" s="1602"/>
      <c r="H58" s="1603">
        <v>43.924319381332332</v>
      </c>
      <c r="I58" s="1602"/>
      <c r="J58" s="1604">
        <v>45.127656972073545</v>
      </c>
      <c r="K58" s="1601"/>
      <c r="L58" s="1605">
        <v>-2.6665190960077495E-2</v>
      </c>
      <c r="M58" s="1602"/>
      <c r="N58" s="1604">
        <v>37.735377324334003</v>
      </c>
      <c r="O58" s="1602"/>
      <c r="P58" s="1600">
        <v>44.092608490474582</v>
      </c>
      <c r="Q58" s="1601"/>
      <c r="R58" s="1602">
        <v>-0.14417906728094676</v>
      </c>
      <c r="S58" s="91"/>
      <c r="T58" s="4"/>
      <c r="U58" s="10"/>
      <c r="V58" s="10"/>
    </row>
    <row r="59" spans="1:22" s="809" customFormat="1" x14ac:dyDescent="0.2">
      <c r="A59" s="24"/>
      <c r="B59" s="127"/>
      <c r="C59" s="128"/>
      <c r="D59" s="127"/>
      <c r="E59" s="129"/>
      <c r="F59" s="129"/>
      <c r="G59" s="129"/>
      <c r="H59" s="141"/>
      <c r="I59" s="129"/>
      <c r="J59" s="130"/>
      <c r="K59" s="129"/>
      <c r="L59" s="129"/>
      <c r="M59" s="129"/>
      <c r="N59" s="142"/>
      <c r="O59" s="21"/>
      <c r="P59" s="316"/>
      <c r="Q59" s="6"/>
      <c r="R59" s="21"/>
      <c r="S59" s="21"/>
      <c r="T59" s="4"/>
      <c r="U59" s="4"/>
      <c r="V59" s="4"/>
    </row>
    <row r="60" spans="1:22" x14ac:dyDescent="0.2">
      <c r="A60" s="770" t="s">
        <v>1100</v>
      </c>
      <c r="B60" s="34"/>
      <c r="C60" s="10"/>
      <c r="D60" s="34"/>
      <c r="E60" s="4"/>
      <c r="F60" s="4"/>
      <c r="G60" s="10"/>
      <c r="H60" s="35"/>
      <c r="I60" s="10"/>
      <c r="J60" s="34"/>
      <c r="K60" s="4"/>
      <c r="L60" s="4"/>
      <c r="M60" s="10"/>
      <c r="N60" s="35"/>
      <c r="O60" s="10"/>
      <c r="P60" s="34"/>
      <c r="Q60" s="4"/>
      <c r="R60" s="10"/>
      <c r="S60" s="10"/>
      <c r="T60" s="4"/>
      <c r="U60" s="10"/>
      <c r="V60" s="10"/>
    </row>
    <row r="61" spans="1:22" x14ac:dyDescent="0.2">
      <c r="A61" s="24" t="s">
        <v>677</v>
      </c>
      <c r="B61" s="34"/>
      <c r="C61" s="10"/>
      <c r="D61" s="4"/>
      <c r="E61" s="4"/>
      <c r="F61" s="35"/>
      <c r="G61" s="35"/>
      <c r="H61" s="35"/>
      <c r="I61" s="10"/>
      <c r="J61" s="567"/>
      <c r="K61" s="4"/>
      <c r="L61" s="35"/>
      <c r="M61" s="35"/>
      <c r="N61" s="71"/>
      <c r="O61" s="10"/>
      <c r="P61" s="567"/>
      <c r="Q61" s="4"/>
      <c r="R61" s="35"/>
      <c r="S61" s="35"/>
      <c r="T61" s="4"/>
      <c r="U61" s="4"/>
      <c r="V61" s="4"/>
    </row>
    <row r="62" spans="1:22" x14ac:dyDescent="0.2">
      <c r="A62" s="24"/>
      <c r="B62" s="93"/>
      <c r="C62" s="10"/>
      <c r="D62" s="93"/>
      <c r="E62" s="4"/>
      <c r="F62" s="35"/>
      <c r="G62" s="35"/>
      <c r="H62" s="35"/>
      <c r="I62" s="10"/>
      <c r="J62" s="567"/>
      <c r="K62" s="4"/>
      <c r="L62" s="35"/>
      <c r="M62" s="35"/>
      <c r="N62" s="71"/>
      <c r="O62" s="10"/>
      <c r="P62" s="567"/>
      <c r="Q62" s="4"/>
      <c r="R62" s="35"/>
      <c r="S62" s="35"/>
      <c r="T62" s="4"/>
      <c r="U62" s="4"/>
      <c r="V62" s="10"/>
    </row>
    <row r="63" spans="1:22" x14ac:dyDescent="0.2">
      <c r="A63" s="781"/>
      <c r="B63" s="773"/>
      <c r="D63" s="773"/>
      <c r="E63" s="782"/>
      <c r="F63" s="783"/>
      <c r="G63" s="783"/>
      <c r="H63" s="773"/>
      <c r="I63" s="783"/>
      <c r="J63" s="774"/>
      <c r="K63" s="782"/>
      <c r="L63" s="783"/>
      <c r="M63" s="783"/>
      <c r="N63" s="780"/>
      <c r="O63" s="783"/>
      <c r="P63" s="775"/>
      <c r="Q63" s="782"/>
      <c r="R63" s="783"/>
      <c r="S63" s="783"/>
      <c r="V63" s="4"/>
    </row>
    <row r="64" spans="1:22" x14ac:dyDescent="0.2">
      <c r="A64" s="29"/>
      <c r="B64" s="93"/>
      <c r="C64" s="10"/>
      <c r="D64" s="93"/>
      <c r="E64" s="4"/>
      <c r="F64" s="35"/>
      <c r="G64" s="35"/>
      <c r="H64" s="35"/>
      <c r="I64" s="10"/>
      <c r="J64" s="567"/>
      <c r="K64" s="4"/>
      <c r="L64" s="35"/>
      <c r="M64" s="35"/>
      <c r="N64" s="71"/>
      <c r="O64" s="10"/>
      <c r="P64" s="567"/>
      <c r="Q64" s="4"/>
      <c r="R64" s="35"/>
      <c r="S64" s="35"/>
      <c r="T64" s="4"/>
      <c r="U64" s="4"/>
      <c r="V64" s="4"/>
    </row>
    <row r="65" spans="1:19" x14ac:dyDescent="0.2">
      <c r="A65" s="781"/>
      <c r="B65" s="773"/>
      <c r="D65" s="773"/>
      <c r="E65" s="782"/>
      <c r="F65" s="783"/>
      <c r="G65" s="783"/>
      <c r="H65" s="773"/>
      <c r="I65" s="783"/>
      <c r="J65" s="774"/>
      <c r="K65" s="782"/>
      <c r="L65" s="783"/>
      <c r="M65" s="783"/>
      <c r="N65" s="780"/>
      <c r="O65" s="783"/>
      <c r="P65" s="775"/>
      <c r="Q65" s="782"/>
      <c r="R65" s="783"/>
      <c r="S65" s="783"/>
    </row>
    <row r="66" spans="1:19" x14ac:dyDescent="0.2">
      <c r="A66" s="781"/>
      <c r="D66" s="746"/>
      <c r="F66" s="701"/>
      <c r="J66" s="746"/>
      <c r="L66" s="701"/>
      <c r="N66" s="703"/>
      <c r="P66" s="746"/>
    </row>
    <row r="67" spans="1:19" x14ac:dyDescent="0.2">
      <c r="A67" s="781"/>
      <c r="F67" s="703"/>
      <c r="G67" s="703"/>
      <c r="L67" s="703"/>
      <c r="M67" s="703"/>
      <c r="R67" s="703"/>
      <c r="S67" s="703"/>
    </row>
    <row r="68" spans="1:19" x14ac:dyDescent="0.2">
      <c r="B68" s="739"/>
      <c r="D68" s="739"/>
      <c r="F68" s="703"/>
      <c r="G68" s="703"/>
      <c r="L68" s="703"/>
      <c r="M68" s="703"/>
      <c r="R68" s="703"/>
      <c r="S68" s="703"/>
    </row>
    <row r="69" spans="1:19" x14ac:dyDescent="0.2">
      <c r="B69" s="739"/>
      <c r="D69" s="739"/>
      <c r="F69" s="703"/>
      <c r="G69" s="703"/>
      <c r="L69" s="703"/>
      <c r="M69" s="703"/>
      <c r="R69" s="703"/>
      <c r="S69" s="703"/>
    </row>
    <row r="70" spans="1:19" x14ac:dyDescent="0.2">
      <c r="B70" s="742"/>
      <c r="H70" s="743"/>
      <c r="N70" s="743"/>
    </row>
    <row r="71" spans="1:19" x14ac:dyDescent="0.2">
      <c r="B71" s="744"/>
    </row>
    <row r="72" spans="1:19" x14ac:dyDescent="0.2">
      <c r="B72" s="771"/>
    </row>
    <row r="73" spans="1:19" x14ac:dyDescent="0.2">
      <c r="B73" s="745"/>
    </row>
    <row r="74" spans="1:19" x14ac:dyDescent="0.2">
      <c r="B74" s="745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rintOptions horizontalCentered="1"/>
  <pageMargins left="0.25" right="0.25" top="0.25" bottom="0.5" header="0.3" footer="0.3"/>
  <pageSetup scale="84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>
    <pageSetUpPr fitToPage="1"/>
  </sheetPr>
  <dimension ref="A1:U83"/>
  <sheetViews>
    <sheetView showGridLines="0" zoomScaleNormal="100" workbookViewId="0">
      <selection activeCell="AD26" sqref="AD26"/>
    </sheetView>
  </sheetViews>
  <sheetFormatPr defaultColWidth="9.140625" defaultRowHeight="12" x14ac:dyDescent="0.2"/>
  <cols>
    <col min="1" max="1" width="24.7109375" style="770" customWidth="1"/>
    <col min="2" max="2" width="10.28515625" style="746" customWidth="1"/>
    <col min="3" max="3" width="0.5703125" style="711" customWidth="1"/>
    <col min="4" max="4" width="12.7109375" style="701" customWidth="1"/>
    <col min="5" max="5" width="0.7109375" style="701" customWidth="1"/>
    <col min="6" max="6" width="8.5703125" style="711" customWidth="1"/>
    <col min="7" max="7" width="0.5703125" style="711" customWidth="1"/>
    <col min="8" max="8" width="10.28515625" style="703" customWidth="1"/>
    <col min="9" max="9" width="0.5703125" style="711" customWidth="1"/>
    <col min="10" max="10" width="10.28515625" style="740" customWidth="1"/>
    <col min="11" max="11" width="0.5703125" style="701" customWidth="1"/>
    <col min="12" max="12" width="8.42578125" style="711" customWidth="1"/>
    <col min="13" max="13" width="1.5703125" style="711" customWidth="1"/>
    <col min="14" max="14" width="10.28515625" style="741" customWidth="1"/>
    <col min="15" max="15" width="0.5703125" style="711" customWidth="1"/>
    <col min="16" max="16" width="10.28515625" style="740" customWidth="1"/>
    <col min="17" max="17" width="0.5703125" style="701" customWidth="1"/>
    <col min="18" max="18" width="8.28515625" style="711" customWidth="1"/>
    <col min="19" max="19" width="0.5703125" style="711" customWidth="1"/>
    <col min="20" max="16384" width="9.140625" style="701"/>
  </cols>
  <sheetData>
    <row r="1" spans="1:21" ht="15.75" x14ac:dyDescent="0.25">
      <c r="A1" s="1893" t="str">
        <f>CONCATENATE('List of Tables'!A58,":  ",'List of Tables'!C58)</f>
        <v>TABLE 47:  First-Time Visitor Characteristics: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747"/>
      <c r="U1" s="1361"/>
    </row>
    <row r="2" spans="1:21" ht="15.75" x14ac:dyDescent="0.25">
      <c r="A2" s="1893" t="s">
        <v>889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</row>
    <row r="3" spans="1:21" x14ac:dyDescent="0.2">
      <c r="A3" s="841"/>
      <c r="B3" s="732"/>
      <c r="C3" s="712"/>
      <c r="D3" s="842"/>
      <c r="E3" s="712"/>
      <c r="F3" s="712"/>
      <c r="G3" s="712"/>
      <c r="H3" s="705"/>
      <c r="I3" s="712"/>
      <c r="J3" s="842"/>
      <c r="K3" s="712"/>
      <c r="L3" s="712"/>
      <c r="M3" s="712"/>
      <c r="N3" s="705"/>
      <c r="O3" s="712"/>
      <c r="P3" s="842"/>
      <c r="Q3" s="712"/>
      <c r="R3" s="705"/>
      <c r="S3" s="712"/>
    </row>
    <row r="4" spans="1:21" x14ac:dyDescent="0.2">
      <c r="A4" s="1973" t="s">
        <v>19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  <c r="T4" s="4"/>
    </row>
    <row r="5" spans="1:21" ht="24" x14ac:dyDescent="0.2">
      <c r="A5" s="1974" t="s">
        <v>247</v>
      </c>
      <c r="B5" s="66">
        <v>2015</v>
      </c>
      <c r="C5" s="67"/>
      <c r="D5" s="68" t="s">
        <v>984</v>
      </c>
      <c r="E5" s="65"/>
      <c r="F5" s="44" t="s">
        <v>595</v>
      </c>
      <c r="G5" s="65"/>
      <c r="H5" s="66">
        <v>2015</v>
      </c>
      <c r="I5" s="67"/>
      <c r="J5" s="68" t="s">
        <v>984</v>
      </c>
      <c r="K5" s="65"/>
      <c r="L5" s="44" t="s">
        <v>595</v>
      </c>
      <c r="M5" s="66"/>
      <c r="N5" s="68">
        <v>2015</v>
      </c>
      <c r="O5" s="67"/>
      <c r="P5" s="68" t="s">
        <v>984</v>
      </c>
      <c r="Q5" s="65"/>
      <c r="R5" s="44" t="s">
        <v>595</v>
      </c>
      <c r="S5" s="748"/>
    </row>
    <row r="6" spans="1:21" x14ac:dyDescent="0.2">
      <c r="A6" s="749" t="s">
        <v>475</v>
      </c>
      <c r="B6" s="1566">
        <v>24359032.412897106</v>
      </c>
      <c r="C6" s="1567"/>
      <c r="D6" s="1389">
        <v>23925087.479731828</v>
      </c>
      <c r="E6" s="1389"/>
      <c r="F6" s="1568">
        <v>1.8137652935768588E-2</v>
      </c>
      <c r="G6" s="1568"/>
      <c r="H6" s="1569">
        <v>15445799.195638847</v>
      </c>
      <c r="I6" s="1568"/>
      <c r="J6" s="1389">
        <v>15147882.254858259</v>
      </c>
      <c r="K6" s="1570"/>
      <c r="L6" s="1568">
        <v>1.9667233727344229E-2</v>
      </c>
      <c r="M6" s="1571"/>
      <c r="N6" s="1572">
        <v>8913233.2172669601</v>
      </c>
      <c r="O6" s="1568"/>
      <c r="P6" s="1389">
        <v>8777205.2248735707</v>
      </c>
      <c r="Q6" s="1570"/>
      <c r="R6" s="1568">
        <v>1.5497870780997802E-2</v>
      </c>
      <c r="S6" s="753"/>
    </row>
    <row r="7" spans="1:21" s="843" customFormat="1" x14ac:dyDescent="0.2">
      <c r="A7" s="749" t="s">
        <v>265</v>
      </c>
      <c r="B7" s="1566">
        <v>2944886.0669259452</v>
      </c>
      <c r="C7" s="1389"/>
      <c r="D7" s="1389">
        <v>2886564.4420355493</v>
      </c>
      <c r="E7" s="1389"/>
      <c r="F7" s="1568">
        <v>2.0204511647510155E-2</v>
      </c>
      <c r="G7" s="1568"/>
      <c r="H7" s="1575">
        <v>1668530.6591034129</v>
      </c>
      <c r="I7" s="1568"/>
      <c r="J7" s="1389">
        <v>1605723.8523244218</v>
      </c>
      <c r="K7" s="1570"/>
      <c r="L7" s="1568">
        <v>3.9114326344516177E-2</v>
      </c>
      <c r="M7" s="1571"/>
      <c r="N7" s="1389">
        <v>1276355.4078237836</v>
      </c>
      <c r="O7" s="1568"/>
      <c r="P7" s="1389">
        <v>1280840.5897111278</v>
      </c>
      <c r="Q7" s="1570"/>
      <c r="R7" s="1568">
        <v>-3.501748713597359E-3</v>
      </c>
      <c r="S7" s="753"/>
      <c r="T7" s="701"/>
    </row>
    <row r="8" spans="1:21" s="843" customFormat="1" x14ac:dyDescent="0.2">
      <c r="A8" s="707" t="s">
        <v>266</v>
      </c>
      <c r="B8" s="1577"/>
      <c r="C8" s="1578"/>
      <c r="D8" s="1578"/>
      <c r="E8" s="1578"/>
      <c r="F8" s="1578"/>
      <c r="G8" s="1578"/>
      <c r="H8" s="1577"/>
      <c r="I8" s="1578"/>
      <c r="J8" s="1578"/>
      <c r="K8" s="1578"/>
      <c r="L8" s="1579"/>
      <c r="M8" s="1577"/>
      <c r="N8" s="1578"/>
      <c r="O8" s="1578"/>
      <c r="P8" s="1578"/>
      <c r="Q8" s="1578"/>
      <c r="R8" s="1579"/>
      <c r="S8" s="710"/>
      <c r="T8" s="701"/>
    </row>
    <row r="9" spans="1:21" s="844" customFormat="1" x14ac:dyDescent="0.2">
      <c r="A9" s="754" t="s">
        <v>267</v>
      </c>
      <c r="B9" s="1566">
        <v>404794.91234824021</v>
      </c>
      <c r="C9" s="1389"/>
      <c r="D9" s="1389">
        <v>395534.76203062909</v>
      </c>
      <c r="E9" s="1389"/>
      <c r="F9" s="1568">
        <v>2.3411723081103133E-2</v>
      </c>
      <c r="G9" s="1568"/>
      <c r="H9" s="1575">
        <v>322007.65191682748</v>
      </c>
      <c r="I9" s="1568"/>
      <c r="J9" s="1580">
        <v>312190.33364011248</v>
      </c>
      <c r="K9" s="1570"/>
      <c r="L9" s="1568">
        <v>3.1446579918878045E-2</v>
      </c>
      <c r="M9" s="1571"/>
      <c r="N9" s="1389">
        <v>82787.260431127317</v>
      </c>
      <c r="O9" s="1568"/>
      <c r="P9" s="1389">
        <v>83344.428390516638</v>
      </c>
      <c r="Q9" s="1570"/>
      <c r="R9" s="1568">
        <v>-6.6851254504820372E-3</v>
      </c>
      <c r="S9" s="752"/>
      <c r="T9" s="701"/>
    </row>
    <row r="10" spans="1:21" s="844" customFormat="1" x14ac:dyDescent="0.2">
      <c r="A10" s="754" t="s">
        <v>268</v>
      </c>
      <c r="B10" s="1566">
        <v>1334943.6209239478</v>
      </c>
      <c r="C10" s="1389"/>
      <c r="D10" s="1389">
        <v>1354354.4789906656</v>
      </c>
      <c r="E10" s="1389"/>
      <c r="F10" s="1568">
        <v>-1.4332184348948163E-2</v>
      </c>
      <c r="G10" s="1568"/>
      <c r="H10" s="1575">
        <v>714804.68691233627</v>
      </c>
      <c r="I10" s="1568"/>
      <c r="J10" s="1580">
        <v>701175.65580995753</v>
      </c>
      <c r="K10" s="1570"/>
      <c r="L10" s="1568">
        <v>1.9437399158753262E-2</v>
      </c>
      <c r="M10" s="1571"/>
      <c r="N10" s="1389">
        <v>620138.93401004816</v>
      </c>
      <c r="O10" s="1568"/>
      <c r="P10" s="1389">
        <v>653178.82318070822</v>
      </c>
      <c r="Q10" s="1570"/>
      <c r="R10" s="1568">
        <v>-5.0583221620336044E-2</v>
      </c>
      <c r="S10" s="752"/>
      <c r="T10" s="701"/>
    </row>
    <row r="11" spans="1:21" s="844" customFormat="1" x14ac:dyDescent="0.2">
      <c r="A11" s="754" t="s">
        <v>269</v>
      </c>
      <c r="B11" s="1566">
        <v>1205147.5336575923</v>
      </c>
      <c r="C11" s="1389"/>
      <c r="D11" s="1389">
        <v>1136675.2010161844</v>
      </c>
      <c r="E11" s="1389"/>
      <c r="F11" s="1568">
        <v>6.0239136545069141E-2</v>
      </c>
      <c r="G11" s="1568"/>
      <c r="H11" s="1575">
        <v>631718.32027541928</v>
      </c>
      <c r="I11" s="1568"/>
      <c r="J11" s="1389">
        <v>592357.8628762794</v>
      </c>
      <c r="K11" s="1570"/>
      <c r="L11" s="1568">
        <v>6.6447091979195613E-2</v>
      </c>
      <c r="M11" s="1571"/>
      <c r="N11" s="1389">
        <v>573429.21338253841</v>
      </c>
      <c r="O11" s="1568"/>
      <c r="P11" s="1389">
        <v>544317.33813990501</v>
      </c>
      <c r="Q11" s="1570"/>
      <c r="R11" s="1568">
        <v>5.3483277497860665E-2</v>
      </c>
      <c r="S11" s="752"/>
      <c r="T11" s="701"/>
    </row>
    <row r="12" spans="1:21" s="844" customFormat="1" x14ac:dyDescent="0.2">
      <c r="A12" s="754" t="s">
        <v>270</v>
      </c>
      <c r="B12" s="1583">
        <v>2.1691354709102533</v>
      </c>
      <c r="C12" s="1584"/>
      <c r="D12" s="1585">
        <v>2.1512580020592575</v>
      </c>
      <c r="E12" s="1585"/>
      <c r="F12" s="1568">
        <v>8.310239326888175E-3</v>
      </c>
      <c r="G12" s="1568"/>
      <c r="H12" s="1586">
        <v>1.9992756501551501</v>
      </c>
      <c r="I12" s="1568"/>
      <c r="J12" s="1587">
        <v>1.9868439621683043</v>
      </c>
      <c r="K12" s="1570"/>
      <c r="L12" s="1568">
        <v>6.2570026753780454E-3</v>
      </c>
      <c r="M12" s="1571"/>
      <c r="N12" s="1584">
        <v>2.440153161256283</v>
      </c>
      <c r="O12" s="1568"/>
      <c r="P12" s="1585">
        <v>2.4002640766250671</v>
      </c>
      <c r="Q12" s="1570"/>
      <c r="R12" s="1568">
        <v>1.6618623350520088E-2</v>
      </c>
      <c r="S12" s="752"/>
      <c r="T12" s="701"/>
    </row>
    <row r="13" spans="1:21" s="843" customFormat="1" x14ac:dyDescent="0.2">
      <c r="A13" s="707" t="s">
        <v>271</v>
      </c>
      <c r="B13" s="1577"/>
      <c r="C13" s="1578"/>
      <c r="D13" s="1578"/>
      <c r="E13" s="1578"/>
      <c r="F13" s="1578"/>
      <c r="G13" s="1578"/>
      <c r="H13" s="1577"/>
      <c r="I13" s="1578"/>
      <c r="J13" s="1578"/>
      <c r="K13" s="1578"/>
      <c r="L13" s="1579"/>
      <c r="M13" s="1577"/>
      <c r="N13" s="1578"/>
      <c r="O13" s="1578"/>
      <c r="P13" s="1578"/>
      <c r="Q13" s="1578"/>
      <c r="R13" s="1579"/>
      <c r="S13" s="710"/>
      <c r="T13" s="701"/>
    </row>
    <row r="14" spans="1:21" s="809" customFormat="1" x14ac:dyDescent="0.2">
      <c r="A14" s="755" t="s">
        <v>272</v>
      </c>
      <c r="B14" s="1566">
        <v>2944886.0669259452</v>
      </c>
      <c r="C14" s="1389"/>
      <c r="D14" s="1389">
        <v>2886564.4420355493</v>
      </c>
      <c r="E14" s="1389"/>
      <c r="F14" s="1568">
        <v>2.0204511647510155E-2</v>
      </c>
      <c r="G14" s="1568"/>
      <c r="H14" s="1575">
        <v>1668530.6591034129</v>
      </c>
      <c r="I14" s="1568"/>
      <c r="J14" s="1580">
        <v>1605723.8523244218</v>
      </c>
      <c r="K14" s="1570"/>
      <c r="L14" s="1568">
        <v>3.9114326344516177E-2</v>
      </c>
      <c r="M14" s="1571"/>
      <c r="N14" s="1389">
        <v>1276355.4078237836</v>
      </c>
      <c r="O14" s="1568"/>
      <c r="P14" s="1389">
        <v>1280840.5897111278</v>
      </c>
      <c r="Q14" s="1570"/>
      <c r="R14" s="1568">
        <v>-3.501748713597359E-3</v>
      </c>
      <c r="S14" s="752"/>
      <c r="T14" s="701"/>
    </row>
    <row r="15" spans="1:21" s="809" customFormat="1" x14ac:dyDescent="0.2">
      <c r="A15" s="755" t="s">
        <v>273</v>
      </c>
      <c r="B15" s="1566">
        <v>0</v>
      </c>
      <c r="C15" s="1389"/>
      <c r="D15" s="1389">
        <v>0</v>
      </c>
      <c r="E15" s="1389"/>
      <c r="F15" s="1568" t="s">
        <v>1101</v>
      </c>
      <c r="G15" s="1568"/>
      <c r="H15" s="1566">
        <v>0</v>
      </c>
      <c r="I15" s="1568"/>
      <c r="J15" s="1389">
        <v>0</v>
      </c>
      <c r="K15" s="1570"/>
      <c r="L15" s="1568" t="s">
        <v>1101</v>
      </c>
      <c r="M15" s="1571"/>
      <c r="N15" s="1389">
        <v>0</v>
      </c>
      <c r="O15" s="1568"/>
      <c r="P15" s="1389">
        <v>0</v>
      </c>
      <c r="Q15" s="1570"/>
      <c r="R15" s="1568" t="s">
        <v>1101</v>
      </c>
      <c r="S15" s="752"/>
      <c r="T15" s="701"/>
    </row>
    <row r="16" spans="1:21" x14ac:dyDescent="0.2">
      <c r="A16" s="756" t="s">
        <v>619</v>
      </c>
      <c r="B16" s="1583">
        <v>1</v>
      </c>
      <c r="C16" s="1584"/>
      <c r="D16" s="1585">
        <v>1</v>
      </c>
      <c r="E16" s="1585"/>
      <c r="F16" s="1568">
        <v>0</v>
      </c>
      <c r="G16" s="1568"/>
      <c r="H16" s="1586">
        <v>1</v>
      </c>
      <c r="I16" s="1568"/>
      <c r="J16" s="1587">
        <v>1</v>
      </c>
      <c r="K16" s="1570"/>
      <c r="L16" s="1568">
        <v>0</v>
      </c>
      <c r="M16" s="1571"/>
      <c r="N16" s="1584">
        <v>1</v>
      </c>
      <c r="O16" s="1568"/>
      <c r="P16" s="1585">
        <v>1</v>
      </c>
      <c r="Q16" s="1570"/>
      <c r="R16" s="1568">
        <v>0</v>
      </c>
      <c r="S16" s="752"/>
    </row>
    <row r="17" spans="1:20" s="809" customFormat="1" x14ac:dyDescent="0.2">
      <c r="A17" s="713" t="s">
        <v>274</v>
      </c>
      <c r="B17" s="1577"/>
      <c r="C17" s="1578"/>
      <c r="D17" s="1578"/>
      <c r="E17" s="1578"/>
      <c r="F17" s="1578"/>
      <c r="G17" s="1578"/>
      <c r="H17" s="1577"/>
      <c r="I17" s="1578"/>
      <c r="J17" s="1578"/>
      <c r="K17" s="1578"/>
      <c r="L17" s="1579"/>
      <c r="M17" s="1577"/>
      <c r="N17" s="1578"/>
      <c r="O17" s="1578"/>
      <c r="P17" s="1578"/>
      <c r="Q17" s="1578"/>
      <c r="R17" s="1579"/>
      <c r="S17" s="710"/>
      <c r="T17" s="701"/>
    </row>
    <row r="18" spans="1:20" s="809" customFormat="1" x14ac:dyDescent="0.2">
      <c r="A18" s="755" t="s">
        <v>275</v>
      </c>
      <c r="B18" s="1566">
        <v>355564.72338388965</v>
      </c>
      <c r="C18" s="1389"/>
      <c r="D18" s="1389">
        <v>371801.55109386181</v>
      </c>
      <c r="E18" s="1389"/>
      <c r="F18" s="1568">
        <v>-4.3670683089412798E-2</v>
      </c>
      <c r="G18" s="1568"/>
      <c r="H18" s="1575">
        <v>107296.93820239896</v>
      </c>
      <c r="I18" s="1568"/>
      <c r="J18" s="1580">
        <v>110011.77855305732</v>
      </c>
      <c r="K18" s="1570"/>
      <c r="L18" s="1568">
        <v>-2.4677724388839167E-2</v>
      </c>
      <c r="M18" s="1571"/>
      <c r="N18" s="1389">
        <v>248267.78518151047</v>
      </c>
      <c r="O18" s="1568"/>
      <c r="P18" s="1389">
        <v>261789.77254080446</v>
      </c>
      <c r="Q18" s="1570"/>
      <c r="R18" s="1568">
        <v>-5.1652084143914992E-2</v>
      </c>
      <c r="S18" s="752"/>
      <c r="T18" s="701"/>
    </row>
    <row r="19" spans="1:20" s="809" customFormat="1" x14ac:dyDescent="0.2">
      <c r="A19" s="755" t="s">
        <v>276</v>
      </c>
      <c r="B19" s="1566">
        <v>1325707.2813985005</v>
      </c>
      <c r="C19" s="1389"/>
      <c r="D19" s="1389">
        <v>1392111.597680599</v>
      </c>
      <c r="E19" s="1389"/>
      <c r="F19" s="1568">
        <v>-4.7700426023843799E-2</v>
      </c>
      <c r="G19" s="1568"/>
      <c r="H19" s="1575">
        <v>528846.87500743533</v>
      </c>
      <c r="I19" s="1568"/>
      <c r="J19" s="1580">
        <v>528697.68238889903</v>
      </c>
      <c r="K19" s="1570"/>
      <c r="L19" s="1568">
        <v>2.8218890210030131E-4</v>
      </c>
      <c r="M19" s="1571"/>
      <c r="N19" s="1389">
        <v>796860.40639102587</v>
      </c>
      <c r="O19" s="1568"/>
      <c r="P19" s="1389">
        <v>863413.91529169993</v>
      </c>
      <c r="Q19" s="1570"/>
      <c r="R19" s="1568">
        <v>-7.7081811772965581E-2</v>
      </c>
      <c r="S19" s="752"/>
      <c r="T19" s="701"/>
    </row>
    <row r="20" spans="1:20" s="809" customFormat="1" x14ac:dyDescent="0.2">
      <c r="A20" s="755" t="s">
        <v>277</v>
      </c>
      <c r="B20" s="1566">
        <v>294862.80592030188</v>
      </c>
      <c r="C20" s="1389"/>
      <c r="D20" s="1389">
        <v>315718.7886563316</v>
      </c>
      <c r="E20" s="1389"/>
      <c r="F20" s="1568">
        <v>-6.6058731647839999E-2</v>
      </c>
      <c r="G20" s="1568"/>
      <c r="H20" s="1575">
        <v>78912.022347194783</v>
      </c>
      <c r="I20" s="1568"/>
      <c r="J20" s="1580">
        <v>81536.945957663527</v>
      </c>
      <c r="K20" s="1570"/>
      <c r="L20" s="1568">
        <v>-3.2193057756071522E-2</v>
      </c>
      <c r="M20" s="1571"/>
      <c r="N20" s="1389">
        <v>215950.78357310276</v>
      </c>
      <c r="O20" s="1568"/>
      <c r="P20" s="1389">
        <v>234181.84269866807</v>
      </c>
      <c r="Q20" s="1570"/>
      <c r="R20" s="1568">
        <v>-7.7850011407690586E-2</v>
      </c>
      <c r="S20" s="752"/>
      <c r="T20" s="701"/>
    </row>
    <row r="21" spans="1:20" x14ac:dyDescent="0.2">
      <c r="A21" s="755" t="s">
        <v>278</v>
      </c>
      <c r="B21" s="1566">
        <v>1558476.8680649959</v>
      </c>
      <c r="C21" s="1389"/>
      <c r="D21" s="1389">
        <v>1438370.0819191758</v>
      </c>
      <c r="E21" s="1389"/>
      <c r="F21" s="1568">
        <v>8.3502005259706885E-2</v>
      </c>
      <c r="G21" s="1568"/>
      <c r="H21" s="1575">
        <v>1111298.8682420093</v>
      </c>
      <c r="I21" s="1568"/>
      <c r="J21" s="1580">
        <v>1048551.3373418269</v>
      </c>
      <c r="K21" s="1570"/>
      <c r="L21" s="1568">
        <v>5.9842116132580725E-2</v>
      </c>
      <c r="M21" s="1571"/>
      <c r="N21" s="1389">
        <v>447177.99982431682</v>
      </c>
      <c r="O21" s="1568"/>
      <c r="P21" s="1389">
        <v>389818.74457734899</v>
      </c>
      <c r="Q21" s="1570"/>
      <c r="R21" s="1568">
        <v>0.14714339945134794</v>
      </c>
      <c r="S21" s="752"/>
    </row>
    <row r="22" spans="1:20" s="809" customFormat="1" x14ac:dyDescent="0.2">
      <c r="A22" s="713" t="s">
        <v>279</v>
      </c>
      <c r="B22" s="1577"/>
      <c r="C22" s="1578"/>
      <c r="D22" s="1578"/>
      <c r="E22" s="1578"/>
      <c r="F22" s="1578"/>
      <c r="G22" s="1578"/>
      <c r="H22" s="1577"/>
      <c r="I22" s="1578"/>
      <c r="J22" s="1578"/>
      <c r="K22" s="1578"/>
      <c r="L22" s="1579"/>
      <c r="M22" s="1577"/>
      <c r="N22" s="1578"/>
      <c r="O22" s="1578"/>
      <c r="P22" s="1578"/>
      <c r="Q22" s="1578"/>
      <c r="R22" s="1579"/>
      <c r="S22" s="710"/>
      <c r="T22" s="701"/>
    </row>
    <row r="23" spans="1:20" s="809" customFormat="1" x14ac:dyDescent="0.2">
      <c r="A23" s="755" t="s">
        <v>541</v>
      </c>
      <c r="B23" s="1566">
        <v>2225658.1558557372</v>
      </c>
      <c r="C23" s="1389"/>
      <c r="D23" s="1389">
        <v>2202381.7861928036</v>
      </c>
      <c r="E23" s="1389"/>
      <c r="F23" s="1568">
        <v>1.0568726007842052E-2</v>
      </c>
      <c r="G23" s="1568"/>
      <c r="H23" s="1575">
        <v>1041239.9059421496</v>
      </c>
      <c r="I23" s="1568"/>
      <c r="J23" s="1580">
        <v>1016219.2098922234</v>
      </c>
      <c r="K23" s="1570"/>
      <c r="L23" s="1568">
        <v>2.4621357091428951E-2</v>
      </c>
      <c r="M23" s="1571"/>
      <c r="N23" s="1389">
        <v>1184418.2499169931</v>
      </c>
      <c r="O23" s="1568"/>
      <c r="P23" s="1389">
        <v>1186162.5763005805</v>
      </c>
      <c r="Q23" s="1570"/>
      <c r="R23" s="1568">
        <v>-1.4705626517299735E-3</v>
      </c>
      <c r="S23" s="752"/>
      <c r="T23" s="701"/>
    </row>
    <row r="24" spans="1:20" s="809" customFormat="1" x14ac:dyDescent="0.2">
      <c r="A24" s="755" t="s">
        <v>280</v>
      </c>
      <c r="B24" s="1566">
        <v>824788.03994348587</v>
      </c>
      <c r="C24" s="1389"/>
      <c r="D24" s="1389">
        <v>811997.67056354927</v>
      </c>
      <c r="E24" s="1389"/>
      <c r="F24" s="1568">
        <v>1.5751731616495554E-2</v>
      </c>
      <c r="G24" s="1568"/>
      <c r="H24" s="1575">
        <v>618946.62087547092</v>
      </c>
      <c r="I24" s="1568"/>
      <c r="J24" s="1580">
        <v>605200.34367481805</v>
      </c>
      <c r="K24" s="1570"/>
      <c r="L24" s="1568">
        <v>2.2713597809916181E-2</v>
      </c>
      <c r="M24" s="1571"/>
      <c r="N24" s="1389">
        <v>205841.4190677217</v>
      </c>
      <c r="O24" s="1568"/>
      <c r="P24" s="1389">
        <v>206797.32688873127</v>
      </c>
      <c r="Q24" s="1570"/>
      <c r="R24" s="1568">
        <v>-4.6224379946840834E-3</v>
      </c>
      <c r="S24" s="752"/>
      <c r="T24" s="701"/>
    </row>
    <row r="25" spans="1:20" s="809" customFormat="1" x14ac:dyDescent="0.2">
      <c r="A25" s="755" t="s">
        <v>281</v>
      </c>
      <c r="B25" s="1566">
        <v>812728.02653871186</v>
      </c>
      <c r="C25" s="1389"/>
      <c r="D25" s="1389">
        <v>802690.72572371457</v>
      </c>
      <c r="E25" s="1389"/>
      <c r="F25" s="1568">
        <v>1.2504568065050896E-2</v>
      </c>
      <c r="G25" s="1568"/>
      <c r="H25" s="1575">
        <v>611276.8350049461</v>
      </c>
      <c r="I25" s="1568"/>
      <c r="J25" s="1580">
        <v>597524.73654345295</v>
      </c>
      <c r="K25" s="1570"/>
      <c r="L25" s="1568">
        <v>2.3015111543408174E-2</v>
      </c>
      <c r="M25" s="1571"/>
      <c r="N25" s="1389">
        <v>201451.19153347181</v>
      </c>
      <c r="O25" s="1568"/>
      <c r="P25" s="1389">
        <v>205165.98918026156</v>
      </c>
      <c r="Q25" s="1570"/>
      <c r="R25" s="1568">
        <v>-1.8106303396738351E-2</v>
      </c>
      <c r="S25" s="752"/>
      <c r="T25" s="701"/>
    </row>
    <row r="26" spans="1:20" s="809" customFormat="1" x14ac:dyDescent="0.2">
      <c r="A26" s="755" t="s">
        <v>542</v>
      </c>
      <c r="B26" s="1566">
        <v>22882.022921833119</v>
      </c>
      <c r="C26" s="1389"/>
      <c r="D26" s="1389">
        <v>22038.402657186685</v>
      </c>
      <c r="E26" s="1389"/>
      <c r="F26" s="1568">
        <v>3.8279555817595991E-2</v>
      </c>
      <c r="G26" s="1568"/>
      <c r="H26" s="1575">
        <v>15627.081538684868</v>
      </c>
      <c r="I26" s="1568"/>
      <c r="J26" s="1580">
        <v>15981.527021210028</v>
      </c>
      <c r="K26" s="1570"/>
      <c r="L26" s="1568">
        <v>-2.2178449033984932E-2</v>
      </c>
      <c r="M26" s="1571"/>
      <c r="N26" s="1389">
        <v>7254.9413831489355</v>
      </c>
      <c r="O26" s="1568"/>
      <c r="P26" s="1389">
        <v>6056.8756359766567</v>
      </c>
      <c r="Q26" s="1570"/>
      <c r="R26" s="1568">
        <v>0.19780259975225553</v>
      </c>
      <c r="S26" s="752"/>
      <c r="T26" s="701"/>
    </row>
    <row r="27" spans="1:20" s="809" customFormat="1" x14ac:dyDescent="0.2">
      <c r="A27" s="755" t="s">
        <v>543</v>
      </c>
      <c r="B27" s="1566">
        <v>23205.360616317095</v>
      </c>
      <c r="C27" s="1389"/>
      <c r="D27" s="1389">
        <v>23698.326943327993</v>
      </c>
      <c r="E27" s="1389"/>
      <c r="F27" s="1568">
        <v>-2.080173542165123E-2</v>
      </c>
      <c r="G27" s="1568"/>
      <c r="H27" s="1575">
        <v>14772.38768391645</v>
      </c>
      <c r="I27" s="1568"/>
      <c r="J27" s="1580">
        <v>17734.86482602988</v>
      </c>
      <c r="K27" s="1570"/>
      <c r="L27" s="1568">
        <v>-0.1670425555071236</v>
      </c>
      <c r="M27" s="1571"/>
      <c r="N27" s="1389">
        <v>8432.9729324015061</v>
      </c>
      <c r="O27" s="1568"/>
      <c r="P27" s="1389">
        <v>5963.4621172981124</v>
      </c>
      <c r="Q27" s="1570"/>
      <c r="R27" s="1568">
        <v>0.41410690074480827</v>
      </c>
      <c r="S27" s="752"/>
      <c r="T27" s="701"/>
    </row>
    <row r="28" spans="1:20" s="809" customFormat="1" x14ac:dyDescent="0.2">
      <c r="A28" s="755" t="s">
        <v>246</v>
      </c>
      <c r="B28" s="1566">
        <v>349888.88399238774</v>
      </c>
      <c r="C28" s="1389"/>
      <c r="D28" s="1389">
        <v>341733.40972151275</v>
      </c>
      <c r="E28" s="1389"/>
      <c r="F28" s="1568">
        <v>2.3865018868131995E-2</v>
      </c>
      <c r="G28" s="1568"/>
      <c r="H28" s="1575">
        <v>288650.01871594996</v>
      </c>
      <c r="I28" s="1568"/>
      <c r="J28" s="1580">
        <v>286730.02471396641</v>
      </c>
      <c r="K28" s="1570"/>
      <c r="L28" s="1568">
        <v>6.6961735308287964E-3</v>
      </c>
      <c r="M28" s="1571"/>
      <c r="N28" s="1389">
        <v>61238.865276440178</v>
      </c>
      <c r="O28" s="1568"/>
      <c r="P28" s="1389">
        <v>55003.385007546363</v>
      </c>
      <c r="Q28" s="1570"/>
      <c r="R28" s="1568">
        <v>0.11336539138524507</v>
      </c>
      <c r="S28" s="752"/>
      <c r="T28" s="701"/>
    </row>
    <row r="29" spans="1:20" s="809" customFormat="1" x14ac:dyDescent="0.2">
      <c r="A29" s="755" t="s">
        <v>0</v>
      </c>
      <c r="B29" s="1566">
        <v>531987.25744226726</v>
      </c>
      <c r="C29" s="1389"/>
      <c r="D29" s="1389">
        <v>521304.48008410446</v>
      </c>
      <c r="E29" s="1389"/>
      <c r="F29" s="1568">
        <v>2.0492395070994398E-2</v>
      </c>
      <c r="G29" s="1568"/>
      <c r="H29" s="1575">
        <v>361665.30377835117</v>
      </c>
      <c r="I29" s="1568"/>
      <c r="J29" s="1580">
        <v>346935.32077651838</v>
      </c>
      <c r="K29" s="1570"/>
      <c r="L29" s="1568">
        <v>4.2457432609812731E-2</v>
      </c>
      <c r="M29" s="1571"/>
      <c r="N29" s="1389">
        <v>170321.95366401211</v>
      </c>
      <c r="O29" s="1568"/>
      <c r="P29" s="1389">
        <v>174369.15930758606</v>
      </c>
      <c r="Q29" s="1570"/>
      <c r="R29" s="1568">
        <v>-2.321055890643314E-2</v>
      </c>
      <c r="S29" s="752"/>
      <c r="T29" s="701"/>
    </row>
    <row r="30" spans="1:20" s="809" customFormat="1" x14ac:dyDescent="0.2">
      <c r="A30" s="755" t="s">
        <v>253</v>
      </c>
      <c r="B30" s="1566">
        <v>245140.15603101006</v>
      </c>
      <c r="C30" s="1389"/>
      <c r="D30" s="1389">
        <v>242712.66898568897</v>
      </c>
      <c r="E30" s="1389"/>
      <c r="F30" s="1568">
        <v>1.0001484699853971E-2</v>
      </c>
      <c r="G30" s="1568"/>
      <c r="H30" s="1575">
        <v>157878.19881322552</v>
      </c>
      <c r="I30" s="1568"/>
      <c r="J30" s="1580">
        <v>156894.85496780314</v>
      </c>
      <c r="K30" s="1570"/>
      <c r="L30" s="1568">
        <v>6.2675340477173361E-3</v>
      </c>
      <c r="M30" s="1571"/>
      <c r="N30" s="1389">
        <v>87261.957217733681</v>
      </c>
      <c r="O30" s="1568"/>
      <c r="P30" s="1389">
        <v>85817.81401788583</v>
      </c>
      <c r="Q30" s="1570"/>
      <c r="R30" s="1568">
        <v>1.6828011950372777E-2</v>
      </c>
      <c r="S30" s="752"/>
      <c r="T30" s="701"/>
    </row>
    <row r="31" spans="1:20" x14ac:dyDescent="0.2">
      <c r="A31" s="755" t="s">
        <v>262</v>
      </c>
      <c r="B31" s="1566">
        <v>435517.03758460376</v>
      </c>
      <c r="C31" s="1389"/>
      <c r="D31" s="1389">
        <v>420423.27525344852</v>
      </c>
      <c r="E31" s="1389"/>
      <c r="F31" s="1568">
        <v>3.5901348045148315E-2</v>
      </c>
      <c r="G31" s="1568"/>
      <c r="H31" s="1575">
        <v>304814.69656946603</v>
      </c>
      <c r="I31" s="1568"/>
      <c r="J31" s="1580">
        <v>290552.40314198419</v>
      </c>
      <c r="K31" s="1570"/>
      <c r="L31" s="1568">
        <v>4.9086819703612249E-2</v>
      </c>
      <c r="M31" s="1571"/>
      <c r="N31" s="1389">
        <v>130702.34101521285</v>
      </c>
      <c r="O31" s="1568"/>
      <c r="P31" s="1389">
        <v>129870.87211146434</v>
      </c>
      <c r="Q31" s="1570"/>
      <c r="R31" s="1568">
        <v>6.402273968214231E-3</v>
      </c>
      <c r="S31" s="752"/>
    </row>
    <row r="32" spans="1:20" s="809" customFormat="1" x14ac:dyDescent="0.2">
      <c r="A32" s="714" t="s">
        <v>141</v>
      </c>
      <c r="B32" s="1577"/>
      <c r="C32" s="1578"/>
      <c r="D32" s="1578"/>
      <c r="E32" s="1578"/>
      <c r="F32" s="1578"/>
      <c r="G32" s="1578"/>
      <c r="H32" s="1577"/>
      <c r="I32" s="1578"/>
      <c r="J32" s="1578"/>
      <c r="K32" s="1578"/>
      <c r="L32" s="1579"/>
      <c r="M32" s="1577"/>
      <c r="N32" s="1578"/>
      <c r="O32" s="1578"/>
      <c r="P32" s="1578"/>
      <c r="Q32" s="1578"/>
      <c r="R32" s="1579"/>
      <c r="S32" s="710"/>
      <c r="T32" s="701"/>
    </row>
    <row r="33" spans="1:20" s="809" customFormat="1" x14ac:dyDescent="0.2">
      <c r="A33" s="757" t="s">
        <v>544</v>
      </c>
      <c r="B33" s="1589">
        <v>6.1924934057636802</v>
      </c>
      <c r="C33" s="1585"/>
      <c r="D33" s="1585">
        <v>6.146998179259664</v>
      </c>
      <c r="E33" s="1585"/>
      <c r="F33" s="1568">
        <v>7.4012103432078216E-3</v>
      </c>
      <c r="G33" s="1568"/>
      <c r="H33" s="1586">
        <v>6.5377317596310709</v>
      </c>
      <c r="I33" s="1568"/>
      <c r="J33" s="1585">
        <v>6.5632248026790512</v>
      </c>
      <c r="K33" s="1590"/>
      <c r="L33" s="1568">
        <v>-3.8842251811295938E-3</v>
      </c>
      <c r="M33" s="1571"/>
      <c r="N33" s="1585">
        <v>5.8889891739320657</v>
      </c>
      <c r="O33" s="1568"/>
      <c r="P33" s="1585">
        <v>5.790404994785284</v>
      </c>
      <c r="Q33" s="1590"/>
      <c r="R33" s="1568">
        <v>1.7025437639606289E-2</v>
      </c>
      <c r="S33" s="753"/>
      <c r="T33" s="701"/>
    </row>
    <row r="34" spans="1:20" s="809" customFormat="1" x14ac:dyDescent="0.2">
      <c r="A34" s="757" t="s">
        <v>285</v>
      </c>
      <c r="B34" s="1589">
        <v>6.5768180454737841</v>
      </c>
      <c r="C34" s="1585"/>
      <c r="D34" s="1585">
        <v>6.5565559717093818</v>
      </c>
      <c r="E34" s="1585"/>
      <c r="F34" s="1568">
        <v>3.0903532055289954E-3</v>
      </c>
      <c r="G34" s="1568"/>
      <c r="H34" s="1586">
        <v>7.0555186890624073</v>
      </c>
      <c r="I34" s="1568"/>
      <c r="J34" s="1585">
        <v>7.112474311274819</v>
      </c>
      <c r="K34" s="1590"/>
      <c r="L34" s="1568">
        <v>-8.0078492687312257E-3</v>
      </c>
      <c r="M34" s="1571"/>
      <c r="N34" s="1585">
        <v>5.1242646398544691</v>
      </c>
      <c r="O34" s="1568"/>
      <c r="P34" s="1585">
        <v>4.9375012701201335</v>
      </c>
      <c r="Q34" s="1590"/>
      <c r="R34" s="1568">
        <v>3.7825482874213313E-2</v>
      </c>
      <c r="S34" s="753"/>
      <c r="T34" s="701"/>
    </row>
    <row r="35" spans="1:20" s="809" customFormat="1" x14ac:dyDescent="0.2">
      <c r="A35" s="757" t="s">
        <v>545</v>
      </c>
      <c r="B35" s="1589">
        <v>2.8299157954239718</v>
      </c>
      <c r="C35" s="1585"/>
      <c r="D35" s="1585">
        <v>2.9757317091872921</v>
      </c>
      <c r="E35" s="1585"/>
      <c r="F35" s="1568">
        <v>-4.9001700426529529E-2</v>
      </c>
      <c r="G35" s="1568"/>
      <c r="H35" s="1586">
        <v>3.3553427596334569</v>
      </c>
      <c r="I35" s="1568"/>
      <c r="J35" s="1585">
        <v>3.5251616605846943</v>
      </c>
      <c r="K35" s="1590"/>
      <c r="L35" s="1568">
        <v>-4.817336545157782E-2</v>
      </c>
      <c r="M35" s="1571"/>
      <c r="N35" s="1585">
        <v>1.6981506192921441</v>
      </c>
      <c r="O35" s="1568"/>
      <c r="P35" s="1585">
        <v>1.5260189955294672</v>
      </c>
      <c r="Q35" s="1590"/>
      <c r="R35" s="1568">
        <v>0.11279782510371317</v>
      </c>
      <c r="S35" s="753"/>
      <c r="T35" s="701"/>
    </row>
    <row r="36" spans="1:20" s="809" customFormat="1" x14ac:dyDescent="0.2">
      <c r="A36" s="757" t="s">
        <v>546</v>
      </c>
      <c r="B36" s="1589">
        <v>2.1826034019211242</v>
      </c>
      <c r="C36" s="1585"/>
      <c r="D36" s="1585">
        <v>2.5518839900216483</v>
      </c>
      <c r="E36" s="1585"/>
      <c r="F36" s="1568">
        <v>-0.1447090030520515</v>
      </c>
      <c r="G36" s="1568"/>
      <c r="H36" s="1586">
        <v>2.6306131217608759</v>
      </c>
      <c r="I36" s="1568"/>
      <c r="J36" s="1585">
        <v>2.7855760398922258</v>
      </c>
      <c r="K36" s="1590"/>
      <c r="L36" s="1568">
        <v>-5.563047495818689E-2</v>
      </c>
      <c r="M36" s="1571"/>
      <c r="N36" s="1585">
        <v>1.3978062348144569</v>
      </c>
      <c r="O36" s="1568"/>
      <c r="P36" s="1585">
        <v>1.8569023109479013</v>
      </c>
      <c r="Q36" s="1590"/>
      <c r="R36" s="1568">
        <v>-0.24723760287588178</v>
      </c>
      <c r="S36" s="753"/>
      <c r="T36" s="701"/>
    </row>
    <row r="37" spans="1:20" s="809" customFormat="1" x14ac:dyDescent="0.2">
      <c r="A37" s="758" t="s">
        <v>547</v>
      </c>
      <c r="B37" s="1589">
        <v>5.7420786660614898</v>
      </c>
      <c r="C37" s="1585"/>
      <c r="D37" s="1585">
        <v>5.7959320061671962</v>
      </c>
      <c r="E37" s="1585"/>
      <c r="F37" s="1568">
        <v>-9.2915755478848693E-3</v>
      </c>
      <c r="G37" s="1568"/>
      <c r="H37" s="1586">
        <v>6.1066862619817428</v>
      </c>
      <c r="I37" s="1568"/>
      <c r="J37" s="1585">
        <v>6.1360319716137477</v>
      </c>
      <c r="K37" s="1590"/>
      <c r="L37" s="1568">
        <v>-4.7825222827656009E-3</v>
      </c>
      <c r="M37" s="1571"/>
      <c r="N37" s="1585">
        <v>4.0234970282203859</v>
      </c>
      <c r="O37" s="1568"/>
      <c r="P37" s="1585">
        <v>4.0230070946489374</v>
      </c>
      <c r="Q37" s="1590"/>
      <c r="R37" s="1568">
        <v>1.2178292504137543E-4</v>
      </c>
      <c r="S37" s="753"/>
      <c r="T37" s="701"/>
    </row>
    <row r="38" spans="1:20" s="809" customFormat="1" x14ac:dyDescent="0.2">
      <c r="A38" s="758" t="s">
        <v>1</v>
      </c>
      <c r="B38" s="1589">
        <v>5.8403707446444066</v>
      </c>
      <c r="C38" s="1585"/>
      <c r="D38" s="1585">
        <v>5.7882575968142902</v>
      </c>
      <c r="E38" s="1585"/>
      <c r="F38" s="1568">
        <v>9.0032530443700711E-3</v>
      </c>
      <c r="G38" s="1568"/>
      <c r="H38" s="1586">
        <v>6.8339071461912706</v>
      </c>
      <c r="I38" s="1568"/>
      <c r="J38" s="1585">
        <v>6.8116555775148049</v>
      </c>
      <c r="K38" s="1590"/>
      <c r="L38" s="1568">
        <v>3.2666902228465403E-3</v>
      </c>
      <c r="M38" s="1571"/>
      <c r="N38" s="1585">
        <v>3.7306741567982429</v>
      </c>
      <c r="O38" s="1568"/>
      <c r="P38" s="1585">
        <v>3.7520436922093872</v>
      </c>
      <c r="Q38" s="1590"/>
      <c r="R38" s="1568">
        <v>-5.6954388499033844E-3</v>
      </c>
      <c r="S38" s="753"/>
      <c r="T38" s="701"/>
    </row>
    <row r="39" spans="1:20" s="809" customFormat="1" x14ac:dyDescent="0.2">
      <c r="A39" s="757" t="s">
        <v>142</v>
      </c>
      <c r="B39" s="1589">
        <v>3.2228638692191613</v>
      </c>
      <c r="C39" s="1585"/>
      <c r="D39" s="1585">
        <v>3.222856128565537</v>
      </c>
      <c r="E39" s="1585"/>
      <c r="F39" s="1568">
        <v>2.4017993095288886E-6</v>
      </c>
      <c r="G39" s="1568"/>
      <c r="H39" s="1586">
        <v>3.9013357164838758</v>
      </c>
      <c r="I39" s="1568"/>
      <c r="J39" s="1585">
        <v>3.9402635309360314</v>
      </c>
      <c r="K39" s="1590"/>
      <c r="L39" s="1568">
        <v>-9.8794951521702246E-3</v>
      </c>
      <c r="M39" s="1571"/>
      <c r="N39" s="1585">
        <v>1.9953425459883731</v>
      </c>
      <c r="O39" s="1568"/>
      <c r="P39" s="1585">
        <v>1.9112691155907202</v>
      </c>
      <c r="Q39" s="1590"/>
      <c r="R39" s="1568">
        <v>4.398827444646284E-2</v>
      </c>
      <c r="S39" s="753"/>
      <c r="T39" s="701"/>
    </row>
    <row r="40" spans="1:20" s="809" customFormat="1" x14ac:dyDescent="0.2">
      <c r="A40" s="757" t="s">
        <v>143</v>
      </c>
      <c r="B40" s="1589">
        <v>5.3199972978615246</v>
      </c>
      <c r="C40" s="1585"/>
      <c r="D40" s="1585">
        <v>5.3165862499673491</v>
      </c>
      <c r="E40" s="1585"/>
      <c r="F40" s="1568">
        <v>6.4158611067327564E-4</v>
      </c>
      <c r="G40" s="1568"/>
      <c r="H40" s="1586">
        <v>6.0878011100533742</v>
      </c>
      <c r="I40" s="1568"/>
      <c r="J40" s="1585">
        <v>6.0057904140961629</v>
      </c>
      <c r="K40" s="1590"/>
      <c r="L40" s="1568">
        <v>1.3655271047208775E-2</v>
      </c>
      <c r="M40" s="1571"/>
      <c r="N40" s="1585">
        <v>3.5293798978953626</v>
      </c>
      <c r="O40" s="1568"/>
      <c r="P40" s="1585">
        <v>3.7746706311115621</v>
      </c>
      <c r="Q40" s="1590"/>
      <c r="R40" s="1568">
        <v>-6.4983347472615513E-2</v>
      </c>
      <c r="S40" s="753"/>
      <c r="T40" s="701"/>
    </row>
    <row r="41" spans="1:20" x14ac:dyDescent="0.2">
      <c r="A41" s="757" t="s">
        <v>301</v>
      </c>
      <c r="B41" s="1589">
        <v>8.2716383110619205</v>
      </c>
      <c r="C41" s="1585"/>
      <c r="D41" s="1585">
        <v>8.2884300559250015</v>
      </c>
      <c r="E41" s="1585"/>
      <c r="F41" s="1568">
        <v>-2.0259258689258501E-3</v>
      </c>
      <c r="G41" s="1568"/>
      <c r="H41" s="1586">
        <v>9.2571263892379818</v>
      </c>
      <c r="I41" s="1568"/>
      <c r="J41" s="1585">
        <v>9.4336782958853185</v>
      </c>
      <c r="K41" s="1590"/>
      <c r="L41" s="1568">
        <v>-1.8715065439993135E-2</v>
      </c>
      <c r="M41" s="1571"/>
      <c r="N41" s="1585">
        <v>6.9833473988755497</v>
      </c>
      <c r="O41" s="1568"/>
      <c r="P41" s="1585">
        <v>6.8526913461206931</v>
      </c>
      <c r="Q41" s="1590"/>
      <c r="R41" s="1568">
        <v>1.9066385184387583E-2</v>
      </c>
      <c r="S41" s="753"/>
    </row>
    <row r="42" spans="1:20" s="809" customFormat="1" x14ac:dyDescent="0.2">
      <c r="A42" s="715" t="s">
        <v>302</v>
      </c>
      <c r="B42" s="1577"/>
      <c r="C42" s="1578"/>
      <c r="D42" s="1591"/>
      <c r="E42" s="1591"/>
      <c r="F42" s="1592"/>
      <c r="G42" s="1592"/>
      <c r="H42" s="1577"/>
      <c r="I42" s="1592"/>
      <c r="J42" s="1593"/>
      <c r="K42" s="1593"/>
      <c r="L42" s="1594"/>
      <c r="M42" s="1595"/>
      <c r="N42" s="1578"/>
      <c r="O42" s="1592"/>
      <c r="P42" s="1593"/>
      <c r="Q42" s="1593"/>
      <c r="R42" s="1594"/>
      <c r="S42" s="718"/>
      <c r="T42" s="701"/>
    </row>
    <row r="43" spans="1:20" s="809" customFormat="1" x14ac:dyDescent="0.2">
      <c r="A43" s="759" t="s">
        <v>303</v>
      </c>
      <c r="B43" s="1566">
        <v>2207002.0695494316</v>
      </c>
      <c r="C43" s="1389"/>
      <c r="D43" s="1389">
        <v>2212148.3271373007</v>
      </c>
      <c r="E43" s="1389"/>
      <c r="F43" s="1568">
        <v>-2.3263619011157631E-3</v>
      </c>
      <c r="G43" s="1568"/>
      <c r="H43" s="1575">
        <v>1095064.9242132318</v>
      </c>
      <c r="I43" s="1568"/>
      <c r="J43" s="1580">
        <v>1074656.5200593516</v>
      </c>
      <c r="K43" s="1570"/>
      <c r="L43" s="1568">
        <v>1.8990629817937619E-2</v>
      </c>
      <c r="M43" s="1571"/>
      <c r="N43" s="1389">
        <v>1111937.1453391204</v>
      </c>
      <c r="O43" s="1568"/>
      <c r="P43" s="1389">
        <v>1137491.8070779494</v>
      </c>
      <c r="Q43" s="1570"/>
      <c r="R43" s="1568">
        <v>-2.2465798504936213E-2</v>
      </c>
      <c r="S43" s="752"/>
      <c r="T43" s="701"/>
    </row>
    <row r="44" spans="1:20" s="809" customFormat="1" x14ac:dyDescent="0.2">
      <c r="A44" s="759" t="s">
        <v>319</v>
      </c>
      <c r="B44" s="1566">
        <v>1962413.1634835661</v>
      </c>
      <c r="C44" s="1389"/>
      <c r="D44" s="1389">
        <v>1978356.6546452874</v>
      </c>
      <c r="E44" s="1389"/>
      <c r="F44" s="1568">
        <v>-8.058956975368986E-3</v>
      </c>
      <c r="G44" s="1568"/>
      <c r="H44" s="1575">
        <v>925526.3701190938</v>
      </c>
      <c r="I44" s="1568"/>
      <c r="J44" s="1580">
        <v>904680.57543908095</v>
      </c>
      <c r="K44" s="1570"/>
      <c r="L44" s="1568">
        <v>2.3042160123638647E-2</v>
      </c>
      <c r="M44" s="1571"/>
      <c r="N44" s="1389">
        <v>1036886.7933673395</v>
      </c>
      <c r="O44" s="1568"/>
      <c r="P44" s="1389">
        <v>1073676.0792062066</v>
      </c>
      <c r="Q44" s="1570"/>
      <c r="R44" s="1568">
        <v>-3.4264790425494282E-2</v>
      </c>
      <c r="S44" s="752"/>
      <c r="T44" s="701"/>
    </row>
    <row r="45" spans="1:20" s="809" customFormat="1" x14ac:dyDescent="0.2">
      <c r="A45" s="759" t="s">
        <v>305</v>
      </c>
      <c r="B45" s="1566">
        <v>333865.41959646158</v>
      </c>
      <c r="C45" s="1389"/>
      <c r="D45" s="1389">
        <v>320858.45299686806</v>
      </c>
      <c r="E45" s="1389"/>
      <c r="F45" s="1568">
        <v>4.0538020669570712E-2</v>
      </c>
      <c r="G45" s="1568"/>
      <c r="H45" s="1575">
        <v>215634.35668659568</v>
      </c>
      <c r="I45" s="1568"/>
      <c r="J45" s="1580">
        <v>215552.80559216748</v>
      </c>
      <c r="K45" s="1570"/>
      <c r="L45" s="1568">
        <v>3.7833464614001245E-4</v>
      </c>
      <c r="M45" s="1571"/>
      <c r="N45" s="1389">
        <v>118231.0629099403</v>
      </c>
      <c r="O45" s="1568"/>
      <c r="P45" s="1389">
        <v>105305.64740470056</v>
      </c>
      <c r="Q45" s="1570"/>
      <c r="R45" s="1568">
        <v>0.12274190248853438</v>
      </c>
      <c r="S45" s="752"/>
      <c r="T45" s="701"/>
    </row>
    <row r="46" spans="1:20" s="809" customFormat="1" x14ac:dyDescent="0.2">
      <c r="A46" s="759" t="s">
        <v>306</v>
      </c>
      <c r="B46" s="1566">
        <v>239655.93424924521</v>
      </c>
      <c r="C46" s="1389"/>
      <c r="D46" s="1389">
        <v>227750.79776673618</v>
      </c>
      <c r="E46" s="1389"/>
      <c r="F46" s="1568">
        <v>5.2272644483565514E-2</v>
      </c>
      <c r="G46" s="1568"/>
      <c r="H46" s="1575">
        <v>158296.33293650823</v>
      </c>
      <c r="I46" s="1568"/>
      <c r="J46" s="1580">
        <v>156036.4134061668</v>
      </c>
      <c r="K46" s="1570"/>
      <c r="L46" s="1568">
        <v>1.4483282978690379E-2</v>
      </c>
      <c r="M46" s="1571"/>
      <c r="N46" s="1389">
        <v>81359.601312737272</v>
      </c>
      <c r="O46" s="1568"/>
      <c r="P46" s="1389">
        <v>71714.384360569384</v>
      </c>
      <c r="Q46" s="1570"/>
      <c r="R46" s="1568">
        <v>0.1344948720980878</v>
      </c>
      <c r="S46" s="752"/>
      <c r="T46" s="701"/>
    </row>
    <row r="47" spans="1:20" s="809" customFormat="1" x14ac:dyDescent="0.2">
      <c r="A47" s="759" t="s">
        <v>601</v>
      </c>
      <c r="B47" s="1566">
        <v>134316.52288007518</v>
      </c>
      <c r="C47" s="1389"/>
      <c r="D47" s="1389">
        <v>132593.77702730993</v>
      </c>
      <c r="E47" s="1389"/>
      <c r="F47" s="1568">
        <v>1.2992659922572538E-2</v>
      </c>
      <c r="G47" s="1568"/>
      <c r="H47" s="1575">
        <v>111042.10385163674</v>
      </c>
      <c r="I47" s="1568"/>
      <c r="J47" s="1580">
        <v>113896.73196896103</v>
      </c>
      <c r="K47" s="1570"/>
      <c r="L47" s="1568">
        <v>-2.5063301360588895E-2</v>
      </c>
      <c r="M47" s="1571"/>
      <c r="N47" s="1389">
        <v>23274.41902843659</v>
      </c>
      <c r="O47" s="1568"/>
      <c r="P47" s="1389">
        <v>18697.045058348907</v>
      </c>
      <c r="Q47" s="1570"/>
      <c r="R47" s="1568">
        <v>0.24481804241273517</v>
      </c>
      <c r="S47" s="752"/>
      <c r="T47" s="701"/>
    </row>
    <row r="48" spans="1:20" s="809" customFormat="1" x14ac:dyDescent="0.2">
      <c r="A48" s="756" t="s">
        <v>196</v>
      </c>
      <c r="B48" s="1566">
        <v>100447.2059920841</v>
      </c>
      <c r="C48" s="1389"/>
      <c r="D48" s="1389">
        <v>98089.822885582587</v>
      </c>
      <c r="E48" s="1389"/>
      <c r="F48" s="1568">
        <v>2.4032902060097443E-2</v>
      </c>
      <c r="G48" s="1568"/>
      <c r="H48" s="1575">
        <v>84995.907852772754</v>
      </c>
      <c r="I48" s="1568"/>
      <c r="J48" s="1580">
        <v>85788.61171349966</v>
      </c>
      <c r="K48" s="1570"/>
      <c r="L48" s="1568">
        <v>-9.2401991930377222E-3</v>
      </c>
      <c r="M48" s="1571"/>
      <c r="N48" s="1389">
        <v>15451.298139309014</v>
      </c>
      <c r="O48" s="1568"/>
      <c r="P48" s="1389">
        <v>12301.211172082927</v>
      </c>
      <c r="Q48" s="1570"/>
      <c r="R48" s="1568">
        <v>0.25607941552739738</v>
      </c>
      <c r="S48" s="752"/>
      <c r="T48" s="701"/>
    </row>
    <row r="49" spans="1:20" s="809" customFormat="1" x14ac:dyDescent="0.2">
      <c r="A49" s="759" t="s">
        <v>185</v>
      </c>
      <c r="B49" s="1566">
        <v>198596.86451728427</v>
      </c>
      <c r="C49" s="1389"/>
      <c r="D49" s="1389">
        <v>167082.37111600948</v>
      </c>
      <c r="E49" s="1389"/>
      <c r="F49" s="1568">
        <v>0.1886165080778838</v>
      </c>
      <c r="G49" s="1568"/>
      <c r="H49" s="1575">
        <v>159650.95552637725</v>
      </c>
      <c r="I49" s="1568"/>
      <c r="J49" s="1580">
        <v>137435.59179582124</v>
      </c>
      <c r="K49" s="1570"/>
      <c r="L49" s="1568">
        <v>0.16164199855565708</v>
      </c>
      <c r="M49" s="1571"/>
      <c r="N49" s="1389">
        <v>38945.908990906886</v>
      </c>
      <c r="O49" s="1568"/>
      <c r="P49" s="1389">
        <v>29646.77932018823</v>
      </c>
      <c r="Q49" s="1570"/>
      <c r="R49" s="1568">
        <v>0.31366407697399806</v>
      </c>
      <c r="S49" s="752"/>
      <c r="T49" s="701"/>
    </row>
    <row r="50" spans="1:20" s="809" customFormat="1" x14ac:dyDescent="0.2">
      <c r="A50" s="759" t="s">
        <v>792</v>
      </c>
      <c r="B50" s="1566">
        <v>40526.705102448555</v>
      </c>
      <c r="C50" s="1389"/>
      <c r="D50" s="1389">
        <v>36522.069914981919</v>
      </c>
      <c r="E50" s="1389"/>
      <c r="F50" s="1568">
        <v>0.10964973225200121</v>
      </c>
      <c r="G50" s="1568"/>
      <c r="H50" s="1575">
        <v>24892.900441421643</v>
      </c>
      <c r="I50" s="1568"/>
      <c r="J50" s="1580">
        <v>24115.406468146637</v>
      </c>
      <c r="K50" s="1570"/>
      <c r="L50" s="1568">
        <v>3.2240550218466203E-2</v>
      </c>
      <c r="M50" s="1571"/>
      <c r="N50" s="1389">
        <v>15633.804661028258</v>
      </c>
      <c r="O50" s="1568"/>
      <c r="P50" s="1389">
        <v>12406.66344683528</v>
      </c>
      <c r="Q50" s="1570"/>
      <c r="R50" s="1568">
        <v>0.26011354527523384</v>
      </c>
      <c r="S50" s="752"/>
      <c r="T50" s="701"/>
    </row>
    <row r="51" spans="1:20" s="809" customFormat="1" x14ac:dyDescent="0.2">
      <c r="A51" s="759" t="s">
        <v>957</v>
      </c>
      <c r="B51" s="1566">
        <v>24330.451339988645</v>
      </c>
      <c r="C51" s="1389"/>
      <c r="D51" s="1389">
        <v>21732.967494171622</v>
      </c>
      <c r="E51" s="1389"/>
      <c r="F51" s="1568">
        <v>0.11951813973465061</v>
      </c>
      <c r="G51" s="1568"/>
      <c r="H51" s="1575">
        <v>17940.687148039317</v>
      </c>
      <c r="I51" s="1568"/>
      <c r="J51" s="1580">
        <v>16684.45051638834</v>
      </c>
      <c r="K51" s="1570"/>
      <c r="L51" s="1568">
        <v>7.5293857020765215E-2</v>
      </c>
      <c r="M51" s="1571"/>
      <c r="N51" s="1389">
        <v>6389.7641919501975</v>
      </c>
      <c r="O51" s="1568"/>
      <c r="P51" s="1389">
        <v>5048.5169777832834</v>
      </c>
      <c r="Q51" s="1570"/>
      <c r="R51" s="1568">
        <v>0.26567152691954155</v>
      </c>
      <c r="S51" s="752"/>
      <c r="T51" s="701"/>
    </row>
    <row r="52" spans="1:20" s="809" customFormat="1" x14ac:dyDescent="0.2">
      <c r="A52" s="759" t="s">
        <v>308</v>
      </c>
      <c r="B52" s="1566">
        <v>47067.829058801159</v>
      </c>
      <c r="C52" s="1389"/>
      <c r="D52" s="1389">
        <v>41187.986321566146</v>
      </c>
      <c r="E52" s="1389"/>
      <c r="F52" s="1568">
        <v>0.14275625643189821</v>
      </c>
      <c r="G52" s="1568"/>
      <c r="H52" s="1575">
        <v>32546.202267695477</v>
      </c>
      <c r="I52" s="1568"/>
      <c r="J52" s="1580">
        <v>30624.688199386339</v>
      </c>
      <c r="K52" s="1570"/>
      <c r="L52" s="1568">
        <v>6.2743955327768566E-2</v>
      </c>
      <c r="M52" s="1571"/>
      <c r="N52" s="1389">
        <v>14521.626791107878</v>
      </c>
      <c r="O52" s="1568"/>
      <c r="P52" s="1389">
        <v>10563.298122179809</v>
      </c>
      <c r="Q52" s="1570"/>
      <c r="R52" s="1568">
        <v>0.37472469517988388</v>
      </c>
      <c r="S52" s="752"/>
      <c r="T52" s="701"/>
    </row>
    <row r="53" spans="1:20" s="809" customFormat="1" x14ac:dyDescent="0.2">
      <c r="A53" s="759" t="s">
        <v>309</v>
      </c>
      <c r="B53" s="1566">
        <v>78380.590323796307</v>
      </c>
      <c r="C53" s="1389"/>
      <c r="D53" s="1389">
        <v>81321.835540876142</v>
      </c>
      <c r="E53" s="1389"/>
      <c r="F53" s="1568">
        <v>-3.6167963960939228E-2</v>
      </c>
      <c r="G53" s="1568"/>
      <c r="H53" s="1575">
        <v>64565.605383630653</v>
      </c>
      <c r="I53" s="1568"/>
      <c r="J53" s="1580">
        <v>65694.400245599958</v>
      </c>
      <c r="K53" s="1570"/>
      <c r="L53" s="1568">
        <v>-1.7182512630441571E-2</v>
      </c>
      <c r="M53" s="1571"/>
      <c r="N53" s="1389">
        <v>13814.984940168137</v>
      </c>
      <c r="O53" s="1568"/>
      <c r="P53" s="1389">
        <v>15627.435295276187</v>
      </c>
      <c r="Q53" s="1570"/>
      <c r="R53" s="1568">
        <v>-0.11597874640734634</v>
      </c>
      <c r="S53" s="752"/>
      <c r="T53" s="701"/>
    </row>
    <row r="54" spans="1:20" x14ac:dyDescent="0.2">
      <c r="A54" s="759" t="s">
        <v>310</v>
      </c>
      <c r="B54" s="1566">
        <v>171092.41961010799</v>
      </c>
      <c r="C54" s="1389"/>
      <c r="D54" s="1389">
        <v>158359.80240214622</v>
      </c>
      <c r="E54" s="1389"/>
      <c r="F54" s="1568">
        <v>8.0403088503659348E-2</v>
      </c>
      <c r="G54" s="1568"/>
      <c r="H54" s="1575">
        <v>147517.16439664279</v>
      </c>
      <c r="I54" s="1568"/>
      <c r="J54" s="1580">
        <v>132742.9448089544</v>
      </c>
      <c r="K54" s="1570"/>
      <c r="L54" s="1568">
        <v>0.11129947138773866</v>
      </c>
      <c r="M54" s="1571"/>
      <c r="N54" s="1389">
        <v>23575.25521347006</v>
      </c>
      <c r="O54" s="1568"/>
      <c r="P54" s="1389">
        <v>25616.857593191817</v>
      </c>
      <c r="Q54" s="1570"/>
      <c r="R54" s="1568">
        <v>-7.9697612101507428E-2</v>
      </c>
      <c r="S54" s="752"/>
    </row>
    <row r="55" spans="1:20" s="809" customFormat="1" x14ac:dyDescent="0.2">
      <c r="A55" s="715" t="s">
        <v>311</v>
      </c>
      <c r="B55" s="1577"/>
      <c r="C55" s="1578"/>
      <c r="D55" s="1591"/>
      <c r="E55" s="1591"/>
      <c r="F55" s="1578"/>
      <c r="G55" s="1578"/>
      <c r="H55" s="1577"/>
      <c r="I55" s="1578"/>
      <c r="J55" s="1593"/>
      <c r="K55" s="1578"/>
      <c r="L55" s="1579"/>
      <c r="M55" s="1577"/>
      <c r="N55" s="1578"/>
      <c r="O55" s="1596"/>
      <c r="P55" s="1593"/>
      <c r="Q55" s="1578"/>
      <c r="R55" s="1579"/>
      <c r="S55" s="710"/>
      <c r="T55" s="701"/>
    </row>
    <row r="56" spans="1:20" s="809" customFormat="1" x14ac:dyDescent="0.2">
      <c r="A56" s="756" t="s">
        <v>312</v>
      </c>
      <c r="B56" s="1566">
        <v>2519374.7774380506</v>
      </c>
      <c r="C56" s="1389"/>
      <c r="D56" s="1389">
        <v>2482767.961080824</v>
      </c>
      <c r="E56" s="1389"/>
      <c r="F56" s="1568">
        <v>1.4744356674109215E-2</v>
      </c>
      <c r="G56" s="1568"/>
      <c r="H56" s="1575">
        <v>1429424.2200632452</v>
      </c>
      <c r="I56" s="1568"/>
      <c r="J56" s="1580">
        <v>1373695.6846752043</v>
      </c>
      <c r="K56" s="1570"/>
      <c r="L56" s="1568">
        <v>4.0568326747868644E-2</v>
      </c>
      <c r="M56" s="1571"/>
      <c r="N56" s="1580">
        <v>1089950.5573772006</v>
      </c>
      <c r="O56" s="1568"/>
      <c r="P56" s="1389">
        <v>1109072.2764056195</v>
      </c>
      <c r="Q56" s="1570"/>
      <c r="R56" s="1568">
        <v>-1.7241183857187613E-2</v>
      </c>
      <c r="S56" s="752"/>
      <c r="T56" s="701"/>
    </row>
    <row r="57" spans="1:20" s="809" customFormat="1" x14ac:dyDescent="0.2">
      <c r="A57" s="756" t="s">
        <v>194</v>
      </c>
      <c r="B57" s="1566">
        <v>2091117.3879382068</v>
      </c>
      <c r="C57" s="1389"/>
      <c r="D57" s="1389">
        <v>2035427.5924687637</v>
      </c>
      <c r="E57" s="1389"/>
      <c r="F57" s="1568">
        <v>2.7360243948494921E-2</v>
      </c>
      <c r="G57" s="1568"/>
      <c r="H57" s="1575">
        <v>1299670.8033767282</v>
      </c>
      <c r="I57" s="1568"/>
      <c r="J57" s="1580">
        <v>1239179.5600653773</v>
      </c>
      <c r="K57" s="1570"/>
      <c r="L57" s="1568">
        <v>4.8815559311000505E-2</v>
      </c>
      <c r="M57" s="1571"/>
      <c r="N57" s="1580">
        <v>791446.58456318884</v>
      </c>
      <c r="O57" s="1568"/>
      <c r="P57" s="1389">
        <v>796248.03240338643</v>
      </c>
      <c r="Q57" s="1570"/>
      <c r="R57" s="1568">
        <v>-6.0300906812980823E-3</v>
      </c>
      <c r="S57" s="752"/>
      <c r="T57" s="701"/>
    </row>
    <row r="58" spans="1:20" s="809" customFormat="1" x14ac:dyDescent="0.2">
      <c r="A58" s="756" t="s">
        <v>195</v>
      </c>
      <c r="B58" s="1566">
        <v>434482.29997719743</v>
      </c>
      <c r="C58" s="1389"/>
      <c r="D58" s="1389">
        <v>455248.49651130091</v>
      </c>
      <c r="E58" s="1389"/>
      <c r="F58" s="1568">
        <v>-4.561507988107763E-2</v>
      </c>
      <c r="G58" s="1568"/>
      <c r="H58" s="1575">
        <v>137732.29762983663</v>
      </c>
      <c r="I58" s="1568"/>
      <c r="J58" s="1580">
        <v>143712.43234657287</v>
      </c>
      <c r="K58" s="1570"/>
      <c r="L58" s="1568">
        <v>-4.1611811999081018E-2</v>
      </c>
      <c r="M58" s="1571"/>
      <c r="N58" s="1580">
        <v>296750.00234761916</v>
      </c>
      <c r="O58" s="1568"/>
      <c r="P58" s="1389">
        <v>311536.06416472804</v>
      </c>
      <c r="Q58" s="1570"/>
      <c r="R58" s="1568">
        <v>-4.7461798224717244E-2</v>
      </c>
      <c r="S58" s="752"/>
      <c r="T58" s="701"/>
    </row>
    <row r="59" spans="1:20" s="809" customFormat="1" x14ac:dyDescent="0.2">
      <c r="A59" s="756" t="s">
        <v>621</v>
      </c>
      <c r="B59" s="1566">
        <v>54439.443264986017</v>
      </c>
      <c r="C59" s="1389"/>
      <c r="D59" s="1389">
        <v>54988.306212874886</v>
      </c>
      <c r="E59" s="1389"/>
      <c r="F59" s="1568">
        <v>-9.9814485240565347E-3</v>
      </c>
      <c r="G59" s="1568"/>
      <c r="H59" s="1575">
        <v>19666.583263814562</v>
      </c>
      <c r="I59" s="1568"/>
      <c r="J59" s="1580">
        <v>24148.7688316534</v>
      </c>
      <c r="K59" s="1570"/>
      <c r="L59" s="1568">
        <v>-0.18560720834611408</v>
      </c>
      <c r="M59" s="1571"/>
      <c r="N59" s="1580">
        <v>34772.860001171859</v>
      </c>
      <c r="O59" s="1568"/>
      <c r="P59" s="1389">
        <v>30839.537381221489</v>
      </c>
      <c r="Q59" s="1570"/>
      <c r="R59" s="1568">
        <v>0.12754155716828003</v>
      </c>
      <c r="S59" s="752"/>
      <c r="T59" s="701"/>
    </row>
    <row r="60" spans="1:20" s="809" customFormat="1" x14ac:dyDescent="0.2">
      <c r="A60" s="756" t="s">
        <v>243</v>
      </c>
      <c r="B60" s="1566">
        <v>172625.55151344891</v>
      </c>
      <c r="C60" s="1389"/>
      <c r="D60" s="1389">
        <v>162917.64249201736</v>
      </c>
      <c r="E60" s="1389"/>
      <c r="F60" s="1568">
        <v>5.9587831452368449E-2</v>
      </c>
      <c r="G60" s="1568"/>
      <c r="H60" s="1575">
        <v>97149.418270078473</v>
      </c>
      <c r="I60" s="1568"/>
      <c r="J60" s="1580">
        <v>101548.09871668318</v>
      </c>
      <c r="K60" s="1570"/>
      <c r="L60" s="1568">
        <v>-4.3316226519187907E-2</v>
      </c>
      <c r="M60" s="1571"/>
      <c r="N60" s="1580">
        <v>75476.133243357821</v>
      </c>
      <c r="O60" s="1568"/>
      <c r="P60" s="1389">
        <v>61369.543775334198</v>
      </c>
      <c r="Q60" s="1570"/>
      <c r="R60" s="1568">
        <v>0.22986303303257372</v>
      </c>
      <c r="S60" s="752"/>
      <c r="T60" s="701"/>
    </row>
    <row r="61" spans="1:20" s="809" customFormat="1" x14ac:dyDescent="0.2">
      <c r="A61" s="756" t="s">
        <v>313</v>
      </c>
      <c r="B61" s="1566">
        <v>87258.564445794982</v>
      </c>
      <c r="C61" s="1389"/>
      <c r="D61" s="1389">
        <v>87204.964764107484</v>
      </c>
      <c r="E61" s="1389"/>
      <c r="F61" s="1568">
        <v>6.146402539406637E-4</v>
      </c>
      <c r="G61" s="1568"/>
      <c r="H61" s="1575">
        <v>60080.572034433069</v>
      </c>
      <c r="I61" s="1568"/>
      <c r="J61" s="1580">
        <v>63690.696995908766</v>
      </c>
      <c r="K61" s="1570"/>
      <c r="L61" s="1568">
        <v>-5.6682139335162182E-2</v>
      </c>
      <c r="M61" s="1571"/>
      <c r="N61" s="1580">
        <v>27177.992411359344</v>
      </c>
      <c r="O61" s="1568"/>
      <c r="P61" s="1389">
        <v>23514.267768198726</v>
      </c>
      <c r="Q61" s="1570"/>
      <c r="R61" s="1568">
        <v>0.15580857882870286</v>
      </c>
      <c r="S61" s="752"/>
      <c r="T61" s="701"/>
    </row>
    <row r="62" spans="1:20" s="809" customFormat="1" x14ac:dyDescent="0.2">
      <c r="A62" s="756" t="s">
        <v>314</v>
      </c>
      <c r="B62" s="1566">
        <v>21674.440486501888</v>
      </c>
      <c r="C62" s="1389"/>
      <c r="D62" s="1389">
        <v>23606.864711206417</v>
      </c>
      <c r="E62" s="1389"/>
      <c r="F62" s="1568">
        <v>-8.1858571578426853E-2</v>
      </c>
      <c r="G62" s="1568"/>
      <c r="H62" s="1575">
        <v>17034.167186721443</v>
      </c>
      <c r="I62" s="1568"/>
      <c r="J62" s="1580">
        <v>19361.749998675594</v>
      </c>
      <c r="K62" s="1570"/>
      <c r="L62" s="1568">
        <v>-0.12021551833451859</v>
      </c>
      <c r="M62" s="1571"/>
      <c r="N62" s="1580">
        <v>4640.2732997807334</v>
      </c>
      <c r="O62" s="1568"/>
      <c r="P62" s="1389">
        <v>4245.1147125308235</v>
      </c>
      <c r="Q62" s="1570"/>
      <c r="R62" s="1568">
        <v>9.3085490972357493E-2</v>
      </c>
      <c r="S62" s="752"/>
      <c r="T62" s="701"/>
    </row>
    <row r="63" spans="1:20" s="809" customFormat="1" x14ac:dyDescent="0.2">
      <c r="A63" s="756" t="s">
        <v>315</v>
      </c>
      <c r="B63" s="1566">
        <v>69174.97822548142</v>
      </c>
      <c r="C63" s="1389"/>
      <c r="D63" s="1389">
        <v>58847.131462527119</v>
      </c>
      <c r="E63" s="1389"/>
      <c r="F63" s="1568">
        <v>0.1755029770572743</v>
      </c>
      <c r="G63" s="1568"/>
      <c r="H63" s="1575">
        <v>24099.532494346124</v>
      </c>
      <c r="I63" s="1568"/>
      <c r="J63" s="1580">
        <v>24719.175409544921</v>
      </c>
      <c r="K63" s="1570"/>
      <c r="L63" s="1568">
        <v>-2.5067297146147211E-2</v>
      </c>
      <c r="M63" s="1571"/>
      <c r="N63" s="1580">
        <v>45075.445731134525</v>
      </c>
      <c r="O63" s="1568"/>
      <c r="P63" s="1389">
        <v>34127.956052982197</v>
      </c>
      <c r="Q63" s="1570"/>
      <c r="R63" s="1568">
        <v>0.32077777119604867</v>
      </c>
      <c r="S63" s="752"/>
      <c r="T63" s="701"/>
    </row>
    <row r="64" spans="1:20" s="809" customFormat="1" x14ac:dyDescent="0.2">
      <c r="A64" s="756" t="s">
        <v>237</v>
      </c>
      <c r="B64" s="1566">
        <v>46908.174058124736</v>
      </c>
      <c r="C64" s="1389"/>
      <c r="D64" s="1389">
        <v>53100.290204534758</v>
      </c>
      <c r="E64" s="1389"/>
      <c r="F64" s="1568">
        <v>-0.11661171949454273</v>
      </c>
      <c r="G64" s="1568"/>
      <c r="H64" s="1575">
        <v>41704.768644784592</v>
      </c>
      <c r="I64" s="1568"/>
      <c r="J64" s="1580">
        <v>46169.338712658318</v>
      </c>
      <c r="K64" s="1570"/>
      <c r="L64" s="1568">
        <v>-9.6699892014040667E-2</v>
      </c>
      <c r="M64" s="1571"/>
      <c r="N64" s="1580">
        <v>5203.4054133410591</v>
      </c>
      <c r="O64" s="1568"/>
      <c r="P64" s="1389">
        <v>6930.9514918764407</v>
      </c>
      <c r="Q64" s="1570"/>
      <c r="R64" s="1568">
        <v>-0.24925092616218514</v>
      </c>
      <c r="S64" s="752"/>
      <c r="T64" s="701"/>
    </row>
    <row r="65" spans="1:20" s="809" customFormat="1" x14ac:dyDescent="0.2">
      <c r="A65" s="756" t="s">
        <v>260</v>
      </c>
      <c r="B65" s="1566">
        <v>146984.05984219394</v>
      </c>
      <c r="C65" s="1389"/>
      <c r="D65" s="1389">
        <v>141701.19718575163</v>
      </c>
      <c r="E65" s="1389"/>
      <c r="F65" s="1568">
        <v>3.7281707997972417E-2</v>
      </c>
      <c r="G65" s="1568"/>
      <c r="H65" s="1575">
        <v>126000.05632962135</v>
      </c>
      <c r="I65" s="1568"/>
      <c r="J65" s="1580">
        <v>118349.93471173187</v>
      </c>
      <c r="K65" s="1570"/>
      <c r="L65" s="1568">
        <v>6.4639846540879731E-2</v>
      </c>
      <c r="M65" s="1571"/>
      <c r="N65" s="1580">
        <v>20984.003512576655</v>
      </c>
      <c r="O65" s="1568"/>
      <c r="P65" s="1389">
        <v>23351.262474019775</v>
      </c>
      <c r="Q65" s="1570"/>
      <c r="R65" s="1568">
        <v>-0.1013760589637024</v>
      </c>
      <c r="S65" s="752"/>
      <c r="T65" s="701"/>
    </row>
    <row r="66" spans="1:20" s="809" customFormat="1" x14ac:dyDescent="0.2">
      <c r="A66" s="756" t="s">
        <v>316</v>
      </c>
      <c r="B66" s="1566">
        <v>24317.156019963491</v>
      </c>
      <c r="C66" s="1389"/>
      <c r="D66" s="1389">
        <v>21272.38586774909</v>
      </c>
      <c r="E66" s="1389"/>
      <c r="F66" s="1568">
        <v>0.14313251795749699</v>
      </c>
      <c r="G66" s="1568"/>
      <c r="H66" s="1575">
        <v>18699.444750045423</v>
      </c>
      <c r="I66" s="1568"/>
      <c r="J66" s="1580">
        <v>18692.048391503689</v>
      </c>
      <c r="K66" s="1570"/>
      <c r="L66" s="1568">
        <v>3.9569545224883744E-4</v>
      </c>
      <c r="M66" s="1571"/>
      <c r="N66" s="1597">
        <v>5617.7112699185836</v>
      </c>
      <c r="O66" s="1568"/>
      <c r="P66" s="1389">
        <v>2580.3374762454005</v>
      </c>
      <c r="Q66" s="1570"/>
      <c r="R66" s="1568">
        <v>1.177122690979479</v>
      </c>
      <c r="S66" s="752"/>
      <c r="T66" s="701"/>
    </row>
    <row r="67" spans="1:20" s="809" customFormat="1" x14ac:dyDescent="0.2">
      <c r="A67" s="756" t="s">
        <v>317</v>
      </c>
      <c r="B67" s="1566">
        <v>11429.248442925706</v>
      </c>
      <c r="C67" s="1389"/>
      <c r="D67" s="1389">
        <v>11510.864952760498</v>
      </c>
      <c r="E67" s="1389"/>
      <c r="F67" s="1568">
        <v>-7.0903889646641138E-3</v>
      </c>
      <c r="G67" s="1568"/>
      <c r="H67" s="1575">
        <v>5451.4410384137191</v>
      </c>
      <c r="I67" s="1568"/>
      <c r="J67" s="1580">
        <v>7915.6313786286673</v>
      </c>
      <c r="K67" s="1570"/>
      <c r="L67" s="1568">
        <v>-0.31130685883983816</v>
      </c>
      <c r="M67" s="1571"/>
      <c r="N67" s="1597">
        <v>5977.8074045121903</v>
      </c>
      <c r="O67" s="1568"/>
      <c r="P67" s="1389">
        <v>3595.2335741318298</v>
      </c>
      <c r="Q67" s="1570"/>
      <c r="R67" s="1568">
        <v>0.66270348817481206</v>
      </c>
      <c r="S67" s="752"/>
      <c r="T67" s="701"/>
    </row>
    <row r="68" spans="1:20" s="711" customFormat="1" x14ac:dyDescent="0.2">
      <c r="A68" s="756" t="s">
        <v>622</v>
      </c>
      <c r="B68" s="1566">
        <v>26752.528901250247</v>
      </c>
      <c r="C68" s="1389"/>
      <c r="D68" s="1389">
        <v>31910.051372446185</v>
      </c>
      <c r="E68" s="1389"/>
      <c r="F68" s="1568">
        <v>-0.16162689338850064</v>
      </c>
      <c r="G68" s="1581"/>
      <c r="H68" s="1575">
        <v>16986.232723235542</v>
      </c>
      <c r="I68" s="1568"/>
      <c r="J68" s="1580">
        <v>21080.268728611649</v>
      </c>
      <c r="K68" s="1570"/>
      <c r="L68" s="1568">
        <v>-0.19421175593551085</v>
      </c>
      <c r="M68" s="1571"/>
      <c r="N68" s="1597">
        <v>9766.2961780143614</v>
      </c>
      <c r="O68" s="1568"/>
      <c r="P68" s="1389">
        <v>10829.782643834535</v>
      </c>
      <c r="Q68" s="1570"/>
      <c r="R68" s="1568">
        <v>-9.8200167149764817E-2</v>
      </c>
      <c r="S68" s="752"/>
      <c r="T68" s="701"/>
    </row>
    <row r="69" spans="1:20" s="711" customFormat="1" x14ac:dyDescent="0.2">
      <c r="A69" s="760" t="s">
        <v>893</v>
      </c>
      <c r="B69" s="1599">
        <v>40.143082908845223</v>
      </c>
      <c r="C69" s="1600"/>
      <c r="D69" s="1600">
        <v>39.90086055159982</v>
      </c>
      <c r="E69" s="1601"/>
      <c r="F69" s="1602">
        <v>6.0706048415211716E-3</v>
      </c>
      <c r="G69" s="1602"/>
      <c r="H69" s="1603">
        <v>41.766768049301469</v>
      </c>
      <c r="I69" s="1602"/>
      <c r="J69" s="1604">
        <v>42.016256902774302</v>
      </c>
      <c r="K69" s="1601"/>
      <c r="L69" s="1605">
        <v>-5.9379124144768747E-3</v>
      </c>
      <c r="M69" s="1602"/>
      <c r="N69" s="1604">
        <v>38.439762972370382</v>
      </c>
      <c r="O69" s="1602"/>
      <c r="P69" s="1600">
        <v>37.859432135605388</v>
      </c>
      <c r="Q69" s="1601"/>
      <c r="R69" s="1602">
        <v>1.5328566859808067E-2</v>
      </c>
      <c r="S69" s="762"/>
      <c r="T69" s="701"/>
    </row>
    <row r="70" spans="1:20" s="711" customFormat="1" x14ac:dyDescent="0.2">
      <c r="A70" s="781"/>
      <c r="B70" s="776"/>
      <c r="C70" s="784"/>
      <c r="D70" s="776"/>
      <c r="E70" s="785"/>
      <c r="F70" s="785"/>
      <c r="G70" s="785"/>
      <c r="H70" s="777"/>
      <c r="I70" s="785"/>
      <c r="J70" s="778"/>
      <c r="K70" s="785"/>
      <c r="L70" s="785"/>
      <c r="M70" s="785"/>
      <c r="N70" s="779"/>
      <c r="O70" s="783"/>
      <c r="P70" s="775"/>
      <c r="Q70" s="782"/>
      <c r="R70" s="783"/>
      <c r="S70" s="783"/>
      <c r="T70" s="701"/>
    </row>
    <row r="71" spans="1:20" s="1538" customFormat="1" x14ac:dyDescent="0.2">
      <c r="A71" s="781" t="s">
        <v>1100</v>
      </c>
      <c r="B71" s="776"/>
      <c r="C71" s="784"/>
      <c r="D71" s="776"/>
      <c r="E71" s="785"/>
      <c r="F71" s="785"/>
      <c r="G71" s="785"/>
      <c r="H71" s="777"/>
      <c r="I71" s="785"/>
      <c r="J71" s="778"/>
      <c r="K71" s="785"/>
      <c r="L71" s="785"/>
      <c r="M71" s="785"/>
      <c r="N71" s="779"/>
      <c r="O71" s="783"/>
      <c r="P71" s="775"/>
      <c r="Q71" s="782"/>
      <c r="R71" s="783"/>
      <c r="S71" s="783"/>
      <c r="T71" s="701"/>
    </row>
    <row r="72" spans="1:20" s="711" customFormat="1" x14ac:dyDescent="0.2">
      <c r="A72" s="770" t="s">
        <v>677</v>
      </c>
      <c r="B72" s="776"/>
      <c r="C72" s="784"/>
      <c r="D72" s="776"/>
      <c r="E72" s="785"/>
      <c r="F72" s="785"/>
      <c r="G72" s="785"/>
      <c r="H72" s="734"/>
      <c r="I72" s="785"/>
      <c r="J72" s="778"/>
      <c r="K72" s="785"/>
      <c r="L72" s="785"/>
      <c r="M72" s="785"/>
      <c r="N72" s="776"/>
      <c r="O72" s="783"/>
      <c r="P72" s="775"/>
      <c r="Q72" s="782"/>
      <c r="R72" s="783"/>
      <c r="S72" s="783"/>
      <c r="T72" s="701"/>
    </row>
    <row r="73" spans="1:20" s="711" customFormat="1" x14ac:dyDescent="0.2">
      <c r="B73" s="773"/>
      <c r="D73" s="773"/>
      <c r="E73" s="782"/>
      <c r="F73" s="783"/>
      <c r="G73" s="783"/>
      <c r="H73" s="727"/>
      <c r="I73" s="783"/>
      <c r="J73" s="774"/>
      <c r="K73" s="782"/>
      <c r="L73" s="783"/>
      <c r="M73" s="783"/>
      <c r="N73" s="773"/>
      <c r="O73" s="783"/>
      <c r="P73" s="775"/>
      <c r="Q73" s="782"/>
      <c r="R73" s="783"/>
      <c r="S73" s="783"/>
      <c r="T73" s="701"/>
    </row>
    <row r="74" spans="1:20" s="711" customFormat="1" x14ac:dyDescent="0.2">
      <c r="A74" s="781"/>
      <c r="B74" s="773"/>
      <c r="D74" s="773"/>
      <c r="E74" s="782"/>
      <c r="F74" s="783"/>
      <c r="G74" s="783"/>
      <c r="H74" s="773"/>
      <c r="I74" s="783"/>
      <c r="J74" s="774"/>
      <c r="K74" s="782"/>
      <c r="L74" s="783"/>
      <c r="M74" s="783"/>
      <c r="N74" s="780"/>
      <c r="O74" s="783"/>
      <c r="P74" s="775"/>
      <c r="Q74" s="782"/>
      <c r="R74" s="783"/>
      <c r="S74" s="783"/>
      <c r="T74" s="701"/>
    </row>
    <row r="75" spans="1:20" x14ac:dyDescent="0.2">
      <c r="D75" s="746"/>
      <c r="F75" s="701"/>
      <c r="J75" s="746"/>
      <c r="L75" s="701"/>
      <c r="N75" s="703"/>
      <c r="P75" s="746"/>
    </row>
    <row r="76" spans="1:20" x14ac:dyDescent="0.2">
      <c r="F76" s="703"/>
      <c r="G76" s="703"/>
      <c r="L76" s="703"/>
      <c r="M76" s="703"/>
      <c r="R76" s="703"/>
      <c r="S76" s="703"/>
    </row>
    <row r="77" spans="1:20" x14ac:dyDescent="0.2">
      <c r="B77" s="739"/>
      <c r="D77" s="739"/>
      <c r="F77" s="703"/>
      <c r="G77" s="703"/>
      <c r="L77" s="703"/>
      <c r="M77" s="703"/>
      <c r="R77" s="703"/>
      <c r="S77" s="703"/>
    </row>
    <row r="78" spans="1:20" x14ac:dyDescent="0.2">
      <c r="B78" s="739"/>
      <c r="D78" s="739"/>
      <c r="F78" s="703"/>
      <c r="G78" s="703"/>
      <c r="L78" s="703"/>
      <c r="M78" s="703"/>
      <c r="R78" s="703"/>
      <c r="S78" s="703"/>
    </row>
    <row r="79" spans="1:20" x14ac:dyDescent="0.2">
      <c r="B79" s="742"/>
      <c r="H79" s="743"/>
      <c r="N79" s="743"/>
    </row>
    <row r="80" spans="1:20" x14ac:dyDescent="0.2">
      <c r="B80" s="744"/>
    </row>
    <row r="81" spans="2:2" x14ac:dyDescent="0.2">
      <c r="B81" s="771"/>
    </row>
    <row r="82" spans="2:2" x14ac:dyDescent="0.2">
      <c r="B82" s="745"/>
    </row>
    <row r="83" spans="2:2" x14ac:dyDescent="0.2">
      <c r="B83" s="745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51" type="noConversion"/>
  <printOptions horizontalCentered="1"/>
  <pageMargins left="0.25" right="0.25" top="0.25" bottom="0.5" header="0.3" footer="0.3"/>
  <pageSetup scale="85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5"/>
  <sheetViews>
    <sheetView showGridLines="0" topLeftCell="A80" zoomScale="85" zoomScaleNormal="85" workbookViewId="0">
      <selection activeCell="M74" sqref="M74"/>
    </sheetView>
  </sheetViews>
  <sheetFormatPr defaultColWidth="8.85546875" defaultRowHeight="12.75" x14ac:dyDescent="0.2"/>
  <cols>
    <col min="1" max="1" width="46.7109375" style="1845" customWidth="1"/>
    <col min="2" max="3" width="14.7109375" style="1845" customWidth="1"/>
    <col min="4" max="4" width="10.42578125" style="1845" customWidth="1"/>
    <col min="5" max="5" width="7.5703125" style="1803" customWidth="1"/>
    <col min="6" max="9" width="8.85546875" style="1803"/>
    <col min="10" max="10" width="8.85546875" style="1805"/>
    <col min="11" max="16384" width="8.85546875" style="1806"/>
  </cols>
  <sheetData>
    <row r="1" spans="1:10" ht="15.75" x14ac:dyDescent="0.25">
      <c r="A1" s="1893" t="str">
        <f>CONCATENATE('List of Tables'!A4,":  ",'List of Tables'!C4)</f>
        <v>TABLE 1:  Summary of Visitor Statistics: 2015 vs. 2014R</v>
      </c>
      <c r="B1" s="1893"/>
      <c r="C1" s="1893"/>
      <c r="D1" s="1893"/>
      <c r="F1" s="1804"/>
    </row>
    <row r="2" spans="1:10" ht="15.75" x14ac:dyDescent="0.25">
      <c r="A2" s="1801"/>
      <c r="B2" s="1801"/>
      <c r="C2" s="1801"/>
      <c r="D2" s="1801"/>
      <c r="F2" s="1807"/>
    </row>
    <row r="3" spans="1:10" s="1810" customFormat="1" ht="12" x14ac:dyDescent="0.2">
      <c r="A3" s="1894" t="s">
        <v>390</v>
      </c>
      <c r="B3" s="1891">
        <v>2015</v>
      </c>
      <c r="C3" s="1897" t="s">
        <v>984</v>
      </c>
      <c r="D3" s="1891" t="s">
        <v>597</v>
      </c>
      <c r="E3" s="1808"/>
      <c r="F3" s="1808"/>
      <c r="G3" s="1808"/>
      <c r="H3" s="1808"/>
      <c r="I3" s="1808"/>
      <c r="J3" s="1809"/>
    </row>
    <row r="4" spans="1:10" s="1810" customFormat="1" ht="12" x14ac:dyDescent="0.2">
      <c r="A4" s="1895"/>
      <c r="B4" s="1896"/>
      <c r="C4" s="1898"/>
      <c r="D4" s="1896"/>
      <c r="E4" s="1808"/>
      <c r="F4" s="1808"/>
      <c r="G4" s="1808"/>
      <c r="H4" s="1808"/>
      <c r="I4" s="1808"/>
      <c r="J4" s="1809"/>
    </row>
    <row r="5" spans="1:10" s="1810" customFormat="1" ht="12" x14ac:dyDescent="0.2">
      <c r="A5" s="1811" t="s">
        <v>390</v>
      </c>
      <c r="B5" s="1812">
        <v>15110.939387183418</v>
      </c>
      <c r="C5" s="1813">
        <v>14973.293266986915</v>
      </c>
      <c r="D5" s="1814">
        <v>0.9192775279436014</v>
      </c>
      <c r="E5" s="1808"/>
      <c r="F5" s="1808"/>
      <c r="G5" s="1808"/>
      <c r="H5" s="1808"/>
      <c r="I5" s="1808"/>
      <c r="J5" s="1809"/>
    </row>
    <row r="6" spans="1:10" s="1810" customFormat="1" ht="12" x14ac:dyDescent="0.2">
      <c r="A6" s="1811" t="s">
        <v>859</v>
      </c>
      <c r="B6" s="1812">
        <v>14938.499293519197</v>
      </c>
      <c r="C6" s="1813">
        <v>14808.619116476479</v>
      </c>
      <c r="D6" s="1814">
        <v>0.87705798914234878</v>
      </c>
      <c r="E6" s="1808"/>
      <c r="F6" s="1808"/>
      <c r="G6" s="1808"/>
      <c r="H6" s="1808"/>
      <c r="I6" s="1808"/>
      <c r="J6" s="1809"/>
    </row>
    <row r="7" spans="1:10" s="1810" customFormat="1" ht="12" x14ac:dyDescent="0.2">
      <c r="A7" s="1811" t="s">
        <v>860</v>
      </c>
      <c r="B7" s="1812">
        <v>38.362406664220991</v>
      </c>
      <c r="C7" s="1813">
        <v>42.528252660939927</v>
      </c>
      <c r="D7" s="1814">
        <v>-9.7954788548015213</v>
      </c>
      <c r="E7" s="1808"/>
      <c r="F7" s="1808"/>
      <c r="G7" s="1808"/>
      <c r="H7" s="1808"/>
      <c r="I7" s="1808"/>
      <c r="J7" s="1809"/>
    </row>
    <row r="8" spans="1:10" s="1810" customFormat="1" ht="12" x14ac:dyDescent="0.2">
      <c r="A8" s="1815" t="s">
        <v>773</v>
      </c>
      <c r="B8" s="1816">
        <v>134.077687</v>
      </c>
      <c r="C8" s="1817">
        <v>122.145898</v>
      </c>
      <c r="D8" s="1818">
        <v>9.7684729453624346</v>
      </c>
      <c r="E8" s="1808"/>
      <c r="F8" s="1808"/>
      <c r="G8" s="1808"/>
      <c r="H8" s="1808"/>
      <c r="I8" s="1808"/>
      <c r="J8" s="1809"/>
    </row>
    <row r="9" spans="1:10" s="1810" customFormat="1" ht="12" x14ac:dyDescent="0.2">
      <c r="A9" s="1819"/>
      <c r="B9" s="1820"/>
      <c r="C9" s="1820"/>
      <c r="D9" s="1819"/>
      <c r="E9" s="1808"/>
      <c r="F9" s="1808"/>
      <c r="G9" s="1808"/>
      <c r="H9" s="1808"/>
      <c r="I9" s="1808"/>
      <c r="J9" s="1809"/>
    </row>
    <row r="10" spans="1:10" s="1810" customFormat="1" ht="12" x14ac:dyDescent="0.2">
      <c r="A10" s="1819"/>
      <c r="B10" s="1819"/>
      <c r="C10" s="1819"/>
      <c r="D10" s="1819"/>
      <c r="E10" s="1808"/>
      <c r="F10" s="1808"/>
      <c r="G10" s="1808"/>
      <c r="H10" s="1808"/>
      <c r="I10" s="1808"/>
      <c r="J10" s="1809"/>
    </row>
    <row r="11" spans="1:10" s="1810" customFormat="1" ht="12" x14ac:dyDescent="0.2">
      <c r="A11" s="1891" t="s">
        <v>882</v>
      </c>
      <c r="B11" s="1891">
        <f>+B3</f>
        <v>2015</v>
      </c>
      <c r="C11" s="1891" t="str">
        <f>+C3</f>
        <v>2014R</v>
      </c>
      <c r="D11" s="1891" t="s">
        <v>597</v>
      </c>
      <c r="E11" s="1808"/>
      <c r="F11" s="1808"/>
      <c r="G11" s="1808"/>
      <c r="H11" s="1808"/>
      <c r="I11" s="1808"/>
      <c r="J11" s="1809"/>
    </row>
    <row r="12" spans="1:10" s="1823" customFormat="1" ht="12" x14ac:dyDescent="0.2">
      <c r="A12" s="1892"/>
      <c r="B12" s="1892"/>
      <c r="C12" s="1892"/>
      <c r="D12" s="1892"/>
      <c r="E12" s="1821"/>
      <c r="F12" s="1821"/>
      <c r="G12" s="1821"/>
      <c r="H12" s="1821"/>
      <c r="I12" s="1821"/>
      <c r="J12" s="1822"/>
    </row>
    <row r="13" spans="1:10" s="1810" customFormat="1" ht="12" x14ac:dyDescent="0.2">
      <c r="A13" s="390" t="s">
        <v>390</v>
      </c>
      <c r="B13" s="391">
        <v>14976.861700183417</v>
      </c>
      <c r="C13" s="391">
        <v>14851.147369137419</v>
      </c>
      <c r="D13" s="1709">
        <v>0.84649574824937934</v>
      </c>
      <c r="E13" s="1808"/>
      <c r="F13" s="1808"/>
      <c r="G13" s="1808"/>
      <c r="H13" s="1808"/>
      <c r="I13" s="1808"/>
      <c r="J13" s="1809"/>
    </row>
    <row r="14" spans="1:10" s="1810" customFormat="1" ht="12" x14ac:dyDescent="0.2">
      <c r="A14" s="1824" t="s">
        <v>623</v>
      </c>
      <c r="B14" s="1825">
        <v>14938.499293519197</v>
      </c>
      <c r="C14" s="1825">
        <v>14808.619116476479</v>
      </c>
      <c r="D14" s="1826">
        <v>0.87705798914234878</v>
      </c>
      <c r="E14" s="1808"/>
      <c r="F14" s="1808"/>
      <c r="G14" s="1808"/>
      <c r="H14" s="1808"/>
      <c r="I14" s="1808"/>
      <c r="J14" s="1809"/>
    </row>
    <row r="15" spans="1:10" s="1810" customFormat="1" ht="12" x14ac:dyDescent="0.2">
      <c r="A15" s="1827" t="s">
        <v>615</v>
      </c>
      <c r="B15" s="1825">
        <v>5275.6624984837272</v>
      </c>
      <c r="C15" s="1825">
        <v>4930.4955668399289</v>
      </c>
      <c r="D15" s="1826">
        <v>7.0006539294999088</v>
      </c>
      <c r="E15" s="1808"/>
      <c r="F15" s="1808"/>
      <c r="G15" s="1808"/>
      <c r="H15" s="1808"/>
      <c r="I15" s="1808"/>
      <c r="J15" s="1809"/>
    </row>
    <row r="16" spans="1:10" s="1810" customFormat="1" ht="12" x14ac:dyDescent="0.2">
      <c r="A16" s="1827" t="s">
        <v>616</v>
      </c>
      <c r="B16" s="1825">
        <v>3674.6073123887991</v>
      </c>
      <c r="C16" s="1825">
        <v>3655.0288141858305</v>
      </c>
      <c r="D16" s="1826">
        <v>0.53565920265747013</v>
      </c>
      <c r="E16" s="1808"/>
      <c r="F16" s="1808"/>
      <c r="G16" s="1808"/>
      <c r="H16" s="1808"/>
      <c r="I16" s="1808"/>
      <c r="J16" s="1809"/>
    </row>
    <row r="17" spans="1:10" s="1810" customFormat="1" ht="12" x14ac:dyDescent="0.2">
      <c r="A17" s="1827" t="s">
        <v>241</v>
      </c>
      <c r="B17" s="1825">
        <v>2052.6813206182733</v>
      </c>
      <c r="C17" s="1825">
        <v>2396.6521896512281</v>
      </c>
      <c r="D17" s="1826">
        <v>-14.352139643717393</v>
      </c>
      <c r="E17" s="1808"/>
      <c r="F17" s="1808"/>
      <c r="G17" s="1808"/>
      <c r="H17" s="1808"/>
      <c r="I17" s="1808"/>
      <c r="J17" s="1809"/>
    </row>
    <row r="18" spans="1:10" s="1810" customFormat="1" ht="12" x14ac:dyDescent="0.2">
      <c r="A18" s="1827" t="s">
        <v>212</v>
      </c>
      <c r="B18" s="1825">
        <v>1053.2316212199405</v>
      </c>
      <c r="C18" s="1825">
        <v>1073.4158150147275</v>
      </c>
      <c r="D18" s="1826">
        <v>-1.8803704503375585</v>
      </c>
      <c r="E18" s="1808"/>
      <c r="F18" s="1808"/>
      <c r="G18" s="1808"/>
      <c r="H18" s="1808"/>
      <c r="I18" s="1808"/>
      <c r="J18" s="1809"/>
    </row>
    <row r="19" spans="1:10" s="1810" customFormat="1" ht="12" x14ac:dyDescent="0.2">
      <c r="A19" s="1827" t="s">
        <v>238</v>
      </c>
      <c r="B19" s="1825">
        <v>337.17566669426759</v>
      </c>
      <c r="C19" s="1825">
        <v>339.09994834099945</v>
      </c>
      <c r="D19" s="1826">
        <v>-0.56746739601292873</v>
      </c>
      <c r="E19" s="1808"/>
      <c r="F19" s="1808"/>
      <c r="G19" s="1808"/>
      <c r="H19" s="1808"/>
      <c r="I19" s="1808"/>
      <c r="J19" s="1809"/>
    </row>
    <row r="20" spans="1:10" s="1810" customFormat="1" ht="12" x14ac:dyDescent="0.2">
      <c r="A20" s="1827" t="s">
        <v>617</v>
      </c>
      <c r="B20" s="1825">
        <v>1001.2588400853006</v>
      </c>
      <c r="C20" s="1825">
        <v>894.3080682720522</v>
      </c>
      <c r="D20" s="1826">
        <v>11.959052546612327</v>
      </c>
      <c r="E20" s="1808"/>
      <c r="F20" s="1808"/>
      <c r="G20" s="1808"/>
      <c r="H20" s="1808"/>
      <c r="I20" s="1808"/>
      <c r="J20" s="1809"/>
    </row>
    <row r="21" spans="1:10" s="1810" customFormat="1" ht="12" x14ac:dyDescent="0.2">
      <c r="A21" s="1827" t="s">
        <v>259</v>
      </c>
      <c r="B21" s="1825">
        <v>903.92247567436357</v>
      </c>
      <c r="C21" s="1825">
        <v>806.66583873015145</v>
      </c>
      <c r="D21" s="1826">
        <v>12.0566202601703</v>
      </c>
      <c r="E21" s="1808"/>
      <c r="F21" s="1808"/>
      <c r="G21" s="1808"/>
      <c r="H21" s="1808"/>
      <c r="I21" s="1808"/>
      <c r="J21" s="1809"/>
    </row>
    <row r="22" spans="1:10" s="1810" customFormat="1" ht="12" x14ac:dyDescent="0.2">
      <c r="A22" s="1827" t="s">
        <v>207</v>
      </c>
      <c r="B22" s="1825">
        <v>79.822110503232551</v>
      </c>
      <c r="C22" s="1825">
        <v>93.454295982209871</v>
      </c>
      <c r="D22" s="1826">
        <v>-14.587007837041934</v>
      </c>
      <c r="E22" s="1808"/>
      <c r="F22" s="1808"/>
      <c r="G22" s="1808"/>
      <c r="H22" s="1808"/>
      <c r="I22" s="1808"/>
      <c r="J22" s="1809"/>
    </row>
    <row r="23" spans="1:10" s="1810" customFormat="1" ht="12" x14ac:dyDescent="0.2">
      <c r="A23" s="1827" t="s">
        <v>242</v>
      </c>
      <c r="B23" s="1825">
        <v>560.13744785129165</v>
      </c>
      <c r="C23" s="1825">
        <v>619.49857945935071</v>
      </c>
      <c r="D23" s="1826">
        <v>-9.5821255409277519</v>
      </c>
      <c r="E23" s="1808"/>
      <c r="F23" s="1808"/>
      <c r="G23" s="1808"/>
      <c r="H23" s="1808"/>
      <c r="I23" s="1808"/>
      <c r="J23" s="1809"/>
    </row>
    <row r="24" spans="1:10" s="1810" customFormat="1" ht="12" x14ac:dyDescent="0.2">
      <c r="A24" s="1824" t="s">
        <v>624</v>
      </c>
      <c r="B24" s="1825">
        <v>38.362406664220991</v>
      </c>
      <c r="C24" s="1825">
        <v>42.528252660939927</v>
      </c>
      <c r="D24" s="1826">
        <v>-9.7954788548015213</v>
      </c>
      <c r="E24" s="1808"/>
      <c r="F24" s="1808"/>
      <c r="G24" s="1808"/>
      <c r="H24" s="1808"/>
      <c r="I24" s="1808"/>
      <c r="J24" s="1809"/>
    </row>
    <row r="25" spans="1:10" s="1810" customFormat="1" ht="6" customHeight="1" x14ac:dyDescent="0.2">
      <c r="A25" s="1828"/>
      <c r="B25" s="1829"/>
      <c r="C25" s="1829"/>
      <c r="D25" s="1828"/>
      <c r="E25" s="1808"/>
      <c r="F25" s="1808"/>
      <c r="G25" s="1808"/>
      <c r="H25" s="1808"/>
      <c r="I25" s="1808"/>
      <c r="J25" s="1809"/>
    </row>
    <row r="26" spans="1:10" s="1810" customFormat="1" ht="12" x14ac:dyDescent="0.2">
      <c r="A26" s="390" t="s">
        <v>386</v>
      </c>
      <c r="B26" s="392">
        <v>78620086.251515865</v>
      </c>
      <c r="C26" s="392">
        <v>75932334.937385678</v>
      </c>
      <c r="D26" s="1709">
        <v>3.5396663573516145</v>
      </c>
      <c r="E26" s="1808"/>
      <c r="F26" s="1808"/>
      <c r="G26" s="1808"/>
      <c r="H26" s="1808"/>
      <c r="I26" s="1808"/>
      <c r="J26" s="1809"/>
    </row>
    <row r="27" spans="1:10" s="1810" customFormat="1" ht="12" x14ac:dyDescent="0.2">
      <c r="A27" s="1824" t="s">
        <v>623</v>
      </c>
      <c r="B27" s="1830">
        <v>78086080.96191664</v>
      </c>
      <c r="C27" s="1830">
        <v>75269196.744432539</v>
      </c>
      <c r="D27" s="1826">
        <v>3.7424130179686808</v>
      </c>
      <c r="E27" s="1808"/>
      <c r="F27" s="1808"/>
      <c r="G27" s="1808"/>
      <c r="H27" s="1808"/>
      <c r="I27" s="1808"/>
      <c r="J27" s="1809"/>
    </row>
    <row r="28" spans="1:10" s="1810" customFormat="1" ht="12" x14ac:dyDescent="0.2">
      <c r="A28" s="1827" t="s">
        <v>615</v>
      </c>
      <c r="B28" s="1830">
        <v>32561687.654066339</v>
      </c>
      <c r="C28" s="1830">
        <v>30780358.97688102</v>
      </c>
      <c r="D28" s="1826">
        <v>5.7872251539472526</v>
      </c>
      <c r="E28" s="1808"/>
      <c r="F28" s="1808"/>
      <c r="G28" s="1808"/>
      <c r="H28" s="1808"/>
      <c r="I28" s="1808"/>
      <c r="J28" s="1809"/>
    </row>
    <row r="29" spans="1:10" s="1810" customFormat="1" ht="12" x14ac:dyDescent="0.2">
      <c r="A29" s="1827" t="s">
        <v>616</v>
      </c>
      <c r="B29" s="1830">
        <v>18580407.554727491</v>
      </c>
      <c r="C29" s="1830">
        <v>17841798.778390322</v>
      </c>
      <c r="D29" s="1826">
        <v>4.1397663179104978</v>
      </c>
      <c r="E29" s="1808"/>
      <c r="F29" s="1808"/>
      <c r="G29" s="1808"/>
      <c r="H29" s="1808"/>
      <c r="I29" s="1808"/>
      <c r="J29" s="1809"/>
    </row>
    <row r="30" spans="1:10" s="1810" customFormat="1" ht="12" x14ac:dyDescent="0.2">
      <c r="A30" s="1827" t="s">
        <v>241</v>
      </c>
      <c r="B30" s="1830">
        <v>8685616.2538455706</v>
      </c>
      <c r="C30" s="1830">
        <v>8766526.142293606</v>
      </c>
      <c r="D30" s="1826">
        <v>-0.92294127838951168</v>
      </c>
      <c r="E30" s="1808"/>
      <c r="F30" s="1808"/>
      <c r="G30" s="1808"/>
      <c r="H30" s="1808"/>
      <c r="I30" s="1808"/>
      <c r="J30" s="1809"/>
    </row>
    <row r="31" spans="1:10" s="1810" customFormat="1" ht="12" x14ac:dyDescent="0.2">
      <c r="A31" s="1827" t="s">
        <v>212</v>
      </c>
      <c r="B31" s="1830">
        <v>6520761.1490028044</v>
      </c>
      <c r="C31" s="1830">
        <v>6753350.4325131513</v>
      </c>
      <c r="D31" s="1826">
        <v>-3.4440576693691951</v>
      </c>
      <c r="E31" s="1808"/>
      <c r="F31" s="1808"/>
      <c r="G31" s="1808"/>
      <c r="H31" s="1808"/>
      <c r="I31" s="1808"/>
      <c r="J31" s="1809"/>
    </row>
    <row r="32" spans="1:10" s="1810" customFormat="1" ht="12" x14ac:dyDescent="0.2">
      <c r="A32" s="1827" t="s">
        <v>238</v>
      </c>
      <c r="B32" s="1830">
        <v>1897156.5899885979</v>
      </c>
      <c r="C32" s="1830">
        <v>1868643.3821811592</v>
      </c>
      <c r="D32" s="1826">
        <v>1.5258774402506305</v>
      </c>
      <c r="E32" s="1808"/>
      <c r="F32" s="1808"/>
      <c r="G32" s="1808"/>
      <c r="H32" s="1808"/>
      <c r="I32" s="1808"/>
      <c r="J32" s="1809"/>
    </row>
    <row r="33" spans="1:10" s="1810" customFormat="1" ht="12" x14ac:dyDescent="0.2">
      <c r="A33" s="1827" t="s">
        <v>617</v>
      </c>
      <c r="B33" s="1830">
        <v>3810264.8664824241</v>
      </c>
      <c r="C33" s="1830">
        <v>3458815.7650731434</v>
      </c>
      <c r="D33" s="1826">
        <v>10.160966217344871</v>
      </c>
      <c r="E33" s="1808"/>
      <c r="F33" s="1808"/>
      <c r="G33" s="1808"/>
      <c r="H33" s="1808"/>
      <c r="I33" s="1808"/>
      <c r="J33" s="1809"/>
    </row>
    <row r="34" spans="1:10" s="1810" customFormat="1" ht="12" x14ac:dyDescent="0.2">
      <c r="A34" s="1827" t="s">
        <v>259</v>
      </c>
      <c r="B34" s="1830">
        <v>2656623.6737587908</v>
      </c>
      <c r="C34" s="1830">
        <v>2515854.5754416618</v>
      </c>
      <c r="D34" s="1826">
        <v>5.5952796195470427</v>
      </c>
      <c r="E34" s="1808"/>
      <c r="F34" s="1808"/>
      <c r="G34" s="1808"/>
      <c r="H34" s="1808"/>
      <c r="I34" s="1808"/>
      <c r="J34" s="1809"/>
    </row>
    <row r="35" spans="1:10" s="1810" customFormat="1" ht="12" x14ac:dyDescent="0.2">
      <c r="A35" s="1827" t="s">
        <v>207</v>
      </c>
      <c r="B35" s="1830">
        <v>322633.65305378108</v>
      </c>
      <c r="C35" s="1830">
        <v>346836.89091972698</v>
      </c>
      <c r="D35" s="1826">
        <v>-6.9782766769027411</v>
      </c>
      <c r="E35" s="1808"/>
      <c r="F35" s="1808"/>
      <c r="G35" s="1808"/>
      <c r="H35" s="1808"/>
      <c r="I35" s="1808"/>
      <c r="J35" s="1809"/>
    </row>
    <row r="36" spans="1:10" s="1810" customFormat="1" ht="12" x14ac:dyDescent="0.2">
      <c r="A36" s="1827" t="s">
        <v>242</v>
      </c>
      <c r="B36" s="1830">
        <v>3050929.5669908435</v>
      </c>
      <c r="C36" s="1830">
        <v>2937011.8007387472</v>
      </c>
      <c r="D36" s="1826">
        <v>3.8786962389270112</v>
      </c>
      <c r="E36" s="1808"/>
      <c r="F36" s="1808"/>
      <c r="G36" s="1808"/>
      <c r="H36" s="1808"/>
      <c r="I36" s="1808"/>
      <c r="J36" s="1809"/>
    </row>
    <row r="37" spans="1:10" s="1810" customFormat="1" ht="12" x14ac:dyDescent="0.2">
      <c r="A37" s="1824" t="s">
        <v>624</v>
      </c>
      <c r="B37" s="1830">
        <v>534005.2895992297</v>
      </c>
      <c r="C37" s="1830">
        <v>663138.19295313966</v>
      </c>
      <c r="D37" s="1826">
        <v>-19.473000458448194</v>
      </c>
      <c r="E37" s="1808"/>
      <c r="F37" s="1808"/>
      <c r="G37" s="1808"/>
      <c r="H37" s="1808"/>
      <c r="I37" s="1808"/>
      <c r="J37" s="1809"/>
    </row>
    <row r="38" spans="1:10" s="1810" customFormat="1" ht="6" customHeight="1" x14ac:dyDescent="0.2">
      <c r="A38" s="1824"/>
      <c r="B38" s="1831"/>
      <c r="C38" s="1831"/>
      <c r="D38" s="1832"/>
      <c r="E38" s="1808"/>
      <c r="F38" s="1808"/>
      <c r="G38" s="1808"/>
      <c r="H38" s="1808"/>
      <c r="I38" s="1808"/>
      <c r="J38" s="1809"/>
    </row>
    <row r="39" spans="1:10" s="1810" customFormat="1" ht="12" x14ac:dyDescent="0.2">
      <c r="A39" s="390" t="s">
        <v>387</v>
      </c>
      <c r="B39" s="392">
        <v>8679563.776389569</v>
      </c>
      <c r="C39" s="392">
        <v>8320784.934303415</v>
      </c>
      <c r="D39" s="1709">
        <v>4.311838906051352</v>
      </c>
      <c r="E39" s="1808"/>
      <c r="F39" s="1808"/>
      <c r="G39" s="1808"/>
      <c r="H39" s="1808"/>
      <c r="I39" s="1808"/>
      <c r="J39" s="1809"/>
    </row>
    <row r="40" spans="1:10" s="1810" customFormat="1" ht="12" x14ac:dyDescent="0.2">
      <c r="A40" s="1824" t="s">
        <v>623</v>
      </c>
      <c r="B40" s="1830">
        <v>8563017.776389569</v>
      </c>
      <c r="C40" s="1830">
        <v>8196341.934303415</v>
      </c>
      <c r="D40" s="1826">
        <v>4.4736523320426453</v>
      </c>
      <c r="E40" s="1808"/>
      <c r="F40" s="1808"/>
      <c r="G40" s="1808"/>
      <c r="H40" s="1808"/>
      <c r="I40" s="1808"/>
      <c r="J40" s="1809"/>
    </row>
    <row r="41" spans="1:10" s="1810" customFormat="1" ht="12" x14ac:dyDescent="0.2">
      <c r="A41" s="1827" t="s">
        <v>615</v>
      </c>
      <c r="B41" s="1830">
        <v>3507652.0487610716</v>
      </c>
      <c r="C41" s="1830">
        <v>3255474.6229827004</v>
      </c>
      <c r="D41" s="1826">
        <v>7.7462568437201842</v>
      </c>
      <c r="E41" s="1808"/>
      <c r="F41" s="1808"/>
      <c r="G41" s="1808"/>
      <c r="H41" s="1808"/>
      <c r="I41" s="1808"/>
      <c r="J41" s="1809"/>
    </row>
    <row r="42" spans="1:10" s="1810" customFormat="1" ht="12" x14ac:dyDescent="0.2">
      <c r="A42" s="1827" t="s">
        <v>616</v>
      </c>
      <c r="B42" s="1830">
        <v>1803669.5327120139</v>
      </c>
      <c r="C42" s="1830">
        <v>1713084.5165792941</v>
      </c>
      <c r="D42" s="1826">
        <v>5.2878311172644867</v>
      </c>
      <c r="E42" s="1808"/>
      <c r="F42" s="1808"/>
      <c r="G42" s="1808"/>
      <c r="H42" s="1808"/>
      <c r="I42" s="1808"/>
      <c r="J42" s="1809"/>
    </row>
    <row r="43" spans="1:10" s="1810" customFormat="1" ht="12" x14ac:dyDescent="0.2">
      <c r="A43" s="1827" t="s">
        <v>241</v>
      </c>
      <c r="B43" s="1830">
        <v>1482303.7894314588</v>
      </c>
      <c r="C43" s="1830">
        <v>1511739.2435079995</v>
      </c>
      <c r="D43" s="1826">
        <v>-1.9471250880697863</v>
      </c>
      <c r="E43" s="1808"/>
      <c r="F43" s="1808"/>
      <c r="G43" s="1808"/>
      <c r="H43" s="1808"/>
      <c r="I43" s="1808"/>
      <c r="J43" s="1809"/>
    </row>
    <row r="44" spans="1:10" s="1810" customFormat="1" ht="12" x14ac:dyDescent="0.2">
      <c r="A44" s="1827" t="s">
        <v>212</v>
      </c>
      <c r="B44" s="1830">
        <v>512323.39010262396</v>
      </c>
      <c r="C44" s="1830">
        <v>522761.30328853341</v>
      </c>
      <c r="D44" s="1826">
        <v>-1.9966881864146584</v>
      </c>
      <c r="E44" s="1808"/>
      <c r="F44" s="1808"/>
      <c r="G44" s="1808"/>
      <c r="H44" s="1808"/>
      <c r="I44" s="1808"/>
      <c r="J44" s="1809"/>
    </row>
    <row r="45" spans="1:10" s="1810" customFormat="1" ht="12" x14ac:dyDescent="0.2">
      <c r="A45" s="1827" t="s">
        <v>238</v>
      </c>
      <c r="B45" s="1830">
        <v>145018.86587555753</v>
      </c>
      <c r="C45" s="1830">
        <v>142365.95519562703</v>
      </c>
      <c r="D45" s="1826">
        <v>1.8634445828604878</v>
      </c>
      <c r="E45" s="1808"/>
      <c r="F45" s="1808"/>
      <c r="G45" s="1808"/>
      <c r="H45" s="1808"/>
      <c r="I45" s="1808"/>
      <c r="J45" s="1809"/>
    </row>
    <row r="46" spans="1:10" s="1810" customFormat="1" ht="12" x14ac:dyDescent="0.2">
      <c r="A46" s="1827" t="s">
        <v>617</v>
      </c>
      <c r="B46" s="1830">
        <v>399618.83129016956</v>
      </c>
      <c r="C46" s="1830">
        <v>371367.03228881524</v>
      </c>
      <c r="D46" s="1826">
        <v>7.6075140077007841</v>
      </c>
      <c r="E46" s="1808"/>
      <c r="F46" s="1808"/>
      <c r="G46" s="1808"/>
      <c r="H46" s="1808"/>
      <c r="I46" s="1808"/>
      <c r="J46" s="1809"/>
    </row>
    <row r="47" spans="1:10" s="1810" customFormat="1" ht="12" x14ac:dyDescent="0.2">
      <c r="A47" s="1827" t="s">
        <v>259</v>
      </c>
      <c r="B47" s="1830">
        <v>393832.90320454392</v>
      </c>
      <c r="C47" s="1830">
        <v>368110.33475240838</v>
      </c>
      <c r="D47" s="1826">
        <v>6.9877333026894197</v>
      </c>
      <c r="E47" s="1808"/>
      <c r="F47" s="1808"/>
      <c r="G47" s="1808"/>
      <c r="H47" s="1808"/>
      <c r="I47" s="1808"/>
      <c r="J47" s="1809"/>
    </row>
    <row r="48" spans="1:10" s="1810" customFormat="1" ht="12" x14ac:dyDescent="0.2">
      <c r="A48" s="1827" t="s">
        <v>207</v>
      </c>
      <c r="B48" s="1830">
        <v>27977.729213791226</v>
      </c>
      <c r="C48" s="1830">
        <v>29799.938121259707</v>
      </c>
      <c r="D48" s="1826">
        <v>-6.1148076887062075</v>
      </c>
      <c r="E48" s="1808"/>
      <c r="F48" s="1808"/>
      <c r="G48" s="1808"/>
      <c r="H48" s="1808"/>
      <c r="I48" s="1808"/>
      <c r="J48" s="1809"/>
    </row>
    <row r="49" spans="1:10" s="1810" customFormat="1" ht="12" x14ac:dyDescent="0.2">
      <c r="A49" s="1827" t="s">
        <v>242</v>
      </c>
      <c r="B49" s="1830">
        <v>290620.68579833867</v>
      </c>
      <c r="C49" s="1830">
        <v>281638.98753251875</v>
      </c>
      <c r="D49" s="1826">
        <v>3.1890820033511438</v>
      </c>
      <c r="E49" s="1808"/>
      <c r="F49" s="1808"/>
      <c r="G49" s="1808"/>
      <c r="H49" s="1808"/>
      <c r="I49" s="1808"/>
      <c r="J49" s="1809"/>
    </row>
    <row r="50" spans="1:10" s="1810" customFormat="1" ht="12" x14ac:dyDescent="0.2">
      <c r="A50" s="1824" t="s">
        <v>624</v>
      </c>
      <c r="B50" s="1830">
        <v>116546</v>
      </c>
      <c r="C50" s="1830">
        <v>124443</v>
      </c>
      <c r="D50" s="1826">
        <v>-6.3458772289321219</v>
      </c>
      <c r="E50" s="1808"/>
      <c r="F50" s="1808"/>
      <c r="G50" s="1808"/>
      <c r="H50" s="1808"/>
      <c r="I50" s="1808"/>
      <c r="J50" s="1809"/>
    </row>
    <row r="51" spans="1:10" s="1810" customFormat="1" ht="6" customHeight="1" x14ac:dyDescent="0.2">
      <c r="A51" s="1833"/>
      <c r="B51" s="1834"/>
      <c r="C51" s="1834"/>
      <c r="D51" s="1835"/>
      <c r="E51" s="1808"/>
      <c r="F51" s="1808"/>
      <c r="G51" s="1808"/>
      <c r="H51" s="1808"/>
      <c r="I51" s="1808"/>
      <c r="J51" s="1809"/>
    </row>
    <row r="52" spans="1:10" s="1810" customFormat="1" ht="12" x14ac:dyDescent="0.2">
      <c r="A52" s="1713" t="s">
        <v>140</v>
      </c>
      <c r="B52" s="1714">
        <v>9.0580688473516116</v>
      </c>
      <c r="C52" s="1714">
        <v>9.1256216254725793</v>
      </c>
      <c r="D52" s="1715">
        <v>-0.74025398919023699</v>
      </c>
      <c r="E52" s="1808"/>
      <c r="F52" s="1808"/>
      <c r="G52" s="1808"/>
      <c r="H52" s="1808"/>
      <c r="I52" s="1808"/>
      <c r="J52" s="1809"/>
    </row>
    <row r="53" spans="1:10" s="1810" customFormat="1" ht="12" x14ac:dyDescent="0.2">
      <c r="A53" s="1824" t="s">
        <v>861</v>
      </c>
      <c r="B53" s="1836">
        <v>9.1189908745979658</v>
      </c>
      <c r="C53" s="1836">
        <v>9.1832670412901045</v>
      </c>
      <c r="D53" s="1826">
        <v>-0.69992701293709703</v>
      </c>
      <c r="E53" s="1808"/>
      <c r="F53" s="1808"/>
      <c r="G53" s="1808"/>
      <c r="H53" s="1808"/>
      <c r="I53" s="1808"/>
      <c r="J53" s="1809"/>
    </row>
    <row r="54" spans="1:10" s="1810" customFormat="1" ht="12" x14ac:dyDescent="0.2">
      <c r="A54" s="1827" t="s">
        <v>615</v>
      </c>
      <c r="B54" s="1836">
        <v>9.2830438143279821</v>
      </c>
      <c r="C54" s="1836">
        <v>9.4549528230325226</v>
      </c>
      <c r="D54" s="1826">
        <v>-1.8181900208509287</v>
      </c>
      <c r="E54" s="1808"/>
      <c r="F54" s="1808"/>
      <c r="G54" s="1808"/>
      <c r="H54" s="1808"/>
      <c r="I54" s="1808"/>
      <c r="J54" s="1809"/>
    </row>
    <row r="55" spans="1:10" s="1810" customFormat="1" ht="12" x14ac:dyDescent="0.2">
      <c r="A55" s="1827" t="s">
        <v>616</v>
      </c>
      <c r="B55" s="1836">
        <v>10.301447808340933</v>
      </c>
      <c r="C55" s="1836">
        <v>10.415013740254345</v>
      </c>
      <c r="D55" s="1826">
        <v>-1.0904059730087143</v>
      </c>
      <c r="E55" s="1808"/>
      <c r="F55" s="1808"/>
      <c r="G55" s="1808"/>
      <c r="H55" s="1808"/>
      <c r="I55" s="1808"/>
      <c r="J55" s="1809"/>
    </row>
    <row r="56" spans="1:10" s="1810" customFormat="1" ht="12" x14ac:dyDescent="0.2">
      <c r="A56" s="1827" t="s">
        <v>241</v>
      </c>
      <c r="B56" s="1836">
        <v>5.8595385883597855</v>
      </c>
      <c r="C56" s="1836">
        <v>5.7989671035798693</v>
      </c>
      <c r="D56" s="1826">
        <v>1.0445219587902752</v>
      </c>
      <c r="E56" s="1808"/>
      <c r="F56" s="1808"/>
      <c r="G56" s="1808"/>
      <c r="H56" s="1808"/>
      <c r="I56" s="1808"/>
      <c r="J56" s="1809"/>
    </row>
    <row r="57" spans="1:10" s="1810" customFormat="1" ht="12" x14ac:dyDescent="0.2">
      <c r="A57" s="1827" t="s">
        <v>212</v>
      </c>
      <c r="B57" s="1836">
        <v>12.7278224554546</v>
      </c>
      <c r="C57" s="1836">
        <v>12.918611974585465</v>
      </c>
      <c r="D57" s="1826">
        <v>-1.4768577267139966</v>
      </c>
      <c r="E57" s="1808"/>
      <c r="F57" s="1808"/>
      <c r="G57" s="1808"/>
      <c r="H57" s="1808"/>
      <c r="I57" s="1808"/>
      <c r="J57" s="1809"/>
    </row>
    <row r="58" spans="1:10" s="1810" customFormat="1" ht="12" x14ac:dyDescent="0.2">
      <c r="A58" s="1827" t="s">
        <v>238</v>
      </c>
      <c r="B58" s="1836">
        <v>13.082136441589409</v>
      </c>
      <c r="C58" s="1836">
        <v>13.125633720600058</v>
      </c>
      <c r="D58" s="1826">
        <v>-0.3313918393317854</v>
      </c>
      <c r="E58" s="1808"/>
      <c r="F58" s="1808"/>
      <c r="G58" s="1808"/>
      <c r="H58" s="1808"/>
      <c r="I58" s="1808"/>
      <c r="J58" s="1809"/>
    </row>
    <row r="59" spans="1:10" s="1810" customFormat="1" ht="12" x14ac:dyDescent="0.2">
      <c r="A59" s="1827" t="s">
        <v>617</v>
      </c>
      <c r="B59" s="1836">
        <v>9.534748035223922</v>
      </c>
      <c r="C59" s="1836">
        <v>9.3137394123428638</v>
      </c>
      <c r="D59" s="1826">
        <v>2.3729311407206701</v>
      </c>
      <c r="E59" s="1808"/>
      <c r="F59" s="1808"/>
      <c r="G59" s="1808"/>
      <c r="H59" s="1808"/>
      <c r="I59" s="1808"/>
      <c r="J59" s="1809"/>
    </row>
    <row r="60" spans="1:10" s="1810" customFormat="1" ht="12" x14ac:dyDescent="0.2">
      <c r="A60" s="1827" t="s">
        <v>259</v>
      </c>
      <c r="B60" s="1836">
        <v>6.7455604956882622</v>
      </c>
      <c r="C60" s="1836">
        <v>6.8345122044286795</v>
      </c>
      <c r="D60" s="1826">
        <v>-1.3015077898723721</v>
      </c>
      <c r="E60" s="1808"/>
      <c r="F60" s="1808"/>
      <c r="G60" s="1808"/>
      <c r="H60" s="1808"/>
      <c r="I60" s="1808"/>
      <c r="J60" s="1809"/>
    </row>
    <row r="61" spans="1:10" s="1810" customFormat="1" ht="12" x14ac:dyDescent="0.2">
      <c r="A61" s="1827" t="s">
        <v>207</v>
      </c>
      <c r="B61" s="1836">
        <v>11.531802691647448</v>
      </c>
      <c r="C61" s="1836">
        <v>11.638846010632772</v>
      </c>
      <c r="D61" s="1826">
        <v>-0.91970732225114071</v>
      </c>
      <c r="E61" s="1808"/>
      <c r="F61" s="1808"/>
      <c r="G61" s="1808"/>
      <c r="H61" s="1808"/>
      <c r="I61" s="1808"/>
      <c r="J61" s="1809"/>
    </row>
    <row r="62" spans="1:10" s="1810" customFormat="1" ht="12" x14ac:dyDescent="0.2">
      <c r="A62" s="1827" t="s">
        <v>242</v>
      </c>
      <c r="B62" s="1836">
        <v>10.497978003905336</v>
      </c>
      <c r="C62" s="1836">
        <v>10.428285609426261</v>
      </c>
      <c r="D62" s="1826">
        <v>0.66830155108217593</v>
      </c>
      <c r="E62" s="1808"/>
      <c r="F62" s="1808"/>
      <c r="G62" s="1808"/>
      <c r="H62" s="1808"/>
      <c r="I62" s="1808"/>
      <c r="J62" s="1809"/>
    </row>
    <row r="63" spans="1:10" s="1810" customFormat="1" ht="12" x14ac:dyDescent="0.2">
      <c r="A63" s="1824" t="s">
        <v>862</v>
      </c>
      <c r="B63" s="1836">
        <v>4.5819272184307458</v>
      </c>
      <c r="C63" s="1836">
        <v>5.3288509032499993</v>
      </c>
      <c r="D63" s="1826">
        <v>-14.016599420406267</v>
      </c>
      <c r="E63" s="1808"/>
      <c r="F63" s="1808"/>
      <c r="G63" s="1808"/>
      <c r="H63" s="1808"/>
      <c r="I63" s="1808"/>
      <c r="J63" s="1809"/>
    </row>
    <row r="64" spans="1:10" s="1810" customFormat="1" ht="6" customHeight="1" x14ac:dyDescent="0.2">
      <c r="A64" s="1833"/>
      <c r="B64" s="1837"/>
      <c r="C64" s="1837"/>
      <c r="D64" s="1838"/>
      <c r="E64" s="1808"/>
      <c r="F64" s="1808"/>
      <c r="G64" s="1808"/>
      <c r="H64" s="1808"/>
      <c r="I64" s="1808"/>
      <c r="J64" s="1809"/>
    </row>
    <row r="65" spans="1:10" s="1810" customFormat="1" ht="12" x14ac:dyDescent="0.2">
      <c r="A65" s="390" t="s">
        <v>388</v>
      </c>
      <c r="B65" s="1711">
        <v>190.49663278504289</v>
      </c>
      <c r="C65" s="1711">
        <v>195.58396803395783</v>
      </c>
      <c r="D65" s="1709">
        <v>-2.6011003356019766</v>
      </c>
      <c r="E65" s="1808"/>
      <c r="F65" s="1808"/>
      <c r="G65" s="1808"/>
      <c r="H65" s="1808"/>
      <c r="I65" s="1808"/>
      <c r="J65" s="1809"/>
    </row>
    <row r="66" spans="1:10" s="1810" customFormat="1" ht="12" x14ac:dyDescent="0.2">
      <c r="A66" s="1824" t="s">
        <v>623</v>
      </c>
      <c r="B66" s="1825">
        <v>191.30809370244683</v>
      </c>
      <c r="C66" s="1825">
        <v>196.74209048300801</v>
      </c>
      <c r="D66" s="1826">
        <v>-2.7619899571162199</v>
      </c>
      <c r="E66" s="1808"/>
      <c r="F66" s="1808"/>
      <c r="G66" s="1808"/>
      <c r="H66" s="1808"/>
      <c r="I66" s="1808"/>
      <c r="J66" s="1809"/>
    </row>
    <row r="67" spans="1:10" s="1810" customFormat="1" ht="12" x14ac:dyDescent="0.2">
      <c r="A67" s="1827" t="s">
        <v>615</v>
      </c>
      <c r="B67" s="1825">
        <v>162.02054864391823</v>
      </c>
      <c r="C67" s="1825">
        <v>160.18317299493486</v>
      </c>
      <c r="D67" s="1826">
        <v>1.1470466058513322</v>
      </c>
      <c r="E67" s="1808"/>
      <c r="F67" s="1808"/>
      <c r="G67" s="1808"/>
      <c r="H67" s="1808"/>
      <c r="I67" s="1808"/>
      <c r="J67" s="1809"/>
    </row>
    <row r="68" spans="1:10" s="1810" customFormat="1" ht="12" x14ac:dyDescent="0.2">
      <c r="A68" s="1827" t="s">
        <v>616</v>
      </c>
      <c r="B68" s="1825">
        <v>197.76785313053338</v>
      </c>
      <c r="C68" s="1825">
        <v>204.85764129414676</v>
      </c>
      <c r="D68" s="1826">
        <v>-3.4608365686654756</v>
      </c>
      <c r="E68" s="1808"/>
      <c r="F68" s="1808"/>
      <c r="G68" s="1808"/>
      <c r="H68" s="1808"/>
      <c r="I68" s="1808"/>
      <c r="J68" s="1809"/>
    </row>
    <row r="69" spans="1:10" s="1810" customFormat="1" ht="12" x14ac:dyDescent="0.2">
      <c r="A69" s="1827" t="s">
        <v>241</v>
      </c>
      <c r="B69" s="1825">
        <v>236.33110888469719</v>
      </c>
      <c r="C69" s="1825">
        <v>273.38676127237176</v>
      </c>
      <c r="D69" s="1826">
        <v>-13.554296563305964</v>
      </c>
      <c r="E69" s="1808"/>
      <c r="F69" s="1808"/>
      <c r="G69" s="1808"/>
      <c r="H69" s="1808"/>
      <c r="I69" s="1808"/>
      <c r="J69" s="1809"/>
    </row>
    <row r="70" spans="1:10" s="1810" customFormat="1" ht="12" x14ac:dyDescent="0.2">
      <c r="A70" s="1827" t="s">
        <v>212</v>
      </c>
      <c r="B70" s="1825">
        <v>161.51973629351647</v>
      </c>
      <c r="C70" s="1825">
        <v>158.94567085500299</v>
      </c>
      <c r="D70" s="1826">
        <v>1.6194624393775769</v>
      </c>
      <c r="E70" s="1808"/>
      <c r="F70" s="1808"/>
      <c r="G70" s="1808"/>
      <c r="H70" s="1808"/>
      <c r="I70" s="1808"/>
      <c r="J70" s="1809"/>
    </row>
    <row r="71" spans="1:10" s="1810" customFormat="1" ht="12" x14ac:dyDescent="0.2">
      <c r="A71" s="1827" t="s">
        <v>238</v>
      </c>
      <c r="B71" s="1825">
        <v>177.72685105360441</v>
      </c>
      <c r="C71" s="1825">
        <v>181.46851966220956</v>
      </c>
      <c r="D71" s="1826">
        <v>-2.0618830282905245</v>
      </c>
      <c r="E71" s="1808"/>
      <c r="F71" s="1808"/>
      <c r="G71" s="1808"/>
      <c r="H71" s="1808"/>
      <c r="I71" s="1808"/>
      <c r="J71" s="1809"/>
    </row>
    <row r="72" spans="1:10" s="1810" customFormat="1" ht="12" x14ac:dyDescent="0.2">
      <c r="A72" s="1827" t="s">
        <v>617</v>
      </c>
      <c r="B72" s="1825">
        <v>262.77932772942552</v>
      </c>
      <c r="C72" s="1825">
        <v>258.5590355238653</v>
      </c>
      <c r="D72" s="1826">
        <v>1.6322354378409163</v>
      </c>
      <c r="E72" s="1808"/>
      <c r="F72" s="1808"/>
      <c r="G72" s="1808"/>
      <c r="H72" s="1808"/>
      <c r="I72" s="1808"/>
      <c r="J72" s="1809"/>
    </row>
    <row r="73" spans="1:10" s="1810" customFormat="1" ht="12" x14ac:dyDescent="0.2">
      <c r="A73" s="1827" t="s">
        <v>259</v>
      </c>
      <c r="B73" s="1825">
        <v>340.25236039375727</v>
      </c>
      <c r="C73" s="1825">
        <v>320.6329358637671</v>
      </c>
      <c r="D73" s="1826">
        <v>6.1189673098106852</v>
      </c>
      <c r="E73" s="1808"/>
      <c r="F73" s="1808"/>
      <c r="G73" s="1808"/>
      <c r="H73" s="1808"/>
      <c r="I73" s="1808"/>
      <c r="J73" s="1809"/>
    </row>
    <row r="74" spans="1:10" s="1810" customFormat="1" ht="12" x14ac:dyDescent="0.2">
      <c r="A74" s="1827" t="s">
        <v>207</v>
      </c>
      <c r="B74" s="1825">
        <v>247.40788739086278</v>
      </c>
      <c r="C74" s="1825">
        <v>269.44739279144108</v>
      </c>
      <c r="D74" s="1826">
        <v>-8.1795207488377564</v>
      </c>
      <c r="E74" s="1808"/>
      <c r="F74" s="1808"/>
      <c r="G74" s="1808"/>
      <c r="H74" s="1808"/>
      <c r="I74" s="1808"/>
      <c r="J74" s="1809"/>
    </row>
    <row r="75" spans="1:10" s="1810" customFormat="1" ht="12" x14ac:dyDescent="0.2">
      <c r="A75" s="1827" t="s">
        <v>242</v>
      </c>
      <c r="B75" s="1825">
        <v>183.59566668192861</v>
      </c>
      <c r="C75" s="1825">
        <v>210.92818874732751</v>
      </c>
      <c r="D75" s="1826">
        <v>-12.958212094705246</v>
      </c>
      <c r="E75" s="1808"/>
      <c r="F75" s="1808"/>
      <c r="G75" s="1808"/>
      <c r="H75" s="1808"/>
      <c r="I75" s="1808"/>
      <c r="J75" s="1809"/>
    </row>
    <row r="76" spans="1:10" s="1810" customFormat="1" ht="12" x14ac:dyDescent="0.2">
      <c r="A76" s="1824" t="s">
        <v>624</v>
      </c>
      <c r="B76" s="1825">
        <v>71.839001244747834</v>
      </c>
      <c r="C76" s="1825">
        <v>64.131810100621308</v>
      </c>
      <c r="D76" s="1826">
        <v>12.017735242517128</v>
      </c>
      <c r="E76" s="1808"/>
      <c r="F76" s="1808"/>
      <c r="G76" s="1808"/>
      <c r="H76" s="1808"/>
      <c r="I76" s="1808"/>
      <c r="J76" s="1809"/>
    </row>
    <row r="77" spans="1:10" s="1810" customFormat="1" ht="6" customHeight="1" x14ac:dyDescent="0.2">
      <c r="A77" s="1824"/>
      <c r="B77" s="1839"/>
      <c r="C77" s="1839"/>
      <c r="D77" s="1826"/>
      <c r="E77" s="1808"/>
      <c r="F77" s="1808"/>
      <c r="G77" s="1808"/>
      <c r="H77" s="1808"/>
      <c r="I77" s="1808"/>
      <c r="J77" s="1809"/>
    </row>
    <row r="78" spans="1:10" s="1810" customFormat="1" ht="12" x14ac:dyDescent="0.2">
      <c r="A78" s="390" t="s">
        <v>389</v>
      </c>
      <c r="B78" s="1711">
        <v>1725.5316149555767</v>
      </c>
      <c r="C78" s="1711">
        <v>1784.8252882864233</v>
      </c>
      <c r="D78" s="1709">
        <v>-3.3220995757950789</v>
      </c>
      <c r="E78" s="1808"/>
      <c r="F78" s="1808"/>
      <c r="G78" s="1808"/>
      <c r="H78" s="1808"/>
      <c r="I78" s="1808"/>
      <c r="J78" s="1809"/>
    </row>
    <row r="79" spans="1:10" s="1810" customFormat="1" ht="12" x14ac:dyDescent="0.2">
      <c r="A79" s="1824" t="s">
        <v>623</v>
      </c>
      <c r="B79" s="1825">
        <v>1744.5367607093449</v>
      </c>
      <c r="C79" s="1825">
        <v>1806.7351551671231</v>
      </c>
      <c r="D79" s="1826">
        <v>-3.4425850562488716</v>
      </c>
      <c r="E79" s="1808"/>
      <c r="F79" s="1808"/>
      <c r="G79" s="1808"/>
      <c r="H79" s="1808"/>
      <c r="I79" s="1808"/>
      <c r="J79" s="1809"/>
    </row>
    <row r="80" spans="1:10" s="1810" customFormat="1" ht="12" x14ac:dyDescent="0.2">
      <c r="A80" s="1827" t="s">
        <v>615</v>
      </c>
      <c r="B80" s="1825">
        <v>1504.0438518829512</v>
      </c>
      <c r="C80" s="1825">
        <v>1514.5243437107663</v>
      </c>
      <c r="D80" s="1826">
        <v>-0.69199890192168156</v>
      </c>
      <c r="E80" s="1808"/>
      <c r="F80" s="1808"/>
      <c r="G80" s="1808"/>
      <c r="H80" s="1808"/>
      <c r="I80" s="1808"/>
      <c r="J80" s="1809"/>
    </row>
    <row r="81" spans="1:10" s="1810" customFormat="1" ht="12" x14ac:dyDescent="0.2">
      <c r="A81" s="1827" t="s">
        <v>616</v>
      </c>
      <c r="B81" s="1825">
        <v>2037.2952171918246</v>
      </c>
      <c r="C81" s="1825">
        <v>2133.5951488746346</v>
      </c>
      <c r="D81" s="1826">
        <v>-4.5135053730134045</v>
      </c>
      <c r="E81" s="1808"/>
      <c r="F81" s="1808"/>
      <c r="G81" s="1808"/>
      <c r="H81" s="1808"/>
      <c r="I81" s="1808"/>
      <c r="J81" s="1809"/>
    </row>
    <row r="82" spans="1:10" s="1810" customFormat="1" ht="12" x14ac:dyDescent="0.2">
      <c r="A82" s="1827" t="s">
        <v>241</v>
      </c>
      <c r="B82" s="1825">
        <v>1384.7912521397413</v>
      </c>
      <c r="C82" s="1825">
        <v>1585.3608351727269</v>
      </c>
      <c r="D82" s="1826">
        <v>-12.651352208478976</v>
      </c>
      <c r="E82" s="1808"/>
      <c r="F82" s="1808"/>
      <c r="G82" s="1808"/>
      <c r="H82" s="1808"/>
      <c r="I82" s="1808"/>
      <c r="J82" s="1809"/>
    </row>
    <row r="83" spans="1:10" s="1810" customFormat="1" ht="12" x14ac:dyDescent="0.2">
      <c r="A83" s="1827" t="s">
        <v>212</v>
      </c>
      <c r="B83" s="1825">
        <v>2055.7945265957246</v>
      </c>
      <c r="C83" s="1825">
        <v>2053.3574468159613</v>
      </c>
      <c r="D83" s="1826">
        <v>0.11868755649642676</v>
      </c>
      <c r="E83" s="1808"/>
      <c r="F83" s="1808"/>
      <c r="G83" s="1808"/>
      <c r="H83" s="1808"/>
      <c r="I83" s="1808"/>
      <c r="J83" s="1809"/>
    </row>
    <row r="84" spans="1:10" s="1810" customFormat="1" ht="12" x14ac:dyDescent="0.2">
      <c r="A84" s="1827" t="s">
        <v>238</v>
      </c>
      <c r="B84" s="1825">
        <v>2325.0469148172911</v>
      </c>
      <c r="C84" s="1825">
        <v>2381.8893209056728</v>
      </c>
      <c r="D84" s="1826">
        <v>-2.3864419555300063</v>
      </c>
      <c r="E84" s="1808"/>
      <c r="F84" s="1808"/>
      <c r="G84" s="1808"/>
      <c r="H84" s="1808"/>
      <c r="I84" s="1808"/>
      <c r="J84" s="1809"/>
    </row>
    <row r="85" spans="1:10" s="1810" customFormat="1" ht="12" x14ac:dyDescent="0.2">
      <c r="A85" s="1827" t="s">
        <v>617</v>
      </c>
      <c r="B85" s="1825">
        <v>2505.5346787656026</v>
      </c>
      <c r="C85" s="1825">
        <v>2408.1514795759831</v>
      </c>
      <c r="D85" s="1826">
        <v>4.0438984015559658</v>
      </c>
      <c r="E85" s="1808"/>
      <c r="F85" s="1808"/>
      <c r="G85" s="1808"/>
      <c r="H85" s="1808"/>
      <c r="I85" s="1808"/>
      <c r="J85" s="1809"/>
    </row>
    <row r="86" spans="1:10" s="1810" customFormat="1" ht="12" x14ac:dyDescent="0.2">
      <c r="A86" s="1827" t="s">
        <v>259</v>
      </c>
      <c r="B86" s="1825">
        <v>2295.1928808368148</v>
      </c>
      <c r="C86" s="1825">
        <v>2191.3697133027144</v>
      </c>
      <c r="D86" s="1826">
        <v>4.7378206837413863</v>
      </c>
      <c r="E86" s="1808"/>
      <c r="F86" s="1808"/>
      <c r="G86" s="1808"/>
      <c r="H86" s="1808"/>
      <c r="I86" s="1808"/>
      <c r="J86" s="1809"/>
    </row>
    <row r="87" spans="1:10" s="1810" customFormat="1" ht="12" x14ac:dyDescent="0.2">
      <c r="A87" s="1827" t="s">
        <v>207</v>
      </c>
      <c r="B87" s="1825">
        <v>2853.0589417487595</v>
      </c>
      <c r="C87" s="1825">
        <v>3136.0567126660649</v>
      </c>
      <c r="D87" s="1826">
        <v>-9.0240004198367849</v>
      </c>
      <c r="E87" s="1808"/>
      <c r="F87" s="1808"/>
      <c r="G87" s="1808"/>
      <c r="H87" s="1808"/>
      <c r="I87" s="1808"/>
      <c r="J87" s="1809"/>
    </row>
    <row r="88" spans="1:10" s="1810" customFormat="1" ht="12" x14ac:dyDescent="0.2">
      <c r="A88" s="1827" t="s">
        <v>242</v>
      </c>
      <c r="B88" s="1825">
        <v>1927.3832704392223</v>
      </c>
      <c r="C88" s="1825">
        <v>2199.6193953361012</v>
      </c>
      <c r="D88" s="1826">
        <v>-12.376510476044484</v>
      </c>
      <c r="E88" s="1808"/>
      <c r="F88" s="1808"/>
      <c r="G88" s="1808"/>
      <c r="H88" s="1808"/>
      <c r="I88" s="1808"/>
      <c r="J88" s="1809"/>
    </row>
    <row r="89" spans="1:10" s="1823" customFormat="1" ht="12" x14ac:dyDescent="0.2">
      <c r="A89" s="1824" t="s">
        <v>624</v>
      </c>
      <c r="B89" s="1825">
        <v>329.16107514819032</v>
      </c>
      <c r="C89" s="1825">
        <v>341.74885418175336</v>
      </c>
      <c r="D89" s="1826">
        <v>-3.6833419862377768</v>
      </c>
      <c r="E89" s="1821"/>
      <c r="F89" s="1821"/>
      <c r="G89" s="1821"/>
      <c r="H89" s="1821"/>
      <c r="I89" s="1821"/>
      <c r="J89" s="1822"/>
    </row>
    <row r="90" spans="1:10" s="1823" customFormat="1" ht="6" customHeight="1" x14ac:dyDescent="0.2">
      <c r="A90" s="1833"/>
      <c r="B90" s="1840"/>
      <c r="C90" s="1840"/>
      <c r="D90" s="1838"/>
      <c r="E90" s="1821"/>
      <c r="F90" s="1821"/>
      <c r="G90" s="1821"/>
      <c r="H90" s="1821"/>
      <c r="I90" s="1821"/>
      <c r="J90" s="1822"/>
    </row>
    <row r="91" spans="1:10" s="1810" customFormat="1" ht="12" x14ac:dyDescent="0.2">
      <c r="A91" s="1823"/>
      <c r="B91" s="1823"/>
      <c r="C91" s="1823"/>
      <c r="D91" s="1823"/>
      <c r="E91" s="1808"/>
      <c r="F91" s="1808"/>
      <c r="G91" s="1808"/>
      <c r="H91" s="1808"/>
      <c r="I91" s="1808"/>
      <c r="J91" s="1809"/>
    </row>
    <row r="92" spans="1:10" s="1810" customFormat="1" ht="12" x14ac:dyDescent="0.2">
      <c r="A92" s="1891" t="s">
        <v>876</v>
      </c>
      <c r="B92" s="1891">
        <f>+B3</f>
        <v>2015</v>
      </c>
      <c r="C92" s="1891" t="str">
        <f>+C3</f>
        <v>2014R</v>
      </c>
      <c r="D92" s="1891" t="s">
        <v>597</v>
      </c>
      <c r="E92" s="1808"/>
      <c r="F92" s="1808"/>
      <c r="G92" s="1808"/>
      <c r="H92" s="1808"/>
      <c r="I92" s="1808"/>
      <c r="J92" s="1809"/>
    </row>
    <row r="93" spans="1:10" s="1810" customFormat="1" ht="12" x14ac:dyDescent="0.2">
      <c r="A93" s="1892"/>
      <c r="B93" s="1892"/>
      <c r="C93" s="1892"/>
      <c r="D93" s="1892"/>
      <c r="E93" s="1808"/>
      <c r="F93" s="1808"/>
      <c r="G93" s="1808"/>
      <c r="H93" s="1808"/>
      <c r="I93" s="1808"/>
      <c r="J93" s="1809"/>
    </row>
    <row r="94" spans="1:10" s="1810" customFormat="1" ht="12" x14ac:dyDescent="0.2">
      <c r="A94" s="390" t="s">
        <v>774</v>
      </c>
      <c r="B94" s="1711">
        <v>14976.861700183417</v>
      </c>
      <c r="C94" s="1711">
        <v>14851.14736898692</v>
      </c>
      <c r="D94" s="1709">
        <v>0.8464957492713443</v>
      </c>
      <c r="E94" s="1841"/>
      <c r="F94" s="1808"/>
      <c r="G94" s="1808"/>
      <c r="H94" s="1808"/>
      <c r="I94" s="1808"/>
      <c r="J94" s="1809"/>
    </row>
    <row r="95" spans="1:10" s="1810" customFormat="1" ht="12" x14ac:dyDescent="0.2">
      <c r="A95" s="1828" t="s">
        <v>771</v>
      </c>
      <c r="B95" s="1825">
        <v>14938.499293519197</v>
      </c>
      <c r="C95" s="1825">
        <v>14808.619116325979</v>
      </c>
      <c r="D95" s="1826">
        <v>0.87705799016755925</v>
      </c>
      <c r="E95" s="1841"/>
      <c r="F95" s="1808"/>
      <c r="G95" s="1808"/>
      <c r="H95" s="1808"/>
      <c r="I95" s="1808"/>
      <c r="J95" s="1809"/>
    </row>
    <row r="96" spans="1:10" s="1810" customFormat="1" ht="12" x14ac:dyDescent="0.2">
      <c r="A96" s="1828" t="s">
        <v>538</v>
      </c>
      <c r="B96" s="1825">
        <v>7366.5143090170204</v>
      </c>
      <c r="C96" s="1825">
        <v>7373.6469161130562</v>
      </c>
      <c r="D96" s="1826">
        <v>-9.6731063708102111E-2</v>
      </c>
      <c r="E96" s="1842"/>
      <c r="F96" s="1808"/>
      <c r="G96" s="1808"/>
      <c r="H96" s="1808"/>
      <c r="I96" s="1808"/>
      <c r="J96" s="1809"/>
    </row>
    <row r="97" spans="1:10" s="1810" customFormat="1" ht="12" x14ac:dyDescent="0.2">
      <c r="A97" s="1828" t="s">
        <v>476</v>
      </c>
      <c r="B97" s="1825">
        <v>4108.8625794915388</v>
      </c>
      <c r="C97" s="1825">
        <v>4010.5111957547174</v>
      </c>
      <c r="D97" s="1826">
        <v>2.4523403360880822</v>
      </c>
      <c r="E97" s="1842"/>
      <c r="F97" s="1808"/>
      <c r="G97" s="1808"/>
      <c r="H97" s="1808"/>
      <c r="I97" s="1808"/>
      <c r="J97" s="1809"/>
    </row>
    <row r="98" spans="1:10" s="1810" customFormat="1" ht="12" x14ac:dyDescent="0.2">
      <c r="A98" s="1828" t="s">
        <v>539</v>
      </c>
      <c r="B98" s="1825">
        <v>33.740764764879607</v>
      </c>
      <c r="C98" s="1825">
        <v>33.917525883443119</v>
      </c>
      <c r="D98" s="1826">
        <v>-0.52114980075771977</v>
      </c>
      <c r="E98" s="1842"/>
      <c r="F98" s="1808"/>
      <c r="G98" s="1808"/>
      <c r="H98" s="1808"/>
      <c r="I98" s="1808"/>
      <c r="J98" s="1809"/>
    </row>
    <row r="99" spans="1:10" s="1810" customFormat="1" ht="12" x14ac:dyDescent="0.2">
      <c r="A99" s="1828" t="s">
        <v>554</v>
      </c>
      <c r="B99" s="1825">
        <v>42.905260617607446</v>
      </c>
      <c r="C99" s="1825">
        <v>72.2110102057988</v>
      </c>
      <c r="D99" s="1826">
        <v>-40.583492052903033</v>
      </c>
      <c r="E99" s="1842"/>
      <c r="F99" s="1808"/>
      <c r="G99" s="1808"/>
      <c r="H99" s="1808"/>
      <c r="I99" s="1808"/>
      <c r="J99" s="1809"/>
    </row>
    <row r="100" spans="1:10" s="1810" customFormat="1" ht="12" x14ac:dyDescent="0.2">
      <c r="A100" s="1828" t="s">
        <v>540</v>
      </c>
      <c r="B100" s="1825">
        <v>1548.0074267562329</v>
      </c>
      <c r="C100" s="1825">
        <v>1422.1516816153151</v>
      </c>
      <c r="D100" s="1826">
        <v>8.8496710138518981</v>
      </c>
      <c r="E100" s="1842"/>
      <c r="F100" s="1808"/>
      <c r="G100" s="1808"/>
      <c r="H100" s="1808"/>
      <c r="I100" s="1808"/>
      <c r="J100" s="1809"/>
    </row>
    <row r="101" spans="1:10" s="1810" customFormat="1" ht="12" x14ac:dyDescent="0.2">
      <c r="A101" s="1828" t="s">
        <v>669</v>
      </c>
      <c r="B101" s="1825">
        <v>1838.4689528719166</v>
      </c>
      <c r="C101" s="1825">
        <v>1896.1807867536484</v>
      </c>
      <c r="D101" s="1826">
        <v>-3.0435828843375829</v>
      </c>
      <c r="E101" s="1842"/>
      <c r="F101" s="1808"/>
      <c r="G101" s="1808"/>
      <c r="H101" s="1808"/>
      <c r="I101" s="1808"/>
      <c r="J101" s="1809"/>
    </row>
    <row r="102" spans="1:10" s="1810" customFormat="1" ht="12" x14ac:dyDescent="0.2">
      <c r="A102" s="1824" t="s">
        <v>624</v>
      </c>
      <c r="B102" s="1825">
        <v>38.362406664220991</v>
      </c>
      <c r="C102" s="1825">
        <v>42.528252660939927</v>
      </c>
      <c r="D102" s="1826">
        <v>-9.7954788548015213</v>
      </c>
      <c r="E102" s="1808"/>
      <c r="F102" s="1808"/>
      <c r="G102" s="1808"/>
      <c r="H102" s="1808"/>
      <c r="I102" s="1808"/>
      <c r="J102" s="1809"/>
    </row>
    <row r="103" spans="1:10" s="1810" customFormat="1" ht="6" customHeight="1" x14ac:dyDescent="0.2">
      <c r="A103" s="1843"/>
      <c r="B103" s="1840"/>
      <c r="C103" s="1840"/>
      <c r="D103" s="1838"/>
      <c r="E103" s="1808"/>
      <c r="F103" s="1808"/>
      <c r="G103" s="1808"/>
      <c r="H103" s="1808"/>
      <c r="I103" s="1808"/>
      <c r="J103" s="1809"/>
    </row>
    <row r="104" spans="1:10" s="1810" customFormat="1" ht="12" x14ac:dyDescent="0.2">
      <c r="A104" s="390" t="s">
        <v>386</v>
      </c>
      <c r="B104" s="1712">
        <v>78620086.251560718</v>
      </c>
      <c r="C104" s="1712">
        <v>75932334.93767418</v>
      </c>
      <c r="D104" s="1709">
        <v>3.5396663570172895</v>
      </c>
      <c r="E104" s="1808"/>
      <c r="F104" s="1808"/>
      <c r="G104" s="1808"/>
      <c r="H104" s="1808"/>
      <c r="I104" s="1808"/>
      <c r="J104" s="1809"/>
    </row>
    <row r="105" spans="1:10" s="1810" customFormat="1" ht="12" x14ac:dyDescent="0.2">
      <c r="A105" s="1828" t="s">
        <v>771</v>
      </c>
      <c r="B105" s="1830">
        <v>78086080.961961493</v>
      </c>
      <c r="C105" s="1830">
        <v>75269196.74472104</v>
      </c>
      <c r="D105" s="1826">
        <v>3.7424130176306329</v>
      </c>
      <c r="E105" s="1808"/>
      <c r="F105" s="1808"/>
      <c r="G105" s="1808"/>
      <c r="H105" s="1808"/>
      <c r="I105" s="1808"/>
      <c r="J105" s="1809"/>
    </row>
    <row r="106" spans="1:10" s="1810" customFormat="1" ht="12" x14ac:dyDescent="0.2">
      <c r="A106" s="1828" t="s">
        <v>538</v>
      </c>
      <c r="B106" s="1830">
        <v>36420503.276697136</v>
      </c>
      <c r="C106" s="1830">
        <v>35200567.585830979</v>
      </c>
      <c r="D106" s="1826">
        <v>3.4656705119641562</v>
      </c>
      <c r="E106" s="1808"/>
      <c r="F106" s="1808"/>
      <c r="G106" s="1808"/>
      <c r="H106" s="1808"/>
      <c r="I106" s="1808"/>
      <c r="J106" s="1809"/>
    </row>
    <row r="107" spans="1:10" s="1810" customFormat="1" ht="12" x14ac:dyDescent="0.2">
      <c r="A107" s="1828" t="s">
        <v>476</v>
      </c>
      <c r="B107" s="1830">
        <v>20798172.080889098</v>
      </c>
      <c r="C107" s="1830">
        <v>19932485.32145793</v>
      </c>
      <c r="D107" s="1826">
        <v>4.3430949300598769</v>
      </c>
      <c r="E107" s="1808"/>
      <c r="F107" s="1808"/>
      <c r="G107" s="1808"/>
      <c r="H107" s="1808"/>
      <c r="I107" s="1808"/>
      <c r="J107" s="1809"/>
    </row>
    <row r="108" spans="1:10" s="1810" customFormat="1" ht="12" x14ac:dyDescent="0.2">
      <c r="A108" s="1828" t="s">
        <v>539</v>
      </c>
      <c r="B108" s="1830">
        <v>285990.93897066102</v>
      </c>
      <c r="C108" s="1830">
        <v>277292.91608842066</v>
      </c>
      <c r="D108" s="1826">
        <v>3.1367634647640301</v>
      </c>
      <c r="E108" s="1808"/>
      <c r="F108" s="1808"/>
      <c r="G108" s="1808"/>
      <c r="H108" s="1808"/>
      <c r="I108" s="1808"/>
      <c r="J108" s="1809"/>
    </row>
    <row r="109" spans="1:10" s="1810" customFormat="1" ht="12" x14ac:dyDescent="0.2">
      <c r="A109" s="1828" t="s">
        <v>554</v>
      </c>
      <c r="B109" s="1830">
        <v>162933.46860631293</v>
      </c>
      <c r="C109" s="1830">
        <v>225820.34220857095</v>
      </c>
      <c r="D109" s="1826">
        <v>-27.848188071637402</v>
      </c>
      <c r="E109" s="1808"/>
      <c r="F109" s="1808"/>
      <c r="G109" s="1808"/>
      <c r="H109" s="1808"/>
      <c r="I109" s="1808"/>
      <c r="J109" s="1809"/>
    </row>
    <row r="110" spans="1:10" s="1810" customFormat="1" ht="12" x14ac:dyDescent="0.2">
      <c r="A110" s="1828" t="s">
        <v>540</v>
      </c>
      <c r="B110" s="1830">
        <v>8954641.4062519632</v>
      </c>
      <c r="C110" s="1830">
        <v>8620327.9649387952</v>
      </c>
      <c r="D110" s="1826">
        <v>3.8781986331948302</v>
      </c>
      <c r="E110" s="1808"/>
      <c r="F110" s="1808"/>
      <c r="G110" s="1808"/>
      <c r="H110" s="1808"/>
      <c r="I110" s="1808"/>
      <c r="J110" s="1809"/>
    </row>
    <row r="111" spans="1:10" s="1810" customFormat="1" ht="12" x14ac:dyDescent="0.2">
      <c r="A111" s="1828" t="s">
        <v>669</v>
      </c>
      <c r="B111" s="1830">
        <v>11463839.790546313</v>
      </c>
      <c r="C111" s="1830">
        <v>11012702.614196341</v>
      </c>
      <c r="D111" s="1826">
        <v>4.0965164697030501</v>
      </c>
      <c r="E111" s="1808"/>
      <c r="F111" s="1808"/>
      <c r="G111" s="1808"/>
      <c r="H111" s="1808"/>
      <c r="I111" s="1808"/>
      <c r="J111" s="1809"/>
    </row>
    <row r="112" spans="1:10" s="1810" customFormat="1" ht="12" x14ac:dyDescent="0.2">
      <c r="A112" s="1824" t="s">
        <v>624</v>
      </c>
      <c r="B112" s="1830">
        <v>534005.2895992297</v>
      </c>
      <c r="C112" s="1830">
        <v>663138.19295313966</v>
      </c>
      <c r="D112" s="1826">
        <v>-19.473000458448194</v>
      </c>
      <c r="E112" s="1808"/>
      <c r="F112" s="1808"/>
      <c r="G112" s="1808"/>
      <c r="H112" s="1808"/>
      <c r="I112" s="1808"/>
      <c r="J112" s="1809"/>
    </row>
    <row r="113" spans="1:10" s="1810" customFormat="1" ht="6" customHeight="1" x14ac:dyDescent="0.2">
      <c r="A113" s="1824"/>
      <c r="B113" s="1830"/>
      <c r="C113" s="1830"/>
      <c r="D113" s="1826"/>
      <c r="E113" s="1808"/>
      <c r="F113" s="1808"/>
      <c r="G113" s="1808"/>
      <c r="H113" s="1808"/>
      <c r="I113" s="1808"/>
      <c r="J113" s="1809"/>
    </row>
    <row r="114" spans="1:10" s="1810" customFormat="1" ht="12" x14ac:dyDescent="0.2">
      <c r="A114" s="390" t="s">
        <v>387</v>
      </c>
      <c r="B114" s="1712">
        <f>+B39</f>
        <v>8679563.776389569</v>
      </c>
      <c r="C114" s="1712">
        <v>8320784.934303415</v>
      </c>
      <c r="D114" s="1709">
        <v>4.311838906051352</v>
      </c>
      <c r="E114" s="1808"/>
      <c r="F114" s="1808"/>
      <c r="G114" s="1808"/>
      <c r="H114" s="1808"/>
      <c r="I114" s="1808"/>
      <c r="J114" s="1809"/>
    </row>
    <row r="115" spans="1:10" s="1810" customFormat="1" ht="12" x14ac:dyDescent="0.2">
      <c r="A115" s="1828" t="s">
        <v>771</v>
      </c>
      <c r="B115" s="1830">
        <f>+B40</f>
        <v>8563017.776389569</v>
      </c>
      <c r="C115" s="1830">
        <v>8196341.934303415</v>
      </c>
      <c r="D115" s="1826">
        <v>4.4736523320426453</v>
      </c>
      <c r="E115" s="1808"/>
      <c r="F115" s="1808"/>
      <c r="G115" s="1808"/>
      <c r="H115" s="1808"/>
      <c r="I115" s="1808"/>
      <c r="J115" s="1809"/>
    </row>
    <row r="116" spans="1:10" s="1810" customFormat="1" ht="12" x14ac:dyDescent="0.2">
      <c r="A116" s="1828" t="s">
        <v>538</v>
      </c>
      <c r="B116" s="1830">
        <v>5339912.056969868</v>
      </c>
      <c r="C116" s="1830">
        <v>5192620.5785927689</v>
      </c>
      <c r="D116" s="1826">
        <v>2.8365538391987815</v>
      </c>
      <c r="E116" s="1808"/>
      <c r="F116" s="1808"/>
      <c r="G116" s="1808"/>
      <c r="H116" s="1808"/>
      <c r="I116" s="1808"/>
      <c r="J116" s="1809"/>
    </row>
    <row r="117" spans="1:10" s="1810" customFormat="1" ht="12" x14ac:dyDescent="0.2">
      <c r="A117" s="1828" t="s">
        <v>476</v>
      </c>
      <c r="B117" s="1830">
        <v>2540161.6352410521</v>
      </c>
      <c r="C117" s="1830">
        <v>2417417.4886872959</v>
      </c>
      <c r="D117" s="1826">
        <v>5.077490633213241</v>
      </c>
      <c r="E117" s="1808"/>
      <c r="F117" s="1808"/>
      <c r="G117" s="1808"/>
      <c r="H117" s="1808"/>
      <c r="I117" s="1808"/>
      <c r="J117" s="1809"/>
    </row>
    <row r="118" spans="1:10" s="1810" customFormat="1" ht="12" x14ac:dyDescent="0.2">
      <c r="A118" s="1828" t="s">
        <v>539</v>
      </c>
      <c r="B118" s="1830">
        <v>64767.037211255025</v>
      </c>
      <c r="C118" s="1830">
        <v>60099.781680157059</v>
      </c>
      <c r="D118" s="1826">
        <v>7.7658444017924575</v>
      </c>
      <c r="E118" s="1808"/>
      <c r="F118" s="1808"/>
      <c r="G118" s="1808"/>
      <c r="H118" s="1808"/>
      <c r="I118" s="1808"/>
      <c r="J118" s="1809"/>
    </row>
    <row r="119" spans="1:10" s="1810" customFormat="1" ht="12" x14ac:dyDescent="0.2">
      <c r="A119" s="1828" t="s">
        <v>554</v>
      </c>
      <c r="B119" s="1830">
        <v>58390.273143660044</v>
      </c>
      <c r="C119" s="1830">
        <v>68150.439793591824</v>
      </c>
      <c r="D119" s="1826">
        <v>-14.321502076131177</v>
      </c>
      <c r="E119" s="1808"/>
      <c r="F119" s="1808"/>
      <c r="G119" s="1808"/>
      <c r="H119" s="1808"/>
      <c r="I119" s="1808"/>
      <c r="J119" s="1809"/>
    </row>
    <row r="120" spans="1:10" s="1810" customFormat="1" ht="12" x14ac:dyDescent="0.2">
      <c r="A120" s="1828" t="s">
        <v>540</v>
      </c>
      <c r="B120" s="1830">
        <v>1173752.0340968682</v>
      </c>
      <c r="C120" s="1830">
        <v>1119972.8909503578</v>
      </c>
      <c r="D120" s="1826">
        <v>4.801825435334953</v>
      </c>
      <c r="E120" s="1808"/>
      <c r="F120" s="1808"/>
      <c r="G120" s="1808"/>
      <c r="H120" s="1808"/>
      <c r="I120" s="1808"/>
      <c r="J120" s="1809"/>
    </row>
    <row r="121" spans="1:10" s="1810" customFormat="1" ht="12" x14ac:dyDescent="0.2">
      <c r="A121" s="1828" t="s">
        <v>669</v>
      </c>
      <c r="B121" s="1830">
        <v>1514973.2693028706</v>
      </c>
      <c r="C121" s="1830">
        <v>1454684.0046983901</v>
      </c>
      <c r="D121" s="1826">
        <v>4.1444921652919851</v>
      </c>
      <c r="E121" s="1808"/>
      <c r="F121" s="1808"/>
      <c r="G121" s="1808"/>
      <c r="H121" s="1808"/>
      <c r="I121" s="1808"/>
      <c r="J121" s="1809"/>
    </row>
    <row r="122" spans="1:10" s="1810" customFormat="1" ht="12" x14ac:dyDescent="0.2">
      <c r="A122" s="1824" t="s">
        <v>624</v>
      </c>
      <c r="B122" s="1830">
        <v>116546</v>
      </c>
      <c r="C122" s="1830">
        <v>124443</v>
      </c>
      <c r="D122" s="1826">
        <v>-6.3458772289321219</v>
      </c>
      <c r="E122" s="1808"/>
      <c r="F122" s="1808"/>
      <c r="G122" s="1808"/>
      <c r="H122" s="1808"/>
      <c r="I122" s="1808"/>
      <c r="J122" s="1809"/>
    </row>
    <row r="123" spans="1:10" s="1810" customFormat="1" ht="6" customHeight="1" x14ac:dyDescent="0.2">
      <c r="A123" s="1824"/>
      <c r="B123" s="1830"/>
      <c r="C123" s="1830"/>
      <c r="D123" s="1826"/>
      <c r="E123" s="1808"/>
      <c r="F123" s="1808"/>
      <c r="G123" s="1808"/>
      <c r="H123" s="1808"/>
      <c r="I123" s="1808"/>
      <c r="J123" s="1809"/>
    </row>
    <row r="124" spans="1:10" s="1810" customFormat="1" ht="12" x14ac:dyDescent="0.2">
      <c r="A124" s="394" t="s">
        <v>772</v>
      </c>
      <c r="B124" s="1710">
        <v>9.058068847356779</v>
      </c>
      <c r="C124" s="1710">
        <v>9.125621625507252</v>
      </c>
      <c r="D124" s="1709">
        <v>-0.74025398951074795</v>
      </c>
      <c r="E124" s="1808"/>
      <c r="F124" s="1808"/>
      <c r="G124" s="1808"/>
      <c r="H124" s="1808"/>
      <c r="I124" s="1808"/>
      <c r="J124" s="1809"/>
    </row>
    <row r="125" spans="1:10" s="1810" customFormat="1" ht="12" x14ac:dyDescent="0.2">
      <c r="A125" s="1828" t="s">
        <v>771</v>
      </c>
      <c r="B125" s="1836">
        <v>9.1189908746032025</v>
      </c>
      <c r="C125" s="1836">
        <v>9.183267041325303</v>
      </c>
      <c r="D125" s="1826">
        <v>-0.69992701326067952</v>
      </c>
      <c r="E125" s="1808"/>
      <c r="F125" s="1808"/>
      <c r="G125" s="1808"/>
      <c r="H125" s="1808"/>
      <c r="I125" s="1808"/>
      <c r="J125" s="1809"/>
    </row>
    <row r="126" spans="1:10" s="1810" customFormat="1" ht="12" x14ac:dyDescent="0.2">
      <c r="A126" s="1828" t="s">
        <v>538</v>
      </c>
      <c r="B126" s="1836">
        <v>6.8204312895302515</v>
      </c>
      <c r="C126" s="1836">
        <v>6.7789600747933987</v>
      </c>
      <c r="D126" s="1826">
        <v>0.61176366698275164</v>
      </c>
      <c r="E126" s="1808"/>
      <c r="F126" s="1808"/>
      <c r="G126" s="1808"/>
      <c r="H126" s="1808"/>
      <c r="I126" s="1808"/>
      <c r="J126" s="1809"/>
    </row>
    <row r="127" spans="1:10" s="1810" customFormat="1" ht="12" x14ac:dyDescent="0.2">
      <c r="A127" s="1828" t="s">
        <v>476</v>
      </c>
      <c r="B127" s="1836">
        <v>8.1877356906523886</v>
      </c>
      <c r="C127" s="1836">
        <v>8.2453632501358509</v>
      </c>
      <c r="D127" s="1826">
        <v>-0.69890868037272758</v>
      </c>
      <c r="E127" s="1808"/>
      <c r="F127" s="1808"/>
      <c r="G127" s="1808"/>
      <c r="H127" s="1808"/>
      <c r="I127" s="1808"/>
      <c r="J127" s="1809"/>
    </row>
    <row r="128" spans="1:10" s="1810" customFormat="1" ht="12" x14ac:dyDescent="0.2">
      <c r="A128" s="1828" t="s">
        <v>539</v>
      </c>
      <c r="B128" s="1836">
        <v>4.4156866098077794</v>
      </c>
      <c r="C128" s="1836">
        <v>4.6138755971550145</v>
      </c>
      <c r="D128" s="1826">
        <v>-4.2954991562720384</v>
      </c>
      <c r="E128" s="1808"/>
      <c r="F128" s="1808"/>
      <c r="G128" s="1808"/>
      <c r="H128" s="1808"/>
      <c r="I128" s="1808"/>
      <c r="J128" s="1809"/>
    </row>
    <row r="129" spans="1:10" s="1810" customFormat="1" ht="12" x14ac:dyDescent="0.2">
      <c r="A129" s="1828" t="s">
        <v>554</v>
      </c>
      <c r="B129" s="1836">
        <v>2.7904214149750741</v>
      </c>
      <c r="C129" s="1836">
        <v>3.3135566387027895</v>
      </c>
      <c r="D129" s="1826">
        <v>-15.787725419189316</v>
      </c>
      <c r="E129" s="1808"/>
      <c r="F129" s="1808"/>
      <c r="G129" s="1808"/>
      <c r="H129" s="1808"/>
      <c r="I129" s="1808"/>
      <c r="J129" s="1809"/>
    </row>
    <row r="130" spans="1:10" s="1810" customFormat="1" ht="12" x14ac:dyDescent="0.2">
      <c r="A130" s="1828" t="s">
        <v>540</v>
      </c>
      <c r="B130" s="1836">
        <v>7.6290742389571422</v>
      </c>
      <c r="C130" s="1836">
        <v>7.6969076971354005</v>
      </c>
      <c r="D130" s="1826">
        <v>-0.88130793361994186</v>
      </c>
      <c r="E130" s="1808"/>
      <c r="F130" s="1808"/>
      <c r="G130" s="1808"/>
      <c r="H130" s="1808"/>
      <c r="I130" s="1808"/>
      <c r="J130" s="1809"/>
    </row>
    <row r="131" spans="1:10" s="1810" customFormat="1" ht="12" x14ac:dyDescent="0.2">
      <c r="A131" s="1828" t="s">
        <v>669</v>
      </c>
      <c r="B131" s="1836">
        <v>7.56702446362074</v>
      </c>
      <c r="C131" s="1836">
        <v>7.570511931544667</v>
      </c>
      <c r="D131" s="1826">
        <v>-4.6066474175880244E-2</v>
      </c>
      <c r="E131" s="1842"/>
      <c r="F131" s="1808"/>
      <c r="G131" s="1808"/>
      <c r="H131" s="1808"/>
      <c r="I131" s="1808"/>
      <c r="J131" s="1809"/>
    </row>
    <row r="132" spans="1:10" s="1810" customFormat="1" ht="12" x14ac:dyDescent="0.2">
      <c r="A132" s="1824" t="s">
        <v>624</v>
      </c>
      <c r="B132" s="1836">
        <v>4.5819272184307458</v>
      </c>
      <c r="C132" s="1836">
        <v>5.3288509032499993</v>
      </c>
      <c r="D132" s="1826">
        <v>-14.016599420406267</v>
      </c>
      <c r="E132" s="1842"/>
      <c r="F132" s="1808"/>
      <c r="G132" s="1808"/>
      <c r="H132" s="1808"/>
      <c r="I132" s="1808"/>
      <c r="J132" s="1809"/>
    </row>
    <row r="133" spans="1:10" s="1810" customFormat="1" ht="6" customHeight="1" x14ac:dyDescent="0.2">
      <c r="A133" s="1824"/>
      <c r="B133" s="1836"/>
      <c r="C133" s="1836"/>
      <c r="D133" s="1826"/>
      <c r="E133" s="1842"/>
      <c r="F133" s="1808"/>
      <c r="G133" s="1808"/>
      <c r="H133" s="1808"/>
      <c r="I133" s="1808"/>
      <c r="J133" s="1809"/>
    </row>
    <row r="134" spans="1:10" s="1810" customFormat="1" ht="12" x14ac:dyDescent="0.2">
      <c r="A134" s="394" t="s">
        <v>388</v>
      </c>
      <c r="B134" s="1711">
        <v>190.49663278493421</v>
      </c>
      <c r="C134" s="1711">
        <v>195.5839680312327</v>
      </c>
      <c r="D134" s="1709">
        <v>-2.6011003343004577</v>
      </c>
      <c r="E134" s="1842"/>
      <c r="F134" s="1808"/>
      <c r="G134" s="1808"/>
      <c r="H134" s="1808"/>
      <c r="I134" s="1808"/>
      <c r="J134" s="1809"/>
    </row>
    <row r="135" spans="1:10" s="1810" customFormat="1" ht="12" x14ac:dyDescent="0.2">
      <c r="A135" s="1824" t="s">
        <v>771</v>
      </c>
      <c r="B135" s="1825">
        <v>191.30809370233695</v>
      </c>
      <c r="C135" s="1825">
        <v>196.74209048025443</v>
      </c>
      <c r="D135" s="1826">
        <v>-2.7619899558111367</v>
      </c>
      <c r="E135" s="1842"/>
      <c r="F135" s="1808"/>
      <c r="G135" s="1808"/>
      <c r="H135" s="1808"/>
      <c r="I135" s="1808"/>
      <c r="J135" s="1809"/>
    </row>
    <row r="136" spans="1:10" s="1810" customFormat="1" ht="12" x14ac:dyDescent="0.2">
      <c r="A136" s="1828" t="s">
        <v>538</v>
      </c>
      <c r="B136" s="1825">
        <v>202.26283676124606</v>
      </c>
      <c r="C136" s="1825">
        <v>209.47522786766413</v>
      </c>
      <c r="D136" s="1826">
        <v>-3.4430759091831575</v>
      </c>
      <c r="E136" s="1842"/>
      <c r="F136" s="1808"/>
      <c r="G136" s="1808"/>
      <c r="H136" s="1808"/>
      <c r="I136" s="1808"/>
      <c r="J136" s="1809"/>
    </row>
    <row r="137" spans="1:10" s="1810" customFormat="1" ht="12" x14ac:dyDescent="0.2">
      <c r="A137" s="1828" t="s">
        <v>476</v>
      </c>
      <c r="B137" s="1825">
        <v>197.55883178152305</v>
      </c>
      <c r="C137" s="1825">
        <v>201.20477356816511</v>
      </c>
      <c r="D137" s="1826">
        <v>-1.8120553116036613</v>
      </c>
      <c r="E137" s="1842"/>
      <c r="F137" s="1808"/>
      <c r="G137" s="1808"/>
      <c r="H137" s="1808"/>
      <c r="I137" s="1808"/>
      <c r="J137" s="1809"/>
    </row>
    <row r="138" spans="1:10" s="1810" customFormat="1" ht="12" x14ac:dyDescent="0.2">
      <c r="A138" s="1828" t="s">
        <v>539</v>
      </c>
      <c r="B138" s="1825">
        <v>117.97843975868402</v>
      </c>
      <c r="C138" s="1825">
        <v>122.31659705517974</v>
      </c>
      <c r="D138" s="1826">
        <v>-3.5466628412975578</v>
      </c>
      <c r="E138" s="1842"/>
      <c r="F138" s="1808"/>
      <c r="G138" s="1808"/>
      <c r="H138" s="1808"/>
      <c r="I138" s="1808"/>
      <c r="J138" s="1809"/>
    </row>
    <row r="139" spans="1:10" s="1810" customFormat="1" ht="12" x14ac:dyDescent="0.2">
      <c r="A139" s="1828" t="s">
        <v>554</v>
      </c>
      <c r="B139" s="1825">
        <v>263.32994064759674</v>
      </c>
      <c r="C139" s="1825">
        <v>319.77194569612186</v>
      </c>
      <c r="D139" s="1826">
        <v>-17.650705700793949</v>
      </c>
      <c r="E139" s="1842"/>
      <c r="F139" s="1808"/>
      <c r="G139" s="1808"/>
      <c r="H139" s="1808"/>
      <c r="I139" s="1808"/>
      <c r="J139" s="1809"/>
    </row>
    <row r="140" spans="1:10" s="1810" customFormat="1" ht="12" x14ac:dyDescent="0.2">
      <c r="A140" s="1828" t="s">
        <v>540</v>
      </c>
      <c r="B140" s="1825">
        <v>172.87207343394491</v>
      </c>
      <c r="C140" s="1825">
        <v>164.97651683318668</v>
      </c>
      <c r="D140" s="1826">
        <v>4.785866953865737</v>
      </c>
      <c r="E140" s="1808"/>
      <c r="F140" s="1808"/>
      <c r="G140" s="1808"/>
      <c r="H140" s="1808"/>
      <c r="I140" s="1808"/>
      <c r="J140" s="1809"/>
    </row>
    <row r="141" spans="1:10" s="1810" customFormat="1" ht="12" x14ac:dyDescent="0.2">
      <c r="A141" s="1828" t="s">
        <v>669</v>
      </c>
      <c r="B141" s="1825">
        <v>160.37113100516419</v>
      </c>
      <c r="C141" s="1825">
        <v>172.18123953599772</v>
      </c>
      <c r="D141" s="1826">
        <v>-6.8591145949814161</v>
      </c>
      <c r="E141" s="1841"/>
      <c r="F141" s="1808"/>
      <c r="G141" s="1808"/>
      <c r="H141" s="1808"/>
      <c r="I141" s="1808"/>
      <c r="J141" s="1809"/>
    </row>
    <row r="142" spans="1:10" s="1810" customFormat="1" ht="12" x14ac:dyDescent="0.2">
      <c r="A142" s="1824" t="s">
        <v>624</v>
      </c>
      <c r="B142" s="1825">
        <v>71.839001244747834</v>
      </c>
      <c r="C142" s="1825">
        <v>64.131810100621308</v>
      </c>
      <c r="D142" s="1826">
        <v>12.017735242517128</v>
      </c>
      <c r="E142" s="1841"/>
      <c r="F142" s="1808"/>
      <c r="G142" s="1808"/>
      <c r="H142" s="1808"/>
      <c r="I142" s="1808"/>
      <c r="J142" s="1809"/>
    </row>
    <row r="143" spans="1:10" s="1810" customFormat="1" ht="6" customHeight="1" x14ac:dyDescent="0.2">
      <c r="A143" s="1824"/>
      <c r="B143" s="1825"/>
      <c r="C143" s="1825"/>
      <c r="D143" s="1826"/>
      <c r="E143" s="1841"/>
      <c r="F143" s="1808"/>
      <c r="G143" s="1808"/>
      <c r="H143" s="1808"/>
      <c r="I143" s="1808"/>
      <c r="J143" s="1809"/>
    </row>
    <row r="144" spans="1:10" s="1810" customFormat="1" ht="12" x14ac:dyDescent="0.2">
      <c r="A144" s="394" t="s">
        <v>389</v>
      </c>
      <c r="B144" s="1711">
        <v>1725.5316149555767</v>
      </c>
      <c r="C144" s="1711">
        <v>1784.825288268336</v>
      </c>
      <c r="D144" s="1709">
        <v>-3.3220995748153488</v>
      </c>
      <c r="E144" s="1844"/>
      <c r="F144" s="1808"/>
      <c r="G144" s="1808"/>
      <c r="H144" s="1808"/>
      <c r="I144" s="1808"/>
      <c r="J144" s="1809"/>
    </row>
    <row r="145" spans="1:10" s="1810" customFormat="1" ht="12" x14ac:dyDescent="0.2">
      <c r="A145" s="1824" t="s">
        <v>771</v>
      </c>
      <c r="B145" s="1825">
        <v>1744.5367607093449</v>
      </c>
      <c r="C145" s="1825">
        <v>1806.7351551487614</v>
      </c>
      <c r="D145" s="1826">
        <v>-3.4425850552675623</v>
      </c>
      <c r="E145" s="1844"/>
      <c r="F145" s="1808"/>
      <c r="G145" s="1808"/>
      <c r="H145" s="1808"/>
      <c r="I145" s="1808"/>
      <c r="J145" s="1809"/>
    </row>
    <row r="146" spans="1:10" s="1810" customFormat="1" ht="12" x14ac:dyDescent="0.2">
      <c r="A146" s="1828" t="s">
        <v>538</v>
      </c>
      <c r="B146" s="1825">
        <v>1379.5197805555524</v>
      </c>
      <c r="C146" s="1825">
        <v>1420.0242063731446</v>
      </c>
      <c r="D146" s="1826">
        <v>-2.8523757296394061</v>
      </c>
      <c r="E146" s="1844"/>
      <c r="F146" s="1808"/>
      <c r="G146" s="1808"/>
      <c r="H146" s="1808"/>
      <c r="I146" s="1808"/>
      <c r="J146" s="1809"/>
    </row>
    <row r="147" spans="1:10" s="1810" customFormat="1" ht="12" x14ac:dyDescent="0.2">
      <c r="A147" s="1828" t="s">
        <v>476</v>
      </c>
      <c r="B147" s="1825">
        <v>1617.5594979811681</v>
      </c>
      <c r="C147" s="1825">
        <v>1659.006445730854</v>
      </c>
      <c r="D147" s="1826">
        <v>-2.4982993801104256</v>
      </c>
      <c r="E147" s="1844"/>
      <c r="F147" s="1808"/>
      <c r="G147" s="1808"/>
      <c r="H147" s="1808"/>
      <c r="I147" s="1808"/>
      <c r="J147" s="1809"/>
    </row>
    <row r="148" spans="1:10" s="1810" customFormat="1" ht="12" x14ac:dyDescent="0.2">
      <c r="A148" s="1828" t="s">
        <v>539</v>
      </c>
      <c r="B148" s="1825">
        <v>520.95581668843477</v>
      </c>
      <c r="C148" s="1825">
        <v>564.3535622799368</v>
      </c>
      <c r="D148" s="1826">
        <v>-7.6898151251458584</v>
      </c>
      <c r="E148" s="1844"/>
      <c r="F148" s="1808"/>
      <c r="G148" s="1808"/>
      <c r="H148" s="1808"/>
      <c r="I148" s="1808"/>
      <c r="J148" s="1809"/>
    </row>
    <row r="149" spans="1:10" s="1810" customFormat="1" ht="12" x14ac:dyDescent="0.2">
      <c r="A149" s="1828" t="s">
        <v>554</v>
      </c>
      <c r="B149" s="1825">
        <v>734.80150558716912</v>
      </c>
      <c r="C149" s="1825">
        <v>1059.5824535322924</v>
      </c>
      <c r="D149" s="1826">
        <v>-30.651786169392725</v>
      </c>
      <c r="E149" s="1844"/>
      <c r="F149" s="1808"/>
      <c r="G149" s="1808"/>
      <c r="H149" s="1808"/>
      <c r="I149" s="1808"/>
      <c r="J149" s="1809"/>
    </row>
    <row r="150" spans="1:10" s="1810" customFormat="1" ht="12" x14ac:dyDescent="0.2">
      <c r="A150" s="1828" t="s">
        <v>540</v>
      </c>
      <c r="B150" s="1825">
        <v>1318.8538820700164</v>
      </c>
      <c r="C150" s="1825">
        <v>1269.8090222599426</v>
      </c>
      <c r="D150" s="1826">
        <v>3.8623807950888747</v>
      </c>
      <c r="E150" s="1844"/>
      <c r="F150" s="1808"/>
      <c r="G150" s="1808"/>
      <c r="H150" s="1808"/>
      <c r="I150" s="1808"/>
      <c r="J150" s="1809"/>
    </row>
    <row r="151" spans="1:10" s="1810" customFormat="1" ht="12" x14ac:dyDescent="0.2">
      <c r="A151" s="1828" t="s">
        <v>669</v>
      </c>
      <c r="B151" s="1825">
        <v>1213.5322715746038</v>
      </c>
      <c r="C151" s="1825">
        <v>1303.5001282954208</v>
      </c>
      <c r="D151" s="1826">
        <v>-6.9020213169037019</v>
      </c>
      <c r="E151" s="1808"/>
      <c r="F151" s="1808"/>
      <c r="G151" s="1808"/>
      <c r="H151" s="1808"/>
      <c r="I151" s="1808"/>
      <c r="J151" s="1809"/>
    </row>
    <row r="152" spans="1:10" s="1810" customFormat="1" ht="12" x14ac:dyDescent="0.2">
      <c r="A152" s="1824" t="s">
        <v>624</v>
      </c>
      <c r="B152" s="1825">
        <v>329.16107514819032</v>
      </c>
      <c r="C152" s="1825">
        <v>341.74885418175336</v>
      </c>
      <c r="D152" s="1826">
        <v>-3.6833419862377768</v>
      </c>
      <c r="E152" s="1808"/>
      <c r="F152" s="1808"/>
      <c r="G152" s="1808"/>
      <c r="H152" s="1808"/>
      <c r="I152" s="1808"/>
      <c r="J152" s="1809"/>
    </row>
    <row r="153" spans="1:10" s="1810" customFormat="1" ht="6" customHeight="1" x14ac:dyDescent="0.2">
      <c r="A153" s="1843"/>
      <c r="B153" s="1843"/>
      <c r="C153" s="1843"/>
      <c r="D153" s="1843"/>
      <c r="E153" s="1808"/>
      <c r="F153" s="1808"/>
      <c r="G153" s="1808"/>
      <c r="H153" s="1808"/>
      <c r="I153" s="1808"/>
      <c r="J153" s="1809"/>
    </row>
    <row r="154" spans="1:10" s="1810" customFormat="1" ht="12" x14ac:dyDescent="0.2">
      <c r="A154" s="1823" t="s">
        <v>675</v>
      </c>
      <c r="B154" s="1823"/>
      <c r="C154" s="1823"/>
      <c r="D154" s="1823"/>
      <c r="E154" s="1808"/>
      <c r="F154" s="1808"/>
      <c r="G154" s="1808"/>
      <c r="H154" s="1808"/>
      <c r="I154" s="1808"/>
      <c r="J154" s="1809"/>
    </row>
    <row r="155" spans="1:10" s="1810" customFormat="1" ht="12" x14ac:dyDescent="0.2">
      <c r="A155" s="1823" t="s">
        <v>677</v>
      </c>
      <c r="B155" s="1823"/>
      <c r="C155" s="1823"/>
      <c r="D155" s="1823"/>
      <c r="E155" s="1808"/>
      <c r="F155" s="1808"/>
      <c r="G155" s="1808"/>
      <c r="H155" s="1808"/>
      <c r="I155" s="1808"/>
      <c r="J155" s="1809"/>
    </row>
  </sheetData>
  <mergeCells count="13">
    <mergeCell ref="A92:A93"/>
    <mergeCell ref="B92:B93"/>
    <mergeCell ref="C92:C93"/>
    <mergeCell ref="D92:D93"/>
    <mergeCell ref="A1:D1"/>
    <mergeCell ref="A3:A4"/>
    <mergeCell ref="B3:B4"/>
    <mergeCell ref="C3:C4"/>
    <mergeCell ref="D3:D4"/>
    <mergeCell ref="A11:A12"/>
    <mergeCell ref="B11:B12"/>
    <mergeCell ref="C11:C12"/>
    <mergeCell ref="D11:D12"/>
  </mergeCells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2015 Annual Visitor Research Report</oddFooter>
  </headerFooter>
  <rowBreaks count="2" manualBreakCount="2">
    <brk id="51" max="16383" man="1"/>
    <brk id="91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>
    <pageSetUpPr fitToPage="1"/>
  </sheetPr>
  <dimension ref="A1:T84"/>
  <sheetViews>
    <sheetView showGridLines="0" zoomScaleNormal="100" workbookViewId="0">
      <selection activeCell="X18" sqref="X18"/>
    </sheetView>
  </sheetViews>
  <sheetFormatPr defaultColWidth="9.140625" defaultRowHeight="12" x14ac:dyDescent="0.2"/>
  <cols>
    <col min="1" max="1" width="24.7109375" style="24" customWidth="1"/>
    <col min="2" max="2" width="10.28515625" style="34" customWidth="1"/>
    <col min="3" max="3" width="0.5703125" style="10" customWidth="1"/>
    <col min="4" max="4" width="12.7109375" style="4" customWidth="1"/>
    <col min="5" max="5" width="0.7109375" style="4" customWidth="1"/>
    <col min="6" max="6" width="8.5703125" style="10" customWidth="1"/>
    <col min="7" max="7" width="0.5703125" style="10" customWidth="1"/>
    <col min="8" max="8" width="10.28515625" style="35" customWidth="1"/>
    <col min="9" max="9" width="0.5703125" style="10" customWidth="1"/>
    <col min="10" max="10" width="10.28515625" style="567" customWidth="1"/>
    <col min="11" max="11" width="0.5703125" style="4" customWidth="1"/>
    <col min="12" max="12" width="8.42578125" style="10" customWidth="1"/>
    <col min="13" max="13" width="1.5703125" style="10" customWidth="1"/>
    <col min="14" max="14" width="10.28515625" style="71" customWidth="1"/>
    <col min="15" max="15" width="0.5703125" style="10" customWidth="1"/>
    <col min="16" max="16" width="10.28515625" style="567" customWidth="1"/>
    <col min="17" max="17" width="0.5703125" style="4" customWidth="1"/>
    <col min="18" max="18" width="8.28515625" style="10" customWidth="1"/>
    <col min="19" max="19" width="0.5703125" style="10" customWidth="1"/>
    <col min="20" max="16384" width="9.140625" style="4"/>
  </cols>
  <sheetData>
    <row r="1" spans="1:20" s="2" customFormat="1" ht="15.75" x14ac:dyDescent="0.25">
      <c r="A1" s="1893" t="str">
        <f>CONCATENATE('List of Tables'!A59,":  ",'List of Tables'!C59)</f>
        <v>TABLE 48:  Repeat Visitor Characteristics: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693"/>
    </row>
    <row r="2" spans="1:20" s="2" customFormat="1" ht="15.75" x14ac:dyDescent="0.25">
      <c r="A2" s="1893" t="s">
        <v>650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  <c r="T2" s="4"/>
    </row>
    <row r="3" spans="1:20" s="2" customFormat="1" ht="14.25" x14ac:dyDescent="0.2">
      <c r="A3" s="604"/>
      <c r="B3" s="417"/>
      <c r="C3" s="25"/>
      <c r="D3" s="834"/>
      <c r="E3" s="25"/>
      <c r="F3" s="25"/>
      <c r="G3" s="25"/>
      <c r="H3" s="544"/>
      <c r="I3" s="25"/>
      <c r="J3" s="834"/>
      <c r="K3" s="25"/>
      <c r="L3" s="25"/>
      <c r="M3" s="25"/>
      <c r="N3" s="544"/>
      <c r="O3" s="25"/>
      <c r="P3" s="834"/>
      <c r="Q3" s="25"/>
      <c r="R3" s="544"/>
      <c r="S3" s="25"/>
      <c r="T3" s="4"/>
    </row>
    <row r="4" spans="1:20" x14ac:dyDescent="0.2">
      <c r="A4" s="1971" t="s">
        <v>20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</row>
    <row r="5" spans="1:20" ht="24" x14ac:dyDescent="0.2">
      <c r="A5" s="1960" t="s">
        <v>247</v>
      </c>
      <c r="B5" s="66">
        <v>2015</v>
      </c>
      <c r="C5" s="67"/>
      <c r="D5" s="68" t="s">
        <v>984</v>
      </c>
      <c r="E5" s="65"/>
      <c r="F5" s="44" t="s">
        <v>595</v>
      </c>
      <c r="G5" s="65"/>
      <c r="H5" s="66">
        <v>2015</v>
      </c>
      <c r="I5" s="67"/>
      <c r="J5" s="68" t="s">
        <v>984</v>
      </c>
      <c r="K5" s="65"/>
      <c r="L5" s="44" t="s">
        <v>595</v>
      </c>
      <c r="M5" s="66"/>
      <c r="N5" s="68">
        <v>2015</v>
      </c>
      <c r="O5" s="67"/>
      <c r="P5" s="68" t="s">
        <v>984</v>
      </c>
      <c r="Q5" s="65"/>
      <c r="R5" s="44" t="s">
        <v>595</v>
      </c>
      <c r="S5" s="5"/>
    </row>
    <row r="6" spans="1:20" x14ac:dyDescent="0.2">
      <c r="A6" s="30" t="s">
        <v>475</v>
      </c>
      <c r="B6" s="1566">
        <v>53727048.549023367</v>
      </c>
      <c r="C6" s="1567"/>
      <c r="D6" s="1389">
        <v>51344109.264711179</v>
      </c>
      <c r="E6" s="1389"/>
      <c r="F6" s="1568">
        <v>4.641115248541245E-2</v>
      </c>
      <c r="G6" s="1568"/>
      <c r="H6" s="1569">
        <v>41503834.269262984</v>
      </c>
      <c r="I6" s="1568"/>
      <c r="J6" s="1389">
        <v>39994795.914281882</v>
      </c>
      <c r="K6" s="1570"/>
      <c r="L6" s="1568">
        <v>3.7730867741276167E-2</v>
      </c>
      <c r="M6" s="1571"/>
      <c r="N6" s="1572">
        <v>12223214.279760381</v>
      </c>
      <c r="O6" s="1568"/>
      <c r="P6" s="1389">
        <v>11349313.350429295</v>
      </c>
      <c r="Q6" s="1570"/>
      <c r="R6" s="1568">
        <v>7.7000334940794529E-2</v>
      </c>
      <c r="S6" s="7"/>
    </row>
    <row r="7" spans="1:20" s="14" customFormat="1" x14ac:dyDescent="0.2">
      <c r="A7" s="30" t="s">
        <v>265</v>
      </c>
      <c r="B7" s="1566">
        <v>5618131.7094596</v>
      </c>
      <c r="C7" s="1389"/>
      <c r="D7" s="1389">
        <v>5309777.4922151752</v>
      </c>
      <c r="E7" s="1389"/>
      <c r="F7" s="1568">
        <v>5.8072907517596035E-2</v>
      </c>
      <c r="G7" s="1568"/>
      <c r="H7" s="1575">
        <v>4113609.1172832754</v>
      </c>
      <c r="I7" s="1568"/>
      <c r="J7" s="1389">
        <v>3880335.0819259798</v>
      </c>
      <c r="K7" s="1570"/>
      <c r="L7" s="1568">
        <v>6.011698227914674E-2</v>
      </c>
      <c r="M7" s="1571"/>
      <c r="N7" s="1389">
        <v>1504522.5921763249</v>
      </c>
      <c r="O7" s="1568"/>
      <c r="P7" s="1389">
        <v>1429442.4102891951</v>
      </c>
      <c r="Q7" s="1570"/>
      <c r="R7" s="1568">
        <v>5.2524104046933986E-2</v>
      </c>
      <c r="S7" s="7"/>
      <c r="T7" s="4"/>
    </row>
    <row r="8" spans="1:20" s="14" customFormat="1" x14ac:dyDescent="0.2">
      <c r="A8" s="429" t="s">
        <v>266</v>
      </c>
      <c r="B8" s="1577"/>
      <c r="C8" s="1578"/>
      <c r="D8" s="1578"/>
      <c r="E8" s="1578"/>
      <c r="F8" s="1578"/>
      <c r="G8" s="1578"/>
      <c r="H8" s="1577"/>
      <c r="I8" s="1578"/>
      <c r="J8" s="1578"/>
      <c r="K8" s="1578"/>
      <c r="L8" s="1579"/>
      <c r="M8" s="1577"/>
      <c r="N8" s="1578"/>
      <c r="O8" s="1578"/>
      <c r="P8" s="1578"/>
      <c r="Q8" s="1578"/>
      <c r="R8" s="1579"/>
      <c r="S8" s="408"/>
      <c r="T8" s="4"/>
    </row>
    <row r="9" spans="1:20" s="186" customFormat="1" x14ac:dyDescent="0.2">
      <c r="A9" s="184" t="s">
        <v>267</v>
      </c>
      <c r="B9" s="1566">
        <v>820061.26948245778</v>
      </c>
      <c r="C9" s="1389"/>
      <c r="D9" s="1389">
        <v>800449.89011780394</v>
      </c>
      <c r="E9" s="1389"/>
      <c r="F9" s="1568">
        <v>2.4500446070106388E-2</v>
      </c>
      <c r="G9" s="1568"/>
      <c r="H9" s="1575">
        <v>711300.21155436418</v>
      </c>
      <c r="I9" s="1568"/>
      <c r="J9" s="1580">
        <v>689184.66911717632</v>
      </c>
      <c r="K9" s="1570"/>
      <c r="L9" s="1568">
        <v>3.2089428897942793E-2</v>
      </c>
      <c r="M9" s="1571"/>
      <c r="N9" s="1389">
        <v>108761.05792809353</v>
      </c>
      <c r="O9" s="1568"/>
      <c r="P9" s="1389">
        <v>111265.22100062764</v>
      </c>
      <c r="Q9" s="1570"/>
      <c r="R9" s="1568">
        <v>-2.2506251729100358E-2</v>
      </c>
      <c r="S9" s="57"/>
      <c r="T9" s="4"/>
    </row>
    <row r="10" spans="1:20" s="186" customFormat="1" x14ac:dyDescent="0.2">
      <c r="A10" s="184" t="s">
        <v>268</v>
      </c>
      <c r="B10" s="1566">
        <v>2207122.5306946519</v>
      </c>
      <c r="C10" s="1389"/>
      <c r="D10" s="1389">
        <v>2136937.0918207308</v>
      </c>
      <c r="E10" s="1389"/>
      <c r="F10" s="1568">
        <v>3.2843942455096364E-2</v>
      </c>
      <c r="G10" s="1568"/>
      <c r="H10" s="1575">
        <v>1632534.29194064</v>
      </c>
      <c r="I10" s="1568"/>
      <c r="J10" s="1580">
        <v>1564454.5918729948</v>
      </c>
      <c r="K10" s="1570"/>
      <c r="L10" s="1568">
        <v>4.3516571475646894E-2</v>
      </c>
      <c r="M10" s="1571"/>
      <c r="N10" s="1389">
        <v>574588.23875401192</v>
      </c>
      <c r="O10" s="1568"/>
      <c r="P10" s="1389">
        <v>572482.49994773627</v>
      </c>
      <c r="Q10" s="1570"/>
      <c r="R10" s="1568">
        <v>3.6782588227026857E-3</v>
      </c>
      <c r="S10" s="57"/>
      <c r="T10" s="4"/>
    </row>
    <row r="11" spans="1:20" s="186" customFormat="1" x14ac:dyDescent="0.2">
      <c r="A11" s="184" t="s">
        <v>269</v>
      </c>
      <c r="B11" s="1566">
        <v>2590947.9092867132</v>
      </c>
      <c r="C11" s="1389"/>
      <c r="D11" s="1389">
        <v>2372390.5102803046</v>
      </c>
      <c r="E11" s="1389"/>
      <c r="F11" s="1568">
        <v>9.2125389163095858E-2</v>
      </c>
      <c r="G11" s="1568"/>
      <c r="H11" s="1575">
        <v>1769774.6137926481</v>
      </c>
      <c r="I11" s="1568"/>
      <c r="J11" s="1389">
        <v>1626695.8209398461</v>
      </c>
      <c r="K11" s="1570"/>
      <c r="L11" s="1568">
        <v>8.7956697872461617E-2</v>
      </c>
      <c r="M11" s="1571"/>
      <c r="N11" s="1389">
        <v>821173.29549406539</v>
      </c>
      <c r="O11" s="1568"/>
      <c r="P11" s="1389">
        <v>745694.68934045848</v>
      </c>
      <c r="Q11" s="1570"/>
      <c r="R11" s="1568">
        <v>0.10121918156660759</v>
      </c>
      <c r="S11" s="57"/>
      <c r="T11" s="4"/>
    </row>
    <row r="12" spans="1:20" s="186" customFormat="1" x14ac:dyDescent="0.2">
      <c r="A12" s="184" t="s">
        <v>270</v>
      </c>
      <c r="B12" s="1583">
        <v>2.2198768798764759</v>
      </c>
      <c r="C12" s="1584"/>
      <c r="D12" s="1585">
        <v>2.1835443420538638</v>
      </c>
      <c r="E12" s="1585"/>
      <c r="F12" s="1568">
        <v>1.6639248914193005E-2</v>
      </c>
      <c r="G12" s="1568"/>
      <c r="H12" s="1586">
        <v>2.0931591854661029</v>
      </c>
      <c r="I12" s="1568"/>
      <c r="J12" s="1587">
        <v>2.068683008626881</v>
      </c>
      <c r="K12" s="1570"/>
      <c r="L12" s="1568">
        <v>1.1831767717504627E-2</v>
      </c>
      <c r="M12" s="1571"/>
      <c r="N12" s="1584">
        <v>2.5663436366791101</v>
      </c>
      <c r="O12" s="1568"/>
      <c r="P12" s="1585">
        <v>2.4953445646059191</v>
      </c>
      <c r="Q12" s="1570"/>
      <c r="R12" s="1568">
        <v>2.8452612549082427E-2</v>
      </c>
      <c r="S12" s="57"/>
      <c r="T12" s="4"/>
    </row>
    <row r="13" spans="1:20" s="14" customFormat="1" x14ac:dyDescent="0.2">
      <c r="A13" s="429" t="s">
        <v>271</v>
      </c>
      <c r="B13" s="1577"/>
      <c r="C13" s="1578"/>
      <c r="D13" s="1578"/>
      <c r="E13" s="1578"/>
      <c r="F13" s="1578"/>
      <c r="G13" s="1578"/>
      <c r="H13" s="1577"/>
      <c r="I13" s="1578"/>
      <c r="J13" s="1578"/>
      <c r="K13" s="1578"/>
      <c r="L13" s="1579"/>
      <c r="M13" s="1577"/>
      <c r="N13" s="1578"/>
      <c r="O13" s="1578"/>
      <c r="P13" s="1578"/>
      <c r="Q13" s="1578"/>
      <c r="R13" s="1579"/>
      <c r="S13" s="408"/>
      <c r="T13" s="4"/>
    </row>
    <row r="14" spans="1:20" s="98" customFormat="1" x14ac:dyDescent="0.2">
      <c r="A14" s="755" t="s">
        <v>272</v>
      </c>
      <c r="B14" s="1566">
        <v>0</v>
      </c>
      <c r="C14" s="1389"/>
      <c r="D14" s="1389">
        <v>0</v>
      </c>
      <c r="E14" s="1389"/>
      <c r="F14" s="1568" t="s">
        <v>1101</v>
      </c>
      <c r="G14" s="1568"/>
      <c r="H14" s="1566">
        <v>0</v>
      </c>
      <c r="I14" s="1389"/>
      <c r="J14" s="1389">
        <v>0</v>
      </c>
      <c r="K14" s="1570"/>
      <c r="L14" s="1568" t="s">
        <v>1101</v>
      </c>
      <c r="M14" s="1571"/>
      <c r="N14" s="1389">
        <v>0</v>
      </c>
      <c r="O14" s="1568"/>
      <c r="P14" s="1389">
        <v>0</v>
      </c>
      <c r="Q14" s="1570"/>
      <c r="R14" s="1568" t="s">
        <v>1101</v>
      </c>
      <c r="S14" s="57"/>
      <c r="T14" s="4"/>
    </row>
    <row r="15" spans="1:20" s="98" customFormat="1" x14ac:dyDescent="0.2">
      <c r="A15" s="755" t="s">
        <v>273</v>
      </c>
      <c r="B15" s="1566">
        <v>5618131.7094596</v>
      </c>
      <c r="C15" s="1389"/>
      <c r="D15" s="1389">
        <v>5309777.4922151752</v>
      </c>
      <c r="E15" s="1389">
        <v>0</v>
      </c>
      <c r="F15" s="1568">
        <v>5.8072907517596035E-2</v>
      </c>
      <c r="G15" s="1568"/>
      <c r="H15" s="1566">
        <v>4113609.1172832754</v>
      </c>
      <c r="I15" s="1568"/>
      <c r="J15" s="1580">
        <v>3880335.0819259798</v>
      </c>
      <c r="K15" s="1570"/>
      <c r="L15" s="1568">
        <v>6.011698227914674E-2</v>
      </c>
      <c r="M15" s="1571"/>
      <c r="N15" s="1389">
        <v>1504522.5921763249</v>
      </c>
      <c r="O15" s="1568"/>
      <c r="P15" s="1389">
        <v>1429442.4102891951</v>
      </c>
      <c r="Q15" s="1570"/>
      <c r="R15" s="1568">
        <v>5.2524104046933986E-2</v>
      </c>
      <c r="S15" s="57"/>
      <c r="T15" s="4"/>
    </row>
    <row r="16" spans="1:20" x14ac:dyDescent="0.2">
      <c r="A16" s="33" t="s">
        <v>619</v>
      </c>
      <c r="B16" s="1583">
        <v>7.1984195613390556</v>
      </c>
      <c r="C16" s="1584"/>
      <c r="D16" s="1585">
        <v>7.1469291646309543</v>
      </c>
      <c r="E16" s="1585"/>
      <c r="F16" s="1568">
        <v>7.2045483482499444E-3</v>
      </c>
      <c r="G16" s="1568"/>
      <c r="H16" s="1586">
        <v>7.7610970281812941</v>
      </c>
      <c r="I16" s="1568"/>
      <c r="J16" s="1587">
        <v>7.7435381993969523</v>
      </c>
      <c r="K16" s="1570"/>
      <c r="L16" s="1568">
        <v>2.2675459631243534E-3</v>
      </c>
      <c r="M16" s="1571"/>
      <c r="N16" s="1584">
        <v>5.6599679822611222</v>
      </c>
      <c r="O16" s="1568"/>
      <c r="P16" s="1585">
        <v>5.5273865016088513</v>
      </c>
      <c r="Q16" s="1570"/>
      <c r="R16" s="1568">
        <v>2.3986287301183039E-2</v>
      </c>
      <c r="S16" s="57"/>
    </row>
    <row r="17" spans="1:20" s="98" customFormat="1" x14ac:dyDescent="0.2">
      <c r="A17" s="545" t="s">
        <v>274</v>
      </c>
      <c r="B17" s="1577"/>
      <c r="C17" s="1578"/>
      <c r="D17" s="1578"/>
      <c r="E17" s="1578"/>
      <c r="F17" s="1578"/>
      <c r="G17" s="1578"/>
      <c r="H17" s="1577"/>
      <c r="I17" s="1578"/>
      <c r="J17" s="1578"/>
      <c r="K17" s="1578"/>
      <c r="L17" s="1579"/>
      <c r="M17" s="1577"/>
      <c r="N17" s="1578"/>
      <c r="O17" s="1578"/>
      <c r="P17" s="1578"/>
      <c r="Q17" s="1578"/>
      <c r="R17" s="1579"/>
      <c r="S17" s="408"/>
      <c r="T17" s="4"/>
    </row>
    <row r="18" spans="1:20" s="98" customFormat="1" x14ac:dyDescent="0.2">
      <c r="A18" s="9" t="s">
        <v>275</v>
      </c>
      <c r="B18" s="1566">
        <v>309453.79958062485</v>
      </c>
      <c r="C18" s="1389"/>
      <c r="D18" s="1389">
        <v>310688.77183158218</v>
      </c>
      <c r="E18" s="1389"/>
      <c r="F18" s="1568">
        <v>-3.9749497340276765E-3</v>
      </c>
      <c r="G18" s="1568"/>
      <c r="H18" s="1575">
        <v>84188.323041783893</v>
      </c>
      <c r="I18" s="1568"/>
      <c r="J18" s="1580">
        <v>84883.371112840265</v>
      </c>
      <c r="K18" s="1570"/>
      <c r="L18" s="1568">
        <v>-8.1882712944141307E-3</v>
      </c>
      <c r="M18" s="1571"/>
      <c r="N18" s="1389">
        <v>225265.47653884094</v>
      </c>
      <c r="O18" s="1568"/>
      <c r="P18" s="1389">
        <v>225805.4007187419</v>
      </c>
      <c r="Q18" s="1570"/>
      <c r="R18" s="1568">
        <v>-2.3911039248059383E-3</v>
      </c>
      <c r="S18" s="57"/>
      <c r="T18" s="4"/>
    </row>
    <row r="19" spans="1:20" s="98" customFormat="1" x14ac:dyDescent="0.2">
      <c r="A19" s="9" t="s">
        <v>276</v>
      </c>
      <c r="B19" s="1566">
        <v>1350648.0932727256</v>
      </c>
      <c r="C19" s="1389"/>
      <c r="D19" s="1389">
        <v>1368468.1615263959</v>
      </c>
      <c r="E19" s="1389"/>
      <c r="F19" s="1568">
        <v>-1.3021909281246094E-2</v>
      </c>
      <c r="G19" s="1568"/>
      <c r="H19" s="1575">
        <v>660752.71395717119</v>
      </c>
      <c r="I19" s="1568"/>
      <c r="J19" s="1580">
        <v>641526.35654795752</v>
      </c>
      <c r="K19" s="1570"/>
      <c r="L19" s="1568">
        <v>2.9969707733709296E-2</v>
      </c>
      <c r="M19" s="1571"/>
      <c r="N19" s="1389">
        <v>689895.3793155544</v>
      </c>
      <c r="O19" s="1568"/>
      <c r="P19" s="1389">
        <v>726941.8049784383</v>
      </c>
      <c r="Q19" s="1570"/>
      <c r="R19" s="1568">
        <v>-5.0962023932552253E-2</v>
      </c>
      <c r="S19" s="57"/>
      <c r="T19" s="4"/>
    </row>
    <row r="20" spans="1:20" s="98" customFormat="1" x14ac:dyDescent="0.2">
      <c r="A20" s="9" t="s">
        <v>277</v>
      </c>
      <c r="B20" s="1566">
        <v>235934.39517966847</v>
      </c>
      <c r="C20" s="1389"/>
      <c r="D20" s="1389">
        <v>247635.68832414635</v>
      </c>
      <c r="E20" s="1389"/>
      <c r="F20" s="1568">
        <v>-4.7252046842138934E-2</v>
      </c>
      <c r="G20" s="1568"/>
      <c r="H20" s="1575">
        <v>49672.234727752751</v>
      </c>
      <c r="I20" s="1568"/>
      <c r="J20" s="1580">
        <v>49522.959578840731</v>
      </c>
      <c r="K20" s="1570"/>
      <c r="L20" s="1568">
        <v>3.0142614694578886E-3</v>
      </c>
      <c r="M20" s="1571"/>
      <c r="N20" s="1389">
        <v>186262.16045191573</v>
      </c>
      <c r="O20" s="1568"/>
      <c r="P20" s="1389">
        <v>198112.72874530562</v>
      </c>
      <c r="Q20" s="1570"/>
      <c r="R20" s="1568">
        <v>-5.9817298809835807E-2</v>
      </c>
      <c r="S20" s="57"/>
      <c r="T20" s="4"/>
    </row>
    <row r="21" spans="1:20" x14ac:dyDescent="0.2">
      <c r="A21" s="9" t="s">
        <v>278</v>
      </c>
      <c r="B21" s="1566">
        <v>4193964.2117849165</v>
      </c>
      <c r="C21" s="1389"/>
      <c r="D21" s="1389">
        <v>3878256.2471806644</v>
      </c>
      <c r="E21" s="1389"/>
      <c r="F21" s="1568">
        <v>8.1404617045033822E-2</v>
      </c>
      <c r="G21" s="1568"/>
      <c r="H21" s="1575">
        <v>3418340.3150113239</v>
      </c>
      <c r="I21" s="1568"/>
      <c r="J21" s="1580">
        <v>3203448.313843803</v>
      </c>
      <c r="K21" s="1570"/>
      <c r="L21" s="1568">
        <v>6.7081463508825254E-2</v>
      </c>
      <c r="M21" s="1571"/>
      <c r="N21" s="1389">
        <v>775623.89677359269</v>
      </c>
      <c r="O21" s="1568"/>
      <c r="P21" s="1389">
        <v>674807.93333686155</v>
      </c>
      <c r="Q21" s="1570"/>
      <c r="R21" s="1568">
        <v>0.1493994934798791</v>
      </c>
      <c r="S21" s="57"/>
    </row>
    <row r="22" spans="1:20" s="98" customFormat="1" x14ac:dyDescent="0.2">
      <c r="A22" s="545" t="s">
        <v>279</v>
      </c>
      <c r="B22" s="1577"/>
      <c r="C22" s="1578"/>
      <c r="D22" s="1578"/>
      <c r="E22" s="1578"/>
      <c r="F22" s="1578"/>
      <c r="G22" s="1578"/>
      <c r="H22" s="1577"/>
      <c r="I22" s="1578"/>
      <c r="J22" s="1578"/>
      <c r="K22" s="1578"/>
      <c r="L22" s="1579"/>
      <c r="M22" s="1577"/>
      <c r="N22" s="1578"/>
      <c r="O22" s="1578"/>
      <c r="P22" s="1578"/>
      <c r="Q22" s="1578"/>
      <c r="R22" s="1579"/>
      <c r="S22" s="408"/>
      <c r="T22" s="4"/>
    </row>
    <row r="23" spans="1:20" s="98" customFormat="1" x14ac:dyDescent="0.2">
      <c r="A23" s="9" t="s">
        <v>541</v>
      </c>
      <c r="B23" s="1566">
        <v>3114253.9011063827</v>
      </c>
      <c r="C23" s="1389"/>
      <c r="D23" s="1389">
        <v>2990238.7923618043</v>
      </c>
      <c r="E23" s="1389">
        <v>0</v>
      </c>
      <c r="F23" s="1568">
        <v>4.1473312787379965E-2</v>
      </c>
      <c r="G23" s="1568"/>
      <c r="H23" s="1575">
        <v>1827509.5169620684</v>
      </c>
      <c r="I23" s="1568"/>
      <c r="J23" s="1580">
        <v>1763422.9117233076</v>
      </c>
      <c r="K23" s="1570"/>
      <c r="L23" s="1568">
        <v>3.6342164328653358E-2</v>
      </c>
      <c r="M23" s="1571"/>
      <c r="N23" s="1389">
        <v>1286744.3841443143</v>
      </c>
      <c r="O23" s="1568"/>
      <c r="P23" s="1389">
        <v>1226815.880638497</v>
      </c>
      <c r="Q23" s="1570"/>
      <c r="R23" s="1568">
        <v>4.8848816233636919E-2</v>
      </c>
      <c r="S23" s="57"/>
      <c r="T23" s="4"/>
    </row>
    <row r="24" spans="1:20" s="98" customFormat="1" x14ac:dyDescent="0.2">
      <c r="A24" s="9" t="s">
        <v>280</v>
      </c>
      <c r="B24" s="1566">
        <v>1754522.4863578402</v>
      </c>
      <c r="C24" s="1389"/>
      <c r="D24" s="1389">
        <v>1644937.0567065559</v>
      </c>
      <c r="E24" s="1389">
        <v>0</v>
      </c>
      <c r="F24" s="1568">
        <v>6.6619831564067894E-2</v>
      </c>
      <c r="G24" s="1568"/>
      <c r="H24" s="1575">
        <v>1496987.2463505475</v>
      </c>
      <c r="I24" s="1568"/>
      <c r="J24" s="1580">
        <v>1406677.522357835</v>
      </c>
      <c r="K24" s="1570"/>
      <c r="L24" s="1568">
        <v>6.4200730129914799E-2</v>
      </c>
      <c r="M24" s="1571"/>
      <c r="N24" s="1389">
        <v>257535.24000729268</v>
      </c>
      <c r="O24" s="1568"/>
      <c r="P24" s="1389">
        <v>238259.53434872095</v>
      </c>
      <c r="Q24" s="1570"/>
      <c r="R24" s="1568">
        <v>8.0902137709878447E-2</v>
      </c>
      <c r="S24" s="57"/>
      <c r="T24" s="4"/>
    </row>
    <row r="25" spans="1:20" s="98" customFormat="1" x14ac:dyDescent="0.2">
      <c r="A25" s="9" t="s">
        <v>281</v>
      </c>
      <c r="B25" s="1566">
        <v>1727433.6087029418</v>
      </c>
      <c r="C25" s="1389"/>
      <c r="D25" s="1389">
        <v>1614726.7629614163</v>
      </c>
      <c r="E25" s="1389">
        <v>0</v>
      </c>
      <c r="F25" s="1568">
        <v>6.9799329723637366E-2</v>
      </c>
      <c r="G25" s="1568"/>
      <c r="H25" s="1575">
        <v>1472721.9036914858</v>
      </c>
      <c r="I25" s="1568"/>
      <c r="J25" s="1580">
        <v>1380192.8735739612</v>
      </c>
      <c r="K25" s="1570"/>
      <c r="L25" s="1568">
        <v>6.7040651990851005E-2</v>
      </c>
      <c r="M25" s="1571"/>
      <c r="N25" s="1389">
        <v>254711.70501145607</v>
      </c>
      <c r="O25" s="1568"/>
      <c r="P25" s="1389">
        <v>234533.88938745516</v>
      </c>
      <c r="Q25" s="1570"/>
      <c r="R25" s="1568">
        <v>8.6033688678000458E-2</v>
      </c>
      <c r="S25" s="57"/>
      <c r="T25" s="4"/>
    </row>
    <row r="26" spans="1:20" s="98" customFormat="1" x14ac:dyDescent="0.2">
      <c r="A26" s="9" t="s">
        <v>542</v>
      </c>
      <c r="B26" s="1566">
        <v>41885.014289421968</v>
      </c>
      <c r="C26" s="1389"/>
      <c r="D26" s="1389">
        <v>38061.379022973444</v>
      </c>
      <c r="E26" s="1389">
        <v>0</v>
      </c>
      <c r="F26" s="1568">
        <v>0.10045971440342764</v>
      </c>
      <c r="G26" s="1568"/>
      <c r="H26" s="1575">
        <v>34216.382946735735</v>
      </c>
      <c r="I26" s="1568"/>
      <c r="J26" s="1580">
        <v>31755.469306440675</v>
      </c>
      <c r="K26" s="1570"/>
      <c r="L26" s="1568">
        <v>7.7495741490929124E-2</v>
      </c>
      <c r="M26" s="1571"/>
      <c r="N26" s="1389">
        <v>7668.6313426862343</v>
      </c>
      <c r="O26" s="1568"/>
      <c r="P26" s="1389">
        <v>6305.9097165327721</v>
      </c>
      <c r="Q26" s="1570"/>
      <c r="R26" s="1568">
        <v>0.21610230520438503</v>
      </c>
      <c r="S26" s="57"/>
      <c r="T26" s="4"/>
    </row>
    <row r="27" spans="1:20" s="98" customFormat="1" x14ac:dyDescent="0.2">
      <c r="A27" s="9" t="s">
        <v>543</v>
      </c>
      <c r="B27" s="1566">
        <v>35184.912527343273</v>
      </c>
      <c r="C27" s="1389"/>
      <c r="D27" s="1389">
        <v>44452.112850266589</v>
      </c>
      <c r="E27" s="1389">
        <v>0</v>
      </c>
      <c r="F27" s="1568">
        <v>-0.20847603699151812</v>
      </c>
      <c r="G27" s="1568"/>
      <c r="H27" s="1575">
        <v>29561.202779136816</v>
      </c>
      <c r="I27" s="1568"/>
      <c r="J27" s="1580">
        <v>37117.130916607923</v>
      </c>
      <c r="K27" s="1570"/>
      <c r="L27" s="1568">
        <v>-0.20356983287440017</v>
      </c>
      <c r="M27" s="1571"/>
      <c r="N27" s="1389">
        <v>5623.7097482064573</v>
      </c>
      <c r="O27" s="1568"/>
      <c r="P27" s="1389">
        <v>7334.9819336586634</v>
      </c>
      <c r="Q27" s="1570"/>
      <c r="R27" s="1568">
        <v>-0.23330284940437876</v>
      </c>
      <c r="S27" s="57"/>
      <c r="T27" s="4"/>
    </row>
    <row r="28" spans="1:20" s="98" customFormat="1" x14ac:dyDescent="0.2">
      <c r="A28" s="9" t="s">
        <v>246</v>
      </c>
      <c r="B28" s="1566">
        <v>823863.15010468906</v>
      </c>
      <c r="C28" s="1389"/>
      <c r="D28" s="1389">
        <v>778239.48122875183</v>
      </c>
      <c r="E28" s="1389">
        <v>0</v>
      </c>
      <c r="F28" s="1568">
        <v>5.8624202416334155E-2</v>
      </c>
      <c r="G28" s="1568"/>
      <c r="H28" s="1575">
        <v>739644.05778454151</v>
      </c>
      <c r="I28" s="1568"/>
      <c r="J28" s="1580">
        <v>701581.75216741057</v>
      </c>
      <c r="K28" s="1570"/>
      <c r="L28" s="1568">
        <v>5.4252131700324731E-2</v>
      </c>
      <c r="M28" s="1571"/>
      <c r="N28" s="1389">
        <v>84219.092320147567</v>
      </c>
      <c r="O28" s="1568"/>
      <c r="P28" s="1389">
        <v>76657.729061341277</v>
      </c>
      <c r="Q28" s="1570"/>
      <c r="R28" s="1568">
        <v>9.8637976253584433E-2</v>
      </c>
      <c r="S28" s="57"/>
      <c r="T28" s="4"/>
    </row>
    <row r="29" spans="1:20" s="98" customFormat="1" x14ac:dyDescent="0.2">
      <c r="A29" s="9" t="s">
        <v>0</v>
      </c>
      <c r="B29" s="1566">
        <v>982986.01186079602</v>
      </c>
      <c r="C29" s="1389"/>
      <c r="D29" s="1389">
        <v>933379.52461575076</v>
      </c>
      <c r="E29" s="1389">
        <v>0</v>
      </c>
      <c r="F29" s="1568">
        <v>5.3147177473672369E-2</v>
      </c>
      <c r="G29" s="1568"/>
      <c r="H29" s="1575">
        <v>792536.09264704399</v>
      </c>
      <c r="I29" s="1568"/>
      <c r="J29" s="1580">
        <v>737507.22499429481</v>
      </c>
      <c r="K29" s="1570"/>
      <c r="L29" s="1568">
        <v>7.46146827960565E-2</v>
      </c>
      <c r="M29" s="1571"/>
      <c r="N29" s="1389">
        <v>190449.919213752</v>
      </c>
      <c r="O29" s="1568"/>
      <c r="P29" s="1389">
        <v>195872.29962145592</v>
      </c>
      <c r="Q29" s="1570"/>
      <c r="R29" s="1568">
        <v>-2.7683242695282852E-2</v>
      </c>
      <c r="S29" s="57"/>
      <c r="T29" s="4"/>
    </row>
    <row r="30" spans="1:20" s="98" customFormat="1" x14ac:dyDescent="0.2">
      <c r="A30" s="9" t="s">
        <v>253</v>
      </c>
      <c r="B30" s="1566">
        <v>306623.66924965451</v>
      </c>
      <c r="C30" s="1389"/>
      <c r="D30" s="1389">
        <v>292186.84761703253</v>
      </c>
      <c r="E30" s="1389">
        <v>0</v>
      </c>
      <c r="F30" s="1568">
        <v>4.9409553340142937E-2</v>
      </c>
      <c r="G30" s="1568"/>
      <c r="H30" s="1575">
        <v>231529.52919532696</v>
      </c>
      <c r="I30" s="1568"/>
      <c r="J30" s="1580">
        <v>217036.93079475238</v>
      </c>
      <c r="K30" s="1570"/>
      <c r="L30" s="1568">
        <v>6.6774803474713498E-2</v>
      </c>
      <c r="M30" s="1571"/>
      <c r="N30" s="1389">
        <v>75094.140054327552</v>
      </c>
      <c r="O30" s="1568"/>
      <c r="P30" s="1389">
        <v>75149.916822280167</v>
      </c>
      <c r="Q30" s="1570"/>
      <c r="R30" s="1568">
        <v>-7.4220664920388252E-4</v>
      </c>
      <c r="S30" s="57"/>
      <c r="T30" s="4"/>
    </row>
    <row r="31" spans="1:20" x14ac:dyDescent="0.2">
      <c r="A31" s="9" t="s">
        <v>262</v>
      </c>
      <c r="B31" s="1566">
        <v>852503.97814113938</v>
      </c>
      <c r="C31" s="1389"/>
      <c r="D31" s="1389">
        <v>802547.291984763</v>
      </c>
      <c r="E31" s="1389">
        <v>0</v>
      </c>
      <c r="F31" s="1568">
        <v>6.224765400781497E-2</v>
      </c>
      <c r="G31" s="1568"/>
      <c r="H31" s="1575">
        <v>698574.54860454006</v>
      </c>
      <c r="I31" s="1568"/>
      <c r="J31" s="1580">
        <v>648623.40372831363</v>
      </c>
      <c r="K31" s="1570"/>
      <c r="L31" s="1568">
        <v>7.7011012228521553E-2</v>
      </c>
      <c r="M31" s="1571"/>
      <c r="N31" s="1389">
        <v>153929.42953659932</v>
      </c>
      <c r="O31" s="1568"/>
      <c r="P31" s="1389">
        <v>153923.88825644943</v>
      </c>
      <c r="Q31" s="1570"/>
      <c r="R31" s="1568">
        <v>3.6000131056054349E-5</v>
      </c>
      <c r="S31" s="57"/>
    </row>
    <row r="32" spans="1:20" s="98" customFormat="1" x14ac:dyDescent="0.2">
      <c r="A32" s="405" t="s">
        <v>141</v>
      </c>
      <c r="B32" s="1577"/>
      <c r="C32" s="1578"/>
      <c r="D32" s="1578"/>
      <c r="E32" s="1578"/>
      <c r="F32" s="1578"/>
      <c r="G32" s="1578"/>
      <c r="H32" s="1577"/>
      <c r="I32" s="1578"/>
      <c r="J32" s="1578"/>
      <c r="K32" s="1578"/>
      <c r="L32" s="1579"/>
      <c r="M32" s="1577"/>
      <c r="N32" s="1578"/>
      <c r="O32" s="1578"/>
      <c r="P32" s="1578"/>
      <c r="Q32" s="1578"/>
      <c r="R32" s="1579"/>
      <c r="S32" s="408"/>
      <c r="T32" s="4"/>
    </row>
    <row r="33" spans="1:20" s="98" customFormat="1" x14ac:dyDescent="0.2">
      <c r="A33" s="32" t="s">
        <v>544</v>
      </c>
      <c r="B33" s="1589">
        <v>7.2691985117143902</v>
      </c>
      <c r="C33" s="1585"/>
      <c r="D33" s="1585">
        <v>7.2444149982756256</v>
      </c>
      <c r="E33" s="1585"/>
      <c r="F33" s="1568">
        <v>3.4210510365107172E-3</v>
      </c>
      <c r="G33" s="1568"/>
      <c r="H33" s="1586">
        <v>7.7869257818797095</v>
      </c>
      <c r="I33" s="1568"/>
      <c r="J33" s="1585">
        <v>7.8851512298288169</v>
      </c>
      <c r="K33" s="1590"/>
      <c r="L33" s="1568">
        <v>-1.2457015101692576E-2</v>
      </c>
      <c r="M33" s="1571"/>
      <c r="N33" s="1585">
        <v>6.5338920086680705</v>
      </c>
      <c r="O33" s="1568"/>
      <c r="P33" s="1585">
        <v>6.3234219063758879</v>
      </c>
      <c r="Q33" s="1590"/>
      <c r="R33" s="1568">
        <v>3.3284209943348277E-2</v>
      </c>
      <c r="S33" s="7"/>
      <c r="T33" s="4"/>
    </row>
    <row r="34" spans="1:20" s="98" customFormat="1" x14ac:dyDescent="0.2">
      <c r="A34" s="32" t="s">
        <v>285</v>
      </c>
      <c r="B34" s="1589">
        <v>8.9456449452175555</v>
      </c>
      <c r="C34" s="1585"/>
      <c r="D34" s="1585">
        <v>9.0848798612580541</v>
      </c>
      <c r="E34" s="1585"/>
      <c r="F34" s="1568">
        <v>-1.5326005205006387E-2</v>
      </c>
      <c r="G34" s="1568"/>
      <c r="H34" s="1586">
        <v>8.9898189402375603</v>
      </c>
      <c r="I34" s="1568"/>
      <c r="J34" s="1585">
        <v>9.1649486170258712</v>
      </c>
      <c r="K34" s="1590"/>
      <c r="L34" s="1568">
        <v>-1.9108637059128693E-2</v>
      </c>
      <c r="M34" s="1571"/>
      <c r="N34" s="1585">
        <v>8.690234578280263</v>
      </c>
      <c r="O34" s="1568"/>
      <c r="P34" s="1585">
        <v>8.6136885703281738</v>
      </c>
      <c r="Q34" s="1590"/>
      <c r="R34" s="1568">
        <v>8.8865539225285554E-3</v>
      </c>
      <c r="S34" s="7"/>
      <c r="T34" s="4"/>
    </row>
    <row r="35" spans="1:20" s="98" customFormat="1" x14ac:dyDescent="0.2">
      <c r="A35" s="32" t="s">
        <v>545</v>
      </c>
      <c r="B35" s="1589">
        <v>5.2820022775732784</v>
      </c>
      <c r="C35" s="1585"/>
      <c r="D35" s="1585">
        <v>5.5623981031747762</v>
      </c>
      <c r="E35" s="1585"/>
      <c r="F35" s="1568">
        <v>-5.0409161732142112E-2</v>
      </c>
      <c r="G35" s="1568"/>
      <c r="H35" s="1586">
        <v>5.9256255480740414</v>
      </c>
      <c r="I35" s="1568"/>
      <c r="J35" s="1585">
        <v>6.1173113916987143</v>
      </c>
      <c r="K35" s="1590"/>
      <c r="L35" s="1568">
        <v>-3.1334982208817017E-2</v>
      </c>
      <c r="M35" s="1571"/>
      <c r="N35" s="1585">
        <v>2.4102433791761229</v>
      </c>
      <c r="O35" s="1568"/>
      <c r="P35" s="1585">
        <v>2.7679508792859777</v>
      </c>
      <c r="Q35" s="1590"/>
      <c r="R35" s="1568">
        <v>-0.12923188152895593</v>
      </c>
      <c r="S35" s="7"/>
      <c r="T35" s="4"/>
    </row>
    <row r="36" spans="1:20" s="98" customFormat="1" x14ac:dyDescent="0.2">
      <c r="A36" s="32" t="s">
        <v>546</v>
      </c>
      <c r="B36" s="1589">
        <v>3.1912931286975526</v>
      </c>
      <c r="C36" s="1585"/>
      <c r="D36" s="1585">
        <v>3.7196198445854529</v>
      </c>
      <c r="E36" s="1585"/>
      <c r="F36" s="1568">
        <v>-0.14203782589690472</v>
      </c>
      <c r="G36" s="1568"/>
      <c r="H36" s="1586">
        <v>3.4567642172563935</v>
      </c>
      <c r="I36" s="1568"/>
      <c r="J36" s="1585">
        <v>4.057400568995055</v>
      </c>
      <c r="K36" s="1590"/>
      <c r="L36" s="1568">
        <v>-0.14803476795672366</v>
      </c>
      <c r="M36" s="1571"/>
      <c r="N36" s="1585">
        <v>1.7958362092877787</v>
      </c>
      <c r="O36" s="1568"/>
      <c r="P36" s="1585">
        <v>2.0103516442799978</v>
      </c>
      <c r="Q36" s="1590"/>
      <c r="R36" s="1568">
        <v>-0.10670542917333614</v>
      </c>
      <c r="S36" s="7"/>
      <c r="T36" s="4"/>
    </row>
    <row r="37" spans="1:20" s="98" customFormat="1" x14ac:dyDescent="0.2">
      <c r="A37" s="836" t="s">
        <v>547</v>
      </c>
      <c r="B37" s="1589">
        <v>8.4304679837978789</v>
      </c>
      <c r="C37" s="1585"/>
      <c r="D37" s="1585">
        <v>8.5316467721128522</v>
      </c>
      <c r="E37" s="1585"/>
      <c r="F37" s="1568">
        <v>-1.18592331606711E-2</v>
      </c>
      <c r="G37" s="1568"/>
      <c r="H37" s="1586">
        <v>8.6803724361843653</v>
      </c>
      <c r="I37" s="1568"/>
      <c r="J37" s="1585">
        <v>8.7949575590377496</v>
      </c>
      <c r="K37" s="1590"/>
      <c r="L37" s="1568">
        <v>-1.3028502080221632E-2</v>
      </c>
      <c r="M37" s="1571"/>
      <c r="N37" s="1585">
        <v>6.235712161463999</v>
      </c>
      <c r="O37" s="1568"/>
      <c r="P37" s="1585">
        <v>6.1217913600422502</v>
      </c>
      <c r="Q37" s="1590"/>
      <c r="R37" s="1568">
        <v>1.8609063053884038E-2</v>
      </c>
      <c r="S37" s="7"/>
      <c r="T37" s="4"/>
    </row>
    <row r="38" spans="1:20" s="98" customFormat="1" x14ac:dyDescent="0.2">
      <c r="A38" s="836" t="s">
        <v>1</v>
      </c>
      <c r="B38" s="1589">
        <v>8.5014810738141726</v>
      </c>
      <c r="C38" s="1585"/>
      <c r="D38" s="1585">
        <v>8.5659239208185944</v>
      </c>
      <c r="E38" s="1585"/>
      <c r="F38" s="1568">
        <v>-7.5231635956747329E-3</v>
      </c>
      <c r="G38" s="1568"/>
      <c r="H38" s="1586">
        <v>9.2214406720032756</v>
      </c>
      <c r="I38" s="1568"/>
      <c r="J38" s="1585">
        <v>9.3901505963028509</v>
      </c>
      <c r="K38" s="1590"/>
      <c r="L38" s="1568">
        <v>-1.7966689944887662E-2</v>
      </c>
      <c r="M38" s="1571"/>
      <c r="N38" s="1585">
        <v>5.505449523009319</v>
      </c>
      <c r="O38" s="1568"/>
      <c r="P38" s="1585">
        <v>5.4625084334007603</v>
      </c>
      <c r="Q38" s="1590"/>
      <c r="R38" s="1568">
        <v>7.8610568994261706E-3</v>
      </c>
      <c r="S38" s="7"/>
      <c r="T38" s="4"/>
    </row>
    <row r="39" spans="1:20" s="98" customFormat="1" x14ac:dyDescent="0.2">
      <c r="A39" s="32" t="s">
        <v>142</v>
      </c>
      <c r="B39" s="1589">
        <v>4.7813009884875664</v>
      </c>
      <c r="C39" s="1585"/>
      <c r="D39" s="1585">
        <v>4.9034303411023217</v>
      </c>
      <c r="E39" s="1585"/>
      <c r="F39" s="1568">
        <v>-2.4906921097873676E-2</v>
      </c>
      <c r="G39" s="1568"/>
      <c r="H39" s="1586">
        <v>5.515759523355003</v>
      </c>
      <c r="I39" s="1568"/>
      <c r="J39" s="1585">
        <v>5.7273159546744443</v>
      </c>
      <c r="K39" s="1590"/>
      <c r="L39" s="1568">
        <v>-3.6938145720208794E-2</v>
      </c>
      <c r="M39" s="1571"/>
      <c r="N39" s="1585">
        <v>2.5168255091981058</v>
      </c>
      <c r="O39" s="1568"/>
      <c r="P39" s="1585">
        <v>2.5240051539989721</v>
      </c>
      <c r="Q39" s="1590"/>
      <c r="R39" s="1568">
        <v>-2.8445444295115835E-3</v>
      </c>
      <c r="S39" s="7"/>
      <c r="T39" s="4"/>
    </row>
    <row r="40" spans="1:20" s="98" customFormat="1" x14ac:dyDescent="0.2">
      <c r="A40" s="32" t="s">
        <v>143</v>
      </c>
      <c r="B40" s="1589">
        <v>8.0829850645467598</v>
      </c>
      <c r="C40" s="1585"/>
      <c r="D40" s="1585">
        <v>8.1771382306965474</v>
      </c>
      <c r="E40" s="1585"/>
      <c r="F40" s="1568">
        <v>-1.1514195246980368E-2</v>
      </c>
      <c r="G40" s="1568"/>
      <c r="H40" s="1586">
        <v>8.6336717608975349</v>
      </c>
      <c r="I40" s="1568"/>
      <c r="J40" s="1585">
        <v>8.7604992348407684</v>
      </c>
      <c r="K40" s="1590"/>
      <c r="L40" s="1568">
        <v>-1.4477197080143207E-2</v>
      </c>
      <c r="M40" s="1571"/>
      <c r="N40" s="1585">
        <v>5.583815727766499</v>
      </c>
      <c r="O40" s="1568"/>
      <c r="P40" s="1585">
        <v>5.7188999130734821</v>
      </c>
      <c r="Q40" s="1590"/>
      <c r="R40" s="1568">
        <v>-2.362065910581488E-2</v>
      </c>
      <c r="S40" s="7"/>
      <c r="T40" s="4"/>
    </row>
    <row r="41" spans="1:20" x14ac:dyDescent="0.2">
      <c r="A41" s="32" t="s">
        <v>301</v>
      </c>
      <c r="B41" s="1589">
        <v>9.563152187863226</v>
      </c>
      <c r="C41" s="1585"/>
      <c r="D41" s="1585">
        <v>9.6697289745182005</v>
      </c>
      <c r="E41" s="1585"/>
      <c r="F41" s="1568">
        <v>-1.1021693259017609E-2</v>
      </c>
      <c r="G41" s="1568"/>
      <c r="H41" s="1586">
        <v>10.089396703951564</v>
      </c>
      <c r="I41" s="1568"/>
      <c r="J41" s="1585">
        <v>10.307046961117264</v>
      </c>
      <c r="K41" s="1590"/>
      <c r="L41" s="1568">
        <v>-2.111664553259263E-2</v>
      </c>
      <c r="M41" s="1571"/>
      <c r="N41" s="1585">
        <v>8.124314213241048</v>
      </c>
      <c r="O41" s="1568"/>
      <c r="P41" s="1585">
        <v>7.9396786248514744</v>
      </c>
      <c r="Q41" s="1590"/>
      <c r="R41" s="1568">
        <v>2.3254793690472269E-2</v>
      </c>
      <c r="S41" s="7"/>
    </row>
    <row r="42" spans="1:20" s="98" customFormat="1" x14ac:dyDescent="0.2">
      <c r="A42" s="546" t="s">
        <v>302</v>
      </c>
      <c r="B42" s="1577"/>
      <c r="C42" s="1578"/>
      <c r="D42" s="1591"/>
      <c r="E42" s="1591"/>
      <c r="F42" s="1592"/>
      <c r="G42" s="1592"/>
      <c r="H42" s="1577"/>
      <c r="I42" s="1592"/>
      <c r="J42" s="1593"/>
      <c r="K42" s="1593"/>
      <c r="L42" s="1594"/>
      <c r="M42" s="1595"/>
      <c r="N42" s="1578"/>
      <c r="O42" s="1592"/>
      <c r="P42" s="1593"/>
      <c r="Q42" s="1593"/>
      <c r="R42" s="1594"/>
      <c r="S42" s="549"/>
      <c r="T42" s="4"/>
    </row>
    <row r="43" spans="1:20" s="98" customFormat="1" x14ac:dyDescent="0.2">
      <c r="A43" s="12" t="s">
        <v>303</v>
      </c>
      <c r="B43" s="1566">
        <v>3115568.6865982907</v>
      </c>
      <c r="C43" s="1389"/>
      <c r="D43" s="1389">
        <v>3003863.7805532962</v>
      </c>
      <c r="E43" s="1389"/>
      <c r="F43" s="1568">
        <v>3.7187074449966905E-2</v>
      </c>
      <c r="G43" s="1568"/>
      <c r="H43" s="1575">
        <v>2042938.50096811</v>
      </c>
      <c r="I43" s="1568"/>
      <c r="J43" s="1580">
        <v>1938702.6864933444</v>
      </c>
      <c r="K43" s="1570"/>
      <c r="L43" s="1568">
        <v>5.3765755420344348E-2</v>
      </c>
      <c r="M43" s="1571"/>
      <c r="N43" s="1389">
        <v>1072630.1856301809</v>
      </c>
      <c r="O43" s="1568"/>
      <c r="P43" s="1389">
        <v>1065161.0940599521</v>
      </c>
      <c r="Q43" s="1570"/>
      <c r="R43" s="1568">
        <v>7.0121708461578581E-3</v>
      </c>
      <c r="S43" s="57"/>
      <c r="T43" s="4"/>
    </row>
    <row r="44" spans="1:20" s="98" customFormat="1" x14ac:dyDescent="0.2">
      <c r="A44" s="12" t="s">
        <v>319</v>
      </c>
      <c r="B44" s="1566">
        <v>2694051.6934025637</v>
      </c>
      <c r="C44" s="1389"/>
      <c r="D44" s="1389">
        <v>2597445.7746367138</v>
      </c>
      <c r="E44" s="1389"/>
      <c r="F44" s="1568">
        <v>3.7192660462512052E-2</v>
      </c>
      <c r="G44" s="1568"/>
      <c r="H44" s="1575">
        <v>1707594.629599228</v>
      </c>
      <c r="I44" s="1568"/>
      <c r="J44" s="1580">
        <v>1608252.2996011463</v>
      </c>
      <c r="K44" s="1570"/>
      <c r="L44" s="1568">
        <v>6.1770364029772644E-2</v>
      </c>
      <c r="M44" s="1571"/>
      <c r="N44" s="1389">
        <v>986457.06380333577</v>
      </c>
      <c r="O44" s="1568"/>
      <c r="P44" s="1389">
        <v>989193.4750355673</v>
      </c>
      <c r="Q44" s="1570"/>
      <c r="R44" s="1568">
        <v>-2.7663053803838973E-3</v>
      </c>
      <c r="S44" s="57"/>
      <c r="T44" s="4"/>
    </row>
    <row r="45" spans="1:20" s="98" customFormat="1" x14ac:dyDescent="0.2">
      <c r="A45" s="12" t="s">
        <v>305</v>
      </c>
      <c r="B45" s="1566">
        <v>1171902.7376847654</v>
      </c>
      <c r="C45" s="1389"/>
      <c r="D45" s="1389">
        <v>1114420.4738874638</v>
      </c>
      <c r="E45" s="1389"/>
      <c r="F45" s="1568">
        <v>5.1580408960708153E-2</v>
      </c>
      <c r="G45" s="1568"/>
      <c r="H45" s="1575">
        <v>887272.96644591517</v>
      </c>
      <c r="I45" s="1568"/>
      <c r="J45" s="1580">
        <v>864673.20306098601</v>
      </c>
      <c r="K45" s="1570"/>
      <c r="L45" s="1568">
        <v>2.6136768555940992E-2</v>
      </c>
      <c r="M45" s="1571"/>
      <c r="N45" s="1389">
        <v>284629.7712388502</v>
      </c>
      <c r="O45" s="1568"/>
      <c r="P45" s="1389">
        <v>249747.27082647779</v>
      </c>
      <c r="Q45" s="1570"/>
      <c r="R45" s="1568">
        <v>0.13967119759482161</v>
      </c>
      <c r="S45" s="57"/>
      <c r="T45" s="4"/>
    </row>
    <row r="46" spans="1:20" s="98" customFormat="1" x14ac:dyDescent="0.2">
      <c r="A46" s="12" t="s">
        <v>306</v>
      </c>
      <c r="B46" s="1566">
        <v>940457.94752325851</v>
      </c>
      <c r="C46" s="1389"/>
      <c r="D46" s="1389">
        <v>889445.75162609399</v>
      </c>
      <c r="E46" s="1389"/>
      <c r="F46" s="1568">
        <v>5.7352790548387572E-2</v>
      </c>
      <c r="G46" s="1568"/>
      <c r="H46" s="1575">
        <v>713012.07750063029</v>
      </c>
      <c r="I46" s="1568"/>
      <c r="J46" s="1580">
        <v>687119.71211584006</v>
      </c>
      <c r="K46" s="1570"/>
      <c r="L46" s="1568">
        <v>3.7682466283873825E-2</v>
      </c>
      <c r="M46" s="1571"/>
      <c r="N46" s="1389">
        <v>227445.87002262819</v>
      </c>
      <c r="O46" s="1568"/>
      <c r="P46" s="1389">
        <v>202326.03951025396</v>
      </c>
      <c r="Q46" s="1570"/>
      <c r="R46" s="1568">
        <v>0.12415520302368767</v>
      </c>
      <c r="S46" s="57"/>
      <c r="T46" s="4"/>
    </row>
    <row r="47" spans="1:20" s="98" customFormat="1" x14ac:dyDescent="0.2">
      <c r="A47" s="12" t="s">
        <v>601</v>
      </c>
      <c r="B47" s="1566">
        <v>673627.43405673327</v>
      </c>
      <c r="C47" s="1389"/>
      <c r="D47" s="1389">
        <v>628165.29815482977</v>
      </c>
      <c r="E47" s="1389"/>
      <c r="F47" s="1568">
        <v>7.2372886619881421E-2</v>
      </c>
      <c r="G47" s="1568"/>
      <c r="H47" s="1575">
        <v>550992.7063338235</v>
      </c>
      <c r="I47" s="1568"/>
      <c r="J47" s="1580">
        <v>533622.19269806624</v>
      </c>
      <c r="K47" s="1570"/>
      <c r="L47" s="1568">
        <v>3.2552082491040316E-2</v>
      </c>
      <c r="M47" s="1571"/>
      <c r="N47" s="1389">
        <v>122634.72772290977</v>
      </c>
      <c r="O47" s="1568"/>
      <c r="P47" s="1389">
        <v>94543.105456763544</v>
      </c>
      <c r="Q47" s="1570"/>
      <c r="R47" s="1568">
        <v>0.29713031035344067</v>
      </c>
      <c r="S47" s="57"/>
      <c r="T47" s="4"/>
    </row>
    <row r="48" spans="1:20" s="98" customFormat="1" x14ac:dyDescent="0.2">
      <c r="A48" s="33" t="s">
        <v>196</v>
      </c>
      <c r="B48" s="1566">
        <v>525909.1815890834</v>
      </c>
      <c r="C48" s="1389"/>
      <c r="D48" s="1389">
        <v>484737.89443998045</v>
      </c>
      <c r="E48" s="1389"/>
      <c r="F48" s="1568">
        <v>8.4935152834849634E-2</v>
      </c>
      <c r="G48" s="1568"/>
      <c r="H48" s="1575">
        <v>430228.45928191993</v>
      </c>
      <c r="I48" s="1568"/>
      <c r="J48" s="1580">
        <v>410971.16199854086</v>
      </c>
      <c r="K48" s="1570"/>
      <c r="L48" s="1568">
        <v>4.6858025730397705E-2</v>
      </c>
      <c r="M48" s="1571"/>
      <c r="N48" s="1389">
        <v>95680.72230716348</v>
      </c>
      <c r="O48" s="1568"/>
      <c r="P48" s="1389">
        <v>73766.732441439599</v>
      </c>
      <c r="Q48" s="1570"/>
      <c r="R48" s="1568">
        <v>0.29707144590036577</v>
      </c>
      <c r="S48" s="57"/>
      <c r="T48" s="4"/>
    </row>
    <row r="49" spans="1:20" s="98" customFormat="1" x14ac:dyDescent="0.2">
      <c r="A49" s="12" t="s">
        <v>185</v>
      </c>
      <c r="B49" s="1566">
        <v>437248.99454926176</v>
      </c>
      <c r="C49" s="1389"/>
      <c r="D49" s="1389">
        <v>386744.14833401621</v>
      </c>
      <c r="E49" s="1389"/>
      <c r="F49" s="1568">
        <v>0.13058981353126106</v>
      </c>
      <c r="G49" s="1568"/>
      <c r="H49" s="1575">
        <v>389175.3019136056</v>
      </c>
      <c r="I49" s="1568"/>
      <c r="J49" s="1580">
        <v>346468.24114086886</v>
      </c>
      <c r="K49" s="1570"/>
      <c r="L49" s="1568">
        <v>0.12326399854748209</v>
      </c>
      <c r="M49" s="1571"/>
      <c r="N49" s="1389">
        <v>48073.692635656189</v>
      </c>
      <c r="O49" s="1568"/>
      <c r="P49" s="1389">
        <v>40275.907193147337</v>
      </c>
      <c r="Q49" s="1570"/>
      <c r="R49" s="1568">
        <v>0.1936091819139853</v>
      </c>
      <c r="S49" s="57"/>
      <c r="T49" s="4"/>
    </row>
    <row r="50" spans="1:20" s="98" customFormat="1" x14ac:dyDescent="0.2">
      <c r="A50" s="12" t="s">
        <v>792</v>
      </c>
      <c r="B50" s="1566">
        <v>23220.764586326313</v>
      </c>
      <c r="C50" s="1389"/>
      <c r="D50" s="1389">
        <v>25889.541013433372</v>
      </c>
      <c r="E50" s="1389"/>
      <c r="F50" s="1568">
        <v>-0.10308318813849594</v>
      </c>
      <c r="G50" s="1568"/>
      <c r="H50" s="1575">
        <v>18062.212890013801</v>
      </c>
      <c r="I50" s="1568"/>
      <c r="J50" s="1580">
        <v>21344.078234997902</v>
      </c>
      <c r="K50" s="1570"/>
      <c r="L50" s="1568">
        <v>-0.15375999417031855</v>
      </c>
      <c r="M50" s="1571"/>
      <c r="N50" s="1389">
        <v>5158.5516963125119</v>
      </c>
      <c r="O50" s="1568"/>
      <c r="P50" s="1389">
        <v>4545.4627784354707</v>
      </c>
      <c r="Q50" s="1570"/>
      <c r="R50" s="1568">
        <v>0.13487931763200223</v>
      </c>
      <c r="S50" s="57"/>
      <c r="T50" s="4"/>
    </row>
    <row r="51" spans="1:20" s="98" customFormat="1" x14ac:dyDescent="0.2">
      <c r="A51" s="12" t="s">
        <v>957</v>
      </c>
      <c r="B51" s="1566">
        <v>28079.097620855668</v>
      </c>
      <c r="C51" s="1389"/>
      <c r="D51" s="1389">
        <v>28080.140603583397</v>
      </c>
      <c r="E51" s="1389"/>
      <c r="F51" s="1568">
        <v>-3.7143073549863099E-5</v>
      </c>
      <c r="G51" s="1568"/>
      <c r="H51" s="1575">
        <v>24306.088324005301</v>
      </c>
      <c r="I51" s="1568"/>
      <c r="J51" s="1580">
        <v>25397.02584753546</v>
      </c>
      <c r="K51" s="1570"/>
      <c r="L51" s="1568">
        <v>-4.2955325953492489E-2</v>
      </c>
      <c r="M51" s="1571"/>
      <c r="N51" s="1389">
        <v>3773.0092968503677</v>
      </c>
      <c r="O51" s="1568"/>
      <c r="P51" s="1389">
        <v>2683.1147560479371</v>
      </c>
      <c r="Q51" s="1570"/>
      <c r="R51" s="1568">
        <v>0.40620496694959785</v>
      </c>
      <c r="S51" s="57"/>
      <c r="T51" s="4"/>
    </row>
    <row r="52" spans="1:20" s="98" customFormat="1" x14ac:dyDescent="0.2">
      <c r="A52" s="12" t="s">
        <v>308</v>
      </c>
      <c r="B52" s="1566">
        <v>48741.264139506966</v>
      </c>
      <c r="C52" s="1389"/>
      <c r="D52" s="1389">
        <v>41848.122028919701</v>
      </c>
      <c r="E52" s="1389"/>
      <c r="F52" s="1568">
        <v>0.16471807518205159</v>
      </c>
      <c r="G52" s="1568"/>
      <c r="H52" s="1575">
        <v>40274.803044209861</v>
      </c>
      <c r="I52" s="1568"/>
      <c r="J52" s="1580">
        <v>36794.658908456215</v>
      </c>
      <c r="K52" s="1570"/>
      <c r="L52" s="1568">
        <v>9.4582861724907388E-2</v>
      </c>
      <c r="M52" s="1571"/>
      <c r="N52" s="1389">
        <v>8466.4610952971052</v>
      </c>
      <c r="O52" s="1568"/>
      <c r="P52" s="1389">
        <v>5053.4631204634861</v>
      </c>
      <c r="Q52" s="1570"/>
      <c r="R52" s="1568">
        <v>0.67537803155484211</v>
      </c>
      <c r="S52" s="57"/>
      <c r="T52" s="4"/>
    </row>
    <row r="53" spans="1:20" s="98" customFormat="1" x14ac:dyDescent="0.2">
      <c r="A53" s="12" t="s">
        <v>309</v>
      </c>
      <c r="B53" s="1566">
        <v>59684.41837396982</v>
      </c>
      <c r="C53" s="1389"/>
      <c r="D53" s="1389">
        <v>56443.917183382684</v>
      </c>
      <c r="E53" s="1389"/>
      <c r="F53" s="1568">
        <v>5.7410990453744634E-2</v>
      </c>
      <c r="G53" s="1568"/>
      <c r="H53" s="1575">
        <v>47502.844106222226</v>
      </c>
      <c r="I53" s="1568"/>
      <c r="J53" s="1580">
        <v>47617.078042254492</v>
      </c>
      <c r="K53" s="1570"/>
      <c r="L53" s="1568">
        <v>-2.3990118824783148E-3</v>
      </c>
      <c r="M53" s="1571"/>
      <c r="N53" s="1389">
        <v>12181.574267747594</v>
      </c>
      <c r="O53" s="1568"/>
      <c r="P53" s="1389">
        <v>8826.8391411281882</v>
      </c>
      <c r="Q53" s="1570"/>
      <c r="R53" s="1568">
        <v>0.38006075255050192</v>
      </c>
      <c r="S53" s="57"/>
      <c r="T53" s="4"/>
    </row>
    <row r="54" spans="1:20" x14ac:dyDescent="0.2">
      <c r="A54" s="12" t="s">
        <v>310</v>
      </c>
      <c r="B54" s="1566">
        <v>592872.52043635747</v>
      </c>
      <c r="C54" s="1389"/>
      <c r="D54" s="1389">
        <v>551929.84002573765</v>
      </c>
      <c r="E54" s="1389"/>
      <c r="F54" s="1568">
        <v>7.4180950985927085E-2</v>
      </c>
      <c r="G54" s="1568"/>
      <c r="H54" s="1575">
        <v>531939.45298372291</v>
      </c>
      <c r="I54" s="1568"/>
      <c r="J54" s="1580">
        <v>499600.62466424139</v>
      </c>
      <c r="K54" s="1570"/>
      <c r="L54" s="1568">
        <v>6.4729359258137345E-2</v>
      </c>
      <c r="M54" s="1571"/>
      <c r="N54" s="1389">
        <v>60933.067452634539</v>
      </c>
      <c r="O54" s="1568"/>
      <c r="P54" s="1389">
        <v>52329.215361496288</v>
      </c>
      <c r="Q54" s="1570"/>
      <c r="R54" s="1568">
        <v>0.16441775462715891</v>
      </c>
      <c r="S54" s="57"/>
    </row>
    <row r="55" spans="1:20" s="98" customFormat="1" x14ac:dyDescent="0.2">
      <c r="A55" s="546" t="s">
        <v>311</v>
      </c>
      <c r="B55" s="1577"/>
      <c r="C55" s="1578"/>
      <c r="D55" s="1591"/>
      <c r="E55" s="1591"/>
      <c r="F55" s="1578"/>
      <c r="G55" s="1578"/>
      <c r="H55" s="1577"/>
      <c r="I55" s="1578"/>
      <c r="J55" s="1593"/>
      <c r="K55" s="1578"/>
      <c r="L55" s="1579"/>
      <c r="M55" s="1577"/>
      <c r="N55" s="1578"/>
      <c r="O55" s="1596"/>
      <c r="P55" s="1593"/>
      <c r="Q55" s="1578"/>
      <c r="R55" s="1579"/>
      <c r="S55" s="408"/>
      <c r="T55" s="4"/>
    </row>
    <row r="56" spans="1:20" s="98" customFormat="1" x14ac:dyDescent="0.2">
      <c r="A56" s="33" t="s">
        <v>312</v>
      </c>
      <c r="B56" s="1566">
        <v>4600686.3688370883</v>
      </c>
      <c r="C56" s="1389"/>
      <c r="D56" s="1389">
        <v>4355270.6651641531</v>
      </c>
      <c r="E56" s="1389">
        <v>0</v>
      </c>
      <c r="F56" s="1568">
        <v>5.6349127882201408E-2</v>
      </c>
      <c r="G56" s="1568"/>
      <c r="H56" s="1575">
        <v>3333131.6637537493</v>
      </c>
      <c r="I56" s="1568"/>
      <c r="J56" s="1580">
        <v>3136692.2102960697</v>
      </c>
      <c r="K56" s="1570"/>
      <c r="L56" s="1568">
        <v>6.2626308317046464E-2</v>
      </c>
      <c r="M56" s="1571"/>
      <c r="N56" s="1580">
        <v>1267554.7050833388</v>
      </c>
      <c r="O56" s="1568"/>
      <c r="P56" s="1389">
        <v>1218578.4548680834</v>
      </c>
      <c r="Q56" s="1570"/>
      <c r="R56" s="1568">
        <v>4.0191298327654515E-2</v>
      </c>
      <c r="S56" s="57"/>
      <c r="T56" s="4"/>
    </row>
    <row r="57" spans="1:20" s="98" customFormat="1" x14ac:dyDescent="0.2">
      <c r="A57" s="33" t="s">
        <v>194</v>
      </c>
      <c r="B57" s="1566">
        <v>4444945.2179665547</v>
      </c>
      <c r="C57" s="1389"/>
      <c r="D57" s="1389">
        <v>4180551.487472225</v>
      </c>
      <c r="E57" s="1389">
        <v>0</v>
      </c>
      <c r="F57" s="1568">
        <v>6.3243744584089712E-2</v>
      </c>
      <c r="G57" s="1568"/>
      <c r="H57" s="1575">
        <v>3241616.0260750395</v>
      </c>
      <c r="I57" s="1568"/>
      <c r="J57" s="1580">
        <v>3035306.7788306372</v>
      </c>
      <c r="K57" s="1570"/>
      <c r="L57" s="1568">
        <v>6.7969817312464098E-2</v>
      </c>
      <c r="M57" s="1571"/>
      <c r="N57" s="1580">
        <v>1203329.1918915154</v>
      </c>
      <c r="O57" s="1568"/>
      <c r="P57" s="1389">
        <v>1145244.708641588</v>
      </c>
      <c r="Q57" s="1570"/>
      <c r="R57" s="1568">
        <v>5.0717966921517851E-2</v>
      </c>
      <c r="S57" s="57"/>
      <c r="T57" s="4"/>
    </row>
    <row r="58" spans="1:20" s="98" customFormat="1" x14ac:dyDescent="0.2">
      <c r="A58" s="33" t="s">
        <v>195</v>
      </c>
      <c r="B58" s="1566">
        <v>153754.16067336837</v>
      </c>
      <c r="C58" s="1389"/>
      <c r="D58" s="1389">
        <v>176864.92877278337</v>
      </c>
      <c r="E58" s="1389">
        <v>0</v>
      </c>
      <c r="F58" s="1568">
        <v>-0.13066902669610195</v>
      </c>
      <c r="G58" s="1568"/>
      <c r="H58" s="1575">
        <v>90978.840228939298</v>
      </c>
      <c r="I58" s="1568"/>
      <c r="J58" s="1580">
        <v>106044.16620938599</v>
      </c>
      <c r="K58" s="1570"/>
      <c r="L58" s="1568">
        <v>-0.14206652302494371</v>
      </c>
      <c r="M58" s="1571"/>
      <c r="N58" s="1580">
        <v>62775.32044442906</v>
      </c>
      <c r="O58" s="1568"/>
      <c r="P58" s="1389">
        <v>70820.762563397366</v>
      </c>
      <c r="Q58" s="1570"/>
      <c r="R58" s="1568">
        <v>-0.11360287333486677</v>
      </c>
      <c r="S58" s="57"/>
      <c r="T58" s="4"/>
    </row>
    <row r="59" spans="1:20" s="98" customFormat="1" x14ac:dyDescent="0.2">
      <c r="A59" s="33" t="s">
        <v>621</v>
      </c>
      <c r="B59" s="1566">
        <v>55481.420769690842</v>
      </c>
      <c r="C59" s="1389"/>
      <c r="D59" s="1389">
        <v>64112.20222954706</v>
      </c>
      <c r="E59" s="1389">
        <v>0</v>
      </c>
      <c r="F59" s="1568">
        <v>-0.13461995002066229</v>
      </c>
      <c r="G59" s="1568"/>
      <c r="H59" s="1575">
        <v>36324.429348312071</v>
      </c>
      <c r="I59" s="1568"/>
      <c r="J59" s="1580">
        <v>42721.228112648248</v>
      </c>
      <c r="K59" s="1570"/>
      <c r="L59" s="1568">
        <v>-0.1497334942588486</v>
      </c>
      <c r="M59" s="1571"/>
      <c r="N59" s="1580">
        <v>19156.991421378771</v>
      </c>
      <c r="O59" s="1568"/>
      <c r="P59" s="1389">
        <v>21390.974116898811</v>
      </c>
      <c r="Q59" s="1570"/>
      <c r="R59" s="1568">
        <v>-0.10443576264043068</v>
      </c>
      <c r="S59" s="57"/>
      <c r="T59" s="4"/>
    </row>
    <row r="60" spans="1:20" s="98" customFormat="1" x14ac:dyDescent="0.2">
      <c r="A60" s="33" t="s">
        <v>243</v>
      </c>
      <c r="B60" s="1566">
        <v>326145.16600257601</v>
      </c>
      <c r="C60" s="1389"/>
      <c r="D60" s="1389">
        <v>297333.54516396322</v>
      </c>
      <c r="E60" s="1389">
        <v>0</v>
      </c>
      <c r="F60" s="1568">
        <v>9.6900001050082479E-2</v>
      </c>
      <c r="G60" s="1568"/>
      <c r="H60" s="1575">
        <v>225571.24814762003</v>
      </c>
      <c r="I60" s="1568"/>
      <c r="J60" s="1580">
        <v>226347.7152767528</v>
      </c>
      <c r="K60" s="1570"/>
      <c r="L60" s="1568">
        <v>-3.430417347855228E-3</v>
      </c>
      <c r="M60" s="1571"/>
      <c r="N60" s="1580">
        <v>100573.91785495594</v>
      </c>
      <c r="O60" s="1568"/>
      <c r="P60" s="1389">
        <v>70985.829887210391</v>
      </c>
      <c r="Q60" s="1570"/>
      <c r="R60" s="1568">
        <v>0.41681682125514569</v>
      </c>
      <c r="S60" s="57"/>
      <c r="T60" s="4"/>
    </row>
    <row r="61" spans="1:20" s="98" customFormat="1" x14ac:dyDescent="0.2">
      <c r="A61" s="33" t="s">
        <v>313</v>
      </c>
      <c r="B61" s="1566">
        <v>176297.88949648169</v>
      </c>
      <c r="C61" s="1389"/>
      <c r="D61" s="1389">
        <v>161800.1496823011</v>
      </c>
      <c r="E61" s="1389" t="e">
        <v>#VALUE!</v>
      </c>
      <c r="F61" s="1568">
        <v>8.9602758975484809E-2</v>
      </c>
      <c r="G61" s="1568"/>
      <c r="H61" s="1575">
        <v>137968.73670466297</v>
      </c>
      <c r="I61" s="1568"/>
      <c r="J61" s="1580">
        <v>137702.46090113014</v>
      </c>
      <c r="K61" s="1570"/>
      <c r="L61" s="1568">
        <v>1.933704029617995E-3</v>
      </c>
      <c r="M61" s="1571"/>
      <c r="N61" s="1580">
        <v>38329.152791818713</v>
      </c>
      <c r="O61" s="1568"/>
      <c r="P61" s="1389">
        <v>24097.688781170968</v>
      </c>
      <c r="Q61" s="1570"/>
      <c r="R61" s="1568">
        <v>0.59057381560042721</v>
      </c>
      <c r="S61" s="57"/>
      <c r="T61" s="4"/>
    </row>
    <row r="62" spans="1:20" s="98" customFormat="1" x14ac:dyDescent="0.2">
      <c r="A62" s="33" t="s">
        <v>314</v>
      </c>
      <c r="B62" s="1566">
        <v>60089.730389725308</v>
      </c>
      <c r="C62" s="1389"/>
      <c r="D62" s="1389">
        <v>65088.538489140832</v>
      </c>
      <c r="E62" s="1389">
        <v>0</v>
      </c>
      <c r="F62" s="1568">
        <v>-7.6800128186155378E-2</v>
      </c>
      <c r="G62" s="1568"/>
      <c r="H62" s="1575">
        <v>54326.116674937635</v>
      </c>
      <c r="I62" s="1568"/>
      <c r="J62" s="1580">
        <v>57742.827708999219</v>
      </c>
      <c r="K62" s="1570"/>
      <c r="L62" s="1568">
        <v>-5.9171176224351918E-2</v>
      </c>
      <c r="M62" s="1571"/>
      <c r="N62" s="1580">
        <v>5763.6137147876725</v>
      </c>
      <c r="O62" s="1568"/>
      <c r="P62" s="1389">
        <v>7345.7107801416123</v>
      </c>
      <c r="Q62" s="1570"/>
      <c r="R62" s="1568">
        <v>-0.21537698838225153</v>
      </c>
      <c r="S62" s="57"/>
      <c r="T62" s="4"/>
    </row>
    <row r="63" spans="1:20" s="98" customFormat="1" x14ac:dyDescent="0.2">
      <c r="A63" s="33" t="s">
        <v>315</v>
      </c>
      <c r="B63" s="1566">
        <v>101912.28011252843</v>
      </c>
      <c r="C63" s="1389"/>
      <c r="D63" s="1389">
        <v>85383.158924902236</v>
      </c>
      <c r="E63" s="1389">
        <v>0</v>
      </c>
      <c r="F63" s="1568">
        <v>0.19358760434436714</v>
      </c>
      <c r="G63" s="1568"/>
      <c r="H63" s="1575">
        <v>43081.087510316473</v>
      </c>
      <c r="I63" s="1568"/>
      <c r="J63" s="1580">
        <v>44734.286948924106</v>
      </c>
      <c r="K63" s="1570"/>
      <c r="L63" s="1568">
        <v>-3.6955980554584288E-2</v>
      </c>
      <c r="M63" s="1571"/>
      <c r="N63" s="1580">
        <v>58831.192602211959</v>
      </c>
      <c r="O63" s="1568"/>
      <c r="P63" s="1389">
        <v>40648.871975978131</v>
      </c>
      <c r="Q63" s="1570"/>
      <c r="R63" s="1568">
        <v>0.44730197278239009</v>
      </c>
      <c r="S63" s="57"/>
      <c r="T63" s="4"/>
    </row>
    <row r="64" spans="1:20" s="98" customFormat="1" x14ac:dyDescent="0.2">
      <c r="A64" s="33" t="s">
        <v>237</v>
      </c>
      <c r="B64" s="1566">
        <v>210188.82885256686</v>
      </c>
      <c r="C64" s="1389"/>
      <c r="D64" s="1389">
        <v>216744.75293313505</v>
      </c>
      <c r="E64" s="1389">
        <v>0</v>
      </c>
      <c r="F64" s="1568">
        <v>-3.0247210102431726E-2</v>
      </c>
      <c r="G64" s="1568"/>
      <c r="H64" s="1575">
        <v>197458.67103670913</v>
      </c>
      <c r="I64" s="1568"/>
      <c r="J64" s="1580">
        <v>202442.7168863281</v>
      </c>
      <c r="K64" s="1570"/>
      <c r="L64" s="1568">
        <v>-2.4619536460862245E-2</v>
      </c>
      <c r="M64" s="1571"/>
      <c r="N64" s="1580">
        <v>12730.15781585773</v>
      </c>
      <c r="O64" s="1568"/>
      <c r="P64" s="1389">
        <v>14302.036046806959</v>
      </c>
      <c r="Q64" s="1570"/>
      <c r="R64" s="1568">
        <v>-0.10990590611049138</v>
      </c>
      <c r="S64" s="57"/>
      <c r="T64" s="4"/>
    </row>
    <row r="65" spans="1:20" s="98" customFormat="1" x14ac:dyDescent="0.2">
      <c r="A65" s="33" t="s">
        <v>260</v>
      </c>
      <c r="B65" s="1566">
        <v>570426.78966795094</v>
      </c>
      <c r="C65" s="1389"/>
      <c r="D65" s="1389">
        <v>536146.75076224271</v>
      </c>
      <c r="E65" s="1389">
        <v>0</v>
      </c>
      <c r="F65" s="1568">
        <v>6.3937791018918083E-2</v>
      </c>
      <c r="G65" s="1568"/>
      <c r="H65" s="1575">
        <v>512925.92419024935</v>
      </c>
      <c r="I65" s="1568"/>
      <c r="J65" s="1580">
        <v>484587.36494176131</v>
      </c>
      <c r="K65" s="1570"/>
      <c r="L65" s="1568">
        <v>5.847977330546749E-2</v>
      </c>
      <c r="M65" s="1571"/>
      <c r="N65" s="1580">
        <v>57500.865477701613</v>
      </c>
      <c r="O65" s="1568"/>
      <c r="P65" s="1389">
        <v>51559.385820481359</v>
      </c>
      <c r="Q65" s="1570"/>
      <c r="R65" s="1568">
        <v>0.11523565617921055</v>
      </c>
      <c r="S65" s="57"/>
      <c r="T65" s="4"/>
    </row>
    <row r="66" spans="1:20" s="98" customFormat="1" x14ac:dyDescent="0.2">
      <c r="A66" s="33" t="s">
        <v>316</v>
      </c>
      <c r="B66" s="1566">
        <v>66195.654337775355</v>
      </c>
      <c r="C66" s="1389"/>
      <c r="D66" s="1389">
        <v>66030.030090700791</v>
      </c>
      <c r="E66" s="1389">
        <v>0</v>
      </c>
      <c r="F66" s="1568">
        <v>2.5083170013258729E-3</v>
      </c>
      <c r="G66" s="1568"/>
      <c r="H66" s="1575">
        <v>59421.37720447388</v>
      </c>
      <c r="I66" s="1568"/>
      <c r="J66" s="1580">
        <v>59384.759951791064</v>
      </c>
      <c r="K66" s="1570"/>
      <c r="L66" s="1568">
        <v>6.1661026688567932E-4</v>
      </c>
      <c r="M66" s="1571"/>
      <c r="N66" s="1597">
        <v>6774.277133301478</v>
      </c>
      <c r="O66" s="1568"/>
      <c r="P66" s="1389">
        <v>6645.2701389097265</v>
      </c>
      <c r="Q66" s="1570"/>
      <c r="R66" s="1568">
        <v>1.9413355920082635E-2</v>
      </c>
      <c r="S66" s="57"/>
      <c r="T66" s="4"/>
    </row>
    <row r="67" spans="1:20" s="98" customFormat="1" x14ac:dyDescent="0.2">
      <c r="A67" s="33" t="s">
        <v>317</v>
      </c>
      <c r="B67" s="1566">
        <v>16208.054786087469</v>
      </c>
      <c r="C67" s="1389"/>
      <c r="D67" s="1389">
        <v>18500.654285363493</v>
      </c>
      <c r="E67" s="1389">
        <v>0</v>
      </c>
      <c r="F67" s="1568">
        <v>-0.12391991461025133</v>
      </c>
      <c r="G67" s="1568"/>
      <c r="H67" s="1575">
        <v>10999.883184936356</v>
      </c>
      <c r="I67" s="1568"/>
      <c r="J67" s="1580">
        <v>14764.581731934615</v>
      </c>
      <c r="K67" s="1570"/>
      <c r="L67" s="1568">
        <v>-0.25498172690226067</v>
      </c>
      <c r="M67" s="1571"/>
      <c r="N67" s="1597">
        <v>5208.1716011511116</v>
      </c>
      <c r="O67" s="1568"/>
      <c r="P67" s="1389">
        <v>3736.0725534288781</v>
      </c>
      <c r="Q67" s="1570"/>
      <c r="R67" s="1568">
        <v>0.3940231423961979</v>
      </c>
      <c r="S67" s="57"/>
      <c r="T67" s="4"/>
    </row>
    <row r="68" spans="1:20" s="10" customFormat="1" x14ac:dyDescent="0.2">
      <c r="A68" s="33" t="s">
        <v>622</v>
      </c>
      <c r="B68" s="1566">
        <v>63724.317158330989</v>
      </c>
      <c r="C68" s="1389"/>
      <c r="D68" s="1389">
        <v>74383.744455801105</v>
      </c>
      <c r="E68" s="1389">
        <v>0</v>
      </c>
      <c r="F68" s="1568">
        <v>-0.14330318237479908</v>
      </c>
      <c r="G68" s="1581"/>
      <c r="H68" s="1575">
        <v>40950.614196054004</v>
      </c>
      <c r="I68" s="1568"/>
      <c r="J68" s="1580">
        <v>50496.526582292739</v>
      </c>
      <c r="K68" s="1570"/>
      <c r="L68" s="1568">
        <v>-0.18904097038599349</v>
      </c>
      <c r="M68" s="1571"/>
      <c r="N68" s="1597">
        <v>22773.702962276988</v>
      </c>
      <c r="O68" s="1568"/>
      <c r="P68" s="1389">
        <v>23887.217873508365</v>
      </c>
      <c r="Q68" s="1570"/>
      <c r="R68" s="1568">
        <v>-4.6615512828988702E-2</v>
      </c>
      <c r="S68" s="57"/>
      <c r="T68" s="4"/>
    </row>
    <row r="69" spans="1:20" s="346" customFormat="1" x14ac:dyDescent="0.2">
      <c r="A69" s="194" t="s">
        <v>893</v>
      </c>
      <c r="B69" s="1599">
        <v>47.964032451025027</v>
      </c>
      <c r="C69" s="1600"/>
      <c r="D69" s="1600">
        <v>47.818012329023809</v>
      </c>
      <c r="E69" s="1601"/>
      <c r="F69" s="1602">
        <v>3.0536635650283838E-3</v>
      </c>
      <c r="G69" s="1602"/>
      <c r="H69" s="1603">
        <v>48.362458499151828</v>
      </c>
      <c r="I69" s="1602"/>
      <c r="J69" s="1604">
        <v>48.464726067720292</v>
      </c>
      <c r="K69" s="1601"/>
      <c r="L69" s="1605">
        <v>-2.1101443640796618E-3</v>
      </c>
      <c r="M69" s="1602"/>
      <c r="N69" s="1604">
        <v>47.056041915305833</v>
      </c>
      <c r="O69" s="1602"/>
      <c r="P69" s="1600">
        <v>46.416247324992554</v>
      </c>
      <c r="Q69" s="1601"/>
      <c r="R69" s="1602">
        <v>1.3783849991870966E-2</v>
      </c>
      <c r="S69" s="91"/>
      <c r="T69" s="4"/>
    </row>
    <row r="70" spans="1:20" x14ac:dyDescent="0.2">
      <c r="A70" s="123"/>
      <c r="B70" s="104"/>
      <c r="C70" s="20"/>
      <c r="D70" s="20"/>
      <c r="E70" s="56"/>
      <c r="F70" s="55"/>
      <c r="G70" s="55"/>
      <c r="H70" s="119"/>
      <c r="I70" s="106"/>
      <c r="J70" s="119"/>
      <c r="K70" s="105"/>
      <c r="L70" s="55"/>
      <c r="M70" s="106"/>
      <c r="N70" s="119"/>
      <c r="O70" s="106"/>
      <c r="P70" s="20"/>
      <c r="Q70" s="105"/>
      <c r="R70" s="55"/>
      <c r="S70" s="55"/>
    </row>
    <row r="71" spans="1:20" x14ac:dyDescent="0.2">
      <c r="A71" s="123" t="s">
        <v>1100</v>
      </c>
      <c r="B71" s="104"/>
      <c r="C71" s="20"/>
      <c r="D71" s="20"/>
      <c r="E71" s="56"/>
      <c r="F71" s="55"/>
      <c r="G71" s="55"/>
      <c r="H71" s="119"/>
      <c r="I71" s="106"/>
      <c r="J71" s="119"/>
      <c r="K71" s="105"/>
      <c r="L71" s="55"/>
      <c r="M71" s="106"/>
      <c r="N71" s="119"/>
      <c r="O71" s="106"/>
      <c r="P71" s="20"/>
      <c r="Q71" s="105"/>
      <c r="R71" s="55"/>
      <c r="S71" s="55"/>
    </row>
    <row r="72" spans="1:20" s="10" customFormat="1" x14ac:dyDescent="0.2">
      <c r="A72" s="29" t="s">
        <v>677</v>
      </c>
      <c r="B72" s="127"/>
      <c r="C72" s="128"/>
      <c r="D72" s="127"/>
      <c r="E72" s="129"/>
      <c r="F72" s="129"/>
      <c r="G72" s="129"/>
      <c r="H72" s="141"/>
      <c r="I72" s="129"/>
      <c r="J72" s="130"/>
      <c r="K72" s="129"/>
      <c r="L72" s="129"/>
      <c r="M72" s="129"/>
      <c r="N72" s="142"/>
      <c r="O72" s="21"/>
      <c r="P72" s="316"/>
      <c r="Q72" s="6"/>
      <c r="R72" s="21"/>
      <c r="S72" s="21"/>
      <c r="T72" s="4"/>
    </row>
    <row r="73" spans="1:20" s="10" customFormat="1" x14ac:dyDescent="0.2">
      <c r="A73" s="4"/>
      <c r="B73" s="127"/>
      <c r="C73" s="128"/>
      <c r="D73" s="127"/>
      <c r="E73" s="129"/>
      <c r="F73" s="129"/>
      <c r="G73" s="129"/>
      <c r="H73" s="565"/>
      <c r="I73" s="129"/>
      <c r="J73" s="130"/>
      <c r="K73" s="129"/>
      <c r="L73" s="129"/>
      <c r="M73" s="129"/>
      <c r="N73" s="127"/>
      <c r="O73" s="21"/>
      <c r="P73" s="316"/>
      <c r="Q73" s="6"/>
      <c r="R73" s="21"/>
      <c r="S73" s="21"/>
      <c r="T73" s="4"/>
    </row>
    <row r="74" spans="1:20" s="10" customFormat="1" x14ac:dyDescent="0.2">
      <c r="A74" s="4"/>
      <c r="B74" s="109"/>
      <c r="D74" s="109"/>
      <c r="E74" s="6"/>
      <c r="F74" s="21"/>
      <c r="G74" s="21"/>
      <c r="H74" s="553"/>
      <c r="I74" s="21"/>
      <c r="J74" s="110"/>
      <c r="K74" s="6"/>
      <c r="L74" s="21"/>
      <c r="M74" s="21"/>
      <c r="N74" s="109"/>
      <c r="O74" s="21"/>
      <c r="P74" s="316"/>
      <c r="Q74" s="6"/>
      <c r="R74" s="21"/>
      <c r="S74" s="21"/>
      <c r="T74" s="4"/>
    </row>
    <row r="75" spans="1:20" x14ac:dyDescent="0.2">
      <c r="A75" s="31"/>
      <c r="B75" s="109"/>
      <c r="D75" s="109"/>
      <c r="E75" s="6"/>
      <c r="F75" s="21"/>
      <c r="G75" s="21"/>
      <c r="H75" s="109"/>
      <c r="I75" s="21"/>
      <c r="J75" s="110"/>
      <c r="K75" s="6"/>
      <c r="L75" s="21"/>
      <c r="M75" s="21"/>
      <c r="N75" s="39"/>
      <c r="O75" s="21"/>
      <c r="P75" s="316"/>
      <c r="Q75" s="6"/>
      <c r="R75" s="21"/>
      <c r="S75" s="21"/>
    </row>
    <row r="76" spans="1:20" x14ac:dyDescent="0.2">
      <c r="D76" s="34"/>
      <c r="F76" s="4"/>
      <c r="J76" s="34"/>
      <c r="L76" s="4"/>
      <c r="N76" s="35"/>
      <c r="P76" s="34"/>
    </row>
    <row r="77" spans="1:20" x14ac:dyDescent="0.2">
      <c r="F77" s="35"/>
      <c r="G77" s="35"/>
      <c r="L77" s="35"/>
      <c r="M77" s="35"/>
      <c r="R77" s="35"/>
      <c r="S77" s="35"/>
    </row>
    <row r="78" spans="1:20" x14ac:dyDescent="0.2">
      <c r="B78" s="93"/>
      <c r="D78" s="93"/>
      <c r="F78" s="35"/>
      <c r="G78" s="35"/>
      <c r="L78" s="35"/>
      <c r="M78" s="35"/>
      <c r="R78" s="35"/>
      <c r="S78" s="35"/>
    </row>
    <row r="79" spans="1:20" x14ac:dyDescent="0.2">
      <c r="B79" s="93"/>
      <c r="D79" s="93"/>
      <c r="F79" s="35"/>
      <c r="G79" s="35"/>
      <c r="L79" s="35"/>
      <c r="M79" s="35"/>
      <c r="R79" s="35"/>
      <c r="S79" s="35"/>
    </row>
    <row r="80" spans="1:20" x14ac:dyDescent="0.2">
      <c r="B80" s="317"/>
      <c r="H80" s="77"/>
      <c r="N80" s="77"/>
    </row>
    <row r="81" spans="2:2" x14ac:dyDescent="0.2">
      <c r="B81" s="318"/>
    </row>
    <row r="82" spans="2:2" x14ac:dyDescent="0.2">
      <c r="B82" s="690"/>
    </row>
    <row r="83" spans="2:2" x14ac:dyDescent="0.2">
      <c r="B83" s="319"/>
    </row>
    <row r="84" spans="2:2" x14ac:dyDescent="0.2">
      <c r="B84" s="319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51" type="noConversion"/>
  <printOptions horizontalCentered="1"/>
  <pageMargins left="0.25" right="0.25" top="0.25" bottom="0.5" header="0.3" footer="0.3"/>
  <pageSetup scale="85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/>
  <dimension ref="A1:L156"/>
  <sheetViews>
    <sheetView showGridLines="0" zoomScaleNormal="100" workbookViewId="0">
      <selection activeCell="N22" sqref="N22"/>
    </sheetView>
  </sheetViews>
  <sheetFormatPr defaultColWidth="9.140625" defaultRowHeight="12" x14ac:dyDescent="0.2"/>
  <cols>
    <col min="1" max="1" width="17.28515625" style="4" customWidth="1"/>
    <col min="2" max="3" width="10.7109375" style="4" customWidth="1"/>
    <col min="4" max="4" width="10" style="620" customWidth="1"/>
    <col min="5" max="6" width="10.7109375" style="4" customWidth="1"/>
    <col min="7" max="7" width="10" style="620" customWidth="1"/>
    <col min="8" max="9" width="10.7109375" style="620" customWidth="1"/>
    <col min="10" max="10" width="10" style="620" customWidth="1"/>
    <col min="11" max="11" width="9.140625" style="4"/>
    <col min="12" max="16384" width="9.140625" style="25"/>
  </cols>
  <sheetData>
    <row r="1" spans="1:12" ht="15.75" x14ac:dyDescent="0.25">
      <c r="A1" s="1893" t="str">
        <f>CONCATENATE('List of Tables'!A62,":  ",'List of Tables'!C62)</f>
        <v>TABLE 49:  Visitor Arrivals by Island and Month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693"/>
      <c r="L1" s="1364"/>
    </row>
    <row r="2" spans="1:12" ht="15.75" x14ac:dyDescent="0.25">
      <c r="A2" s="1893" t="s">
        <v>650</v>
      </c>
      <c r="B2" s="1893"/>
      <c r="C2" s="1893"/>
      <c r="D2" s="1893"/>
      <c r="E2" s="1893"/>
      <c r="F2" s="1893"/>
      <c r="G2" s="1893"/>
      <c r="H2" s="1893"/>
      <c r="I2" s="1893"/>
      <c r="J2" s="1893"/>
    </row>
    <row r="3" spans="1:12" x14ac:dyDescent="0.2">
      <c r="A3" s="25"/>
      <c r="B3" s="25"/>
      <c r="C3" s="845"/>
      <c r="D3" s="853"/>
      <c r="E3" s="25"/>
      <c r="F3" s="25"/>
      <c r="G3" s="846"/>
      <c r="H3" s="853"/>
      <c r="I3" s="847"/>
      <c r="J3" s="853"/>
    </row>
    <row r="4" spans="1:12" x14ac:dyDescent="0.2">
      <c r="A4" s="1975" t="s">
        <v>215</v>
      </c>
      <c r="B4" s="396" t="s">
        <v>264</v>
      </c>
      <c r="C4" s="396"/>
      <c r="D4" s="458" t="s">
        <v>362</v>
      </c>
      <c r="E4" s="396" t="s">
        <v>250</v>
      </c>
      <c r="F4" s="396"/>
      <c r="G4" s="458" t="s">
        <v>362</v>
      </c>
      <c r="H4" s="1976" t="s">
        <v>251</v>
      </c>
      <c r="I4" s="1977"/>
      <c r="J4" s="458" t="s">
        <v>362</v>
      </c>
    </row>
    <row r="5" spans="1:12" x14ac:dyDescent="0.2">
      <c r="A5" s="1912"/>
      <c r="B5" s="635">
        <v>2015</v>
      </c>
      <c r="C5" s="635" t="s">
        <v>984</v>
      </c>
      <c r="D5" s="848" t="s">
        <v>596</v>
      </c>
      <c r="E5" s="635">
        <v>2015</v>
      </c>
      <c r="F5" s="635" t="s">
        <v>984</v>
      </c>
      <c r="G5" s="848" t="s">
        <v>596</v>
      </c>
      <c r="H5" s="635">
        <v>2015</v>
      </c>
      <c r="I5" s="635" t="s">
        <v>984</v>
      </c>
      <c r="J5" s="848" t="s">
        <v>596</v>
      </c>
    </row>
    <row r="6" spans="1:12" x14ac:dyDescent="0.2">
      <c r="A6" s="849" t="s">
        <v>216</v>
      </c>
      <c r="B6" s="1617">
        <v>676221.09534066834</v>
      </c>
      <c r="C6" s="1617">
        <v>671159.76628163701</v>
      </c>
      <c r="D6" s="1618">
        <v>7.5411687549033655E-3</v>
      </c>
      <c r="E6" s="1617">
        <v>433291.09534064407</v>
      </c>
      <c r="F6" s="1617">
        <v>427562.76628164604</v>
      </c>
      <c r="G6" s="1618">
        <v>1.3397633074589665E-2</v>
      </c>
      <c r="H6" s="1617">
        <v>242930.00000002427</v>
      </c>
      <c r="I6" s="1617">
        <v>243596.99999999101</v>
      </c>
      <c r="J6" s="1618">
        <v>-2.7381289587587654E-3</v>
      </c>
    </row>
    <row r="7" spans="1:12" x14ac:dyDescent="0.2">
      <c r="A7" s="849" t="s">
        <v>217</v>
      </c>
      <c r="B7" s="1617">
        <v>653652.01267907082</v>
      </c>
      <c r="C7" s="1617">
        <v>635557.7621994447</v>
      </c>
      <c r="D7" s="1618">
        <v>2.8469875683695849E-2</v>
      </c>
      <c r="E7" s="1617">
        <v>420485.01267909625</v>
      </c>
      <c r="F7" s="1617">
        <v>411123.76219943416</v>
      </c>
      <c r="G7" s="1618">
        <v>2.2769908578334604E-2</v>
      </c>
      <c r="H7" s="1617">
        <v>233166.99999997459</v>
      </c>
      <c r="I7" s="1617">
        <v>224434.00000001059</v>
      </c>
      <c r="J7" s="1618">
        <v>3.8911216660415027E-2</v>
      </c>
    </row>
    <row r="8" spans="1:12" x14ac:dyDescent="0.2">
      <c r="A8" s="849" t="s">
        <v>218</v>
      </c>
      <c r="B8" s="1617">
        <v>767988.82171714178</v>
      </c>
      <c r="C8" s="1617">
        <v>721915.09950375347</v>
      </c>
      <c r="D8" s="1618">
        <v>6.3821524504833763E-2</v>
      </c>
      <c r="E8" s="1617">
        <v>518203.82171715301</v>
      </c>
      <c r="F8" s="1617">
        <v>480195.09950378491</v>
      </c>
      <c r="G8" s="1618">
        <v>7.9152665765737415E-2</v>
      </c>
      <c r="H8" s="1617">
        <v>249784.99999998877</v>
      </c>
      <c r="I8" s="1617">
        <v>241719.99999996854</v>
      </c>
      <c r="J8" s="1618">
        <v>3.3365050471708076E-2</v>
      </c>
    </row>
    <row r="9" spans="1:12" x14ac:dyDescent="0.2">
      <c r="A9" s="849" t="s">
        <v>219</v>
      </c>
      <c r="B9" s="1617">
        <v>667787.4836588318</v>
      </c>
      <c r="C9" s="1617">
        <v>643960.09771481925</v>
      </c>
      <c r="D9" s="1618">
        <v>3.7001339102480574E-2</v>
      </c>
      <c r="E9" s="1617">
        <v>460032.48365881777</v>
      </c>
      <c r="F9" s="1617">
        <v>438484.09771480836</v>
      </c>
      <c r="G9" s="1618">
        <v>4.9142913178175408E-2</v>
      </c>
      <c r="H9" s="1617">
        <v>207755.000000014</v>
      </c>
      <c r="I9" s="1617">
        <v>205476.00000001086</v>
      </c>
      <c r="J9" s="1618">
        <v>1.1091319667518459E-2</v>
      </c>
    </row>
    <row r="10" spans="1:12" x14ac:dyDescent="0.2">
      <c r="A10" s="849" t="s">
        <v>353</v>
      </c>
      <c r="B10" s="1617">
        <v>701046.65041436325</v>
      </c>
      <c r="C10" s="1617">
        <v>643786.3188234577</v>
      </c>
      <c r="D10" s="1618">
        <v>8.8943069954563247E-2</v>
      </c>
      <c r="E10" s="1617">
        <v>490034.65041436488</v>
      </c>
      <c r="F10" s="1617">
        <v>450390.3188234588</v>
      </c>
      <c r="G10" s="1618">
        <v>8.8022166405503074E-2</v>
      </c>
      <c r="H10" s="1617">
        <v>211011.9999999984</v>
      </c>
      <c r="I10" s="1617">
        <v>193395.99999999884</v>
      </c>
      <c r="J10" s="1618">
        <v>9.108771639537358E-2</v>
      </c>
    </row>
    <row r="11" spans="1:12" x14ac:dyDescent="0.2">
      <c r="A11" s="849" t="s">
        <v>220</v>
      </c>
      <c r="B11" s="1617">
        <v>776972.34570002672</v>
      </c>
      <c r="C11" s="1617">
        <v>724012.23364338512</v>
      </c>
      <c r="D11" s="1618">
        <v>7.3148090040046618E-2</v>
      </c>
      <c r="E11" s="1617">
        <v>563332.34570004093</v>
      </c>
      <c r="F11" s="1617">
        <v>513151.23364339489</v>
      </c>
      <c r="G11" s="1618">
        <v>9.7790103124878153E-2</v>
      </c>
      <c r="H11" s="1617">
        <v>213639.99999998583</v>
      </c>
      <c r="I11" s="1617">
        <v>210860.99999999028</v>
      </c>
      <c r="J11" s="1618">
        <v>1.3179298210649079E-2</v>
      </c>
    </row>
    <row r="12" spans="1:12" x14ac:dyDescent="0.2">
      <c r="A12" s="849" t="s">
        <v>221</v>
      </c>
      <c r="B12" s="1617">
        <v>815599.59994667792</v>
      </c>
      <c r="C12" s="1617">
        <v>773625.85692573548</v>
      </c>
      <c r="D12" s="1618">
        <v>5.4255868835278241E-2</v>
      </c>
      <c r="E12" s="1617">
        <v>576262.59994667384</v>
      </c>
      <c r="F12" s="1617">
        <v>545268.85692571977</v>
      </c>
      <c r="G12" s="1618">
        <v>5.6841212600513981E-2</v>
      </c>
      <c r="H12" s="1617">
        <v>239337.00000000413</v>
      </c>
      <c r="I12" s="1617">
        <v>228357.00000001575</v>
      </c>
      <c r="J12" s="1618">
        <v>4.8082607496103165E-2</v>
      </c>
    </row>
    <row r="13" spans="1:12" x14ac:dyDescent="0.2">
      <c r="A13" s="849" t="s">
        <v>222</v>
      </c>
      <c r="B13" s="1617">
        <v>757539.03126815206</v>
      </c>
      <c r="C13" s="1617">
        <v>735757.80349193688</v>
      </c>
      <c r="D13" s="1618">
        <v>2.960380124117009E-2</v>
      </c>
      <c r="E13" s="1617">
        <v>506339.03126815101</v>
      </c>
      <c r="F13" s="1617">
        <v>491862.80349193502</v>
      </c>
      <c r="G13" s="1618">
        <v>2.9431434280948545E-2</v>
      </c>
      <c r="H13" s="1617">
        <v>251200.00000000108</v>
      </c>
      <c r="I13" s="1617">
        <v>243895.00000000183</v>
      </c>
      <c r="J13" s="1618">
        <v>2.9951413518108976E-2</v>
      </c>
    </row>
    <row r="14" spans="1:12" x14ac:dyDescent="0.2">
      <c r="A14" s="849" t="s">
        <v>223</v>
      </c>
      <c r="B14" s="1617">
        <v>623898.78123599198</v>
      </c>
      <c r="C14" s="1617">
        <v>611255.75782511709</v>
      </c>
      <c r="D14" s="1618">
        <v>2.0683688045507308E-2</v>
      </c>
      <c r="E14" s="1617">
        <v>401034.78123600298</v>
      </c>
      <c r="F14" s="1617">
        <v>387228.75782512437</v>
      </c>
      <c r="G14" s="1618">
        <v>3.5653404174887035E-2</v>
      </c>
      <c r="H14" s="1617">
        <v>222863.999999989</v>
      </c>
      <c r="I14" s="1617">
        <v>224026.99999999278</v>
      </c>
      <c r="J14" s="1618">
        <v>-5.1913385440318397E-3</v>
      </c>
    </row>
    <row r="15" spans="1:12" x14ac:dyDescent="0.2">
      <c r="A15" s="849" t="s">
        <v>224</v>
      </c>
      <c r="B15" s="1617">
        <v>670039.18171232694</v>
      </c>
      <c r="C15" s="1617">
        <v>650638.33112902695</v>
      </c>
      <c r="D15" s="1618">
        <v>2.9818179555505846E-2</v>
      </c>
      <c r="E15" s="1617">
        <v>447790.18171232543</v>
      </c>
      <c r="F15" s="1617">
        <v>428510.33112902642</v>
      </c>
      <c r="G15" s="1618">
        <v>4.4992732223050544E-2</v>
      </c>
      <c r="H15" s="1617">
        <v>222249.00000000154</v>
      </c>
      <c r="I15" s="1617">
        <v>222128.00000000052</v>
      </c>
      <c r="J15" s="1618">
        <v>5.4473096593413866E-4</v>
      </c>
    </row>
    <row r="16" spans="1:12" x14ac:dyDescent="0.2">
      <c r="A16" s="849" t="s">
        <v>225</v>
      </c>
      <c r="B16" s="1617">
        <v>659530.57609252003</v>
      </c>
      <c r="C16" s="1617">
        <v>630391.28403947549</v>
      </c>
      <c r="D16" s="1618">
        <v>4.6224135375608745E-2</v>
      </c>
      <c r="E16" s="1617">
        <v>434376.57609251823</v>
      </c>
      <c r="F16" s="1617">
        <v>412580.28403950069</v>
      </c>
      <c r="G16" s="1618">
        <v>5.2829213843215886E-2</v>
      </c>
      <c r="H16" s="1617">
        <v>225154.00000000186</v>
      </c>
      <c r="I16" s="1617">
        <v>217810.9999999748</v>
      </c>
      <c r="J16" s="1618">
        <v>3.3712714234028197E-2</v>
      </c>
    </row>
    <row r="17" spans="1:10" x14ac:dyDescent="0.2">
      <c r="A17" s="849" t="s">
        <v>226</v>
      </c>
      <c r="B17" s="1617">
        <v>792742.19662239077</v>
      </c>
      <c r="C17" s="1617">
        <v>754281.62267773168</v>
      </c>
      <c r="D17" s="1618">
        <v>5.0989673867596591E-2</v>
      </c>
      <c r="E17" s="1617">
        <v>530957.19662237447</v>
      </c>
      <c r="F17" s="1617">
        <v>499700.62267770059</v>
      </c>
      <c r="G17" s="1618">
        <v>6.2550600351830854E-2</v>
      </c>
      <c r="H17" s="1617">
        <v>261785.00000001624</v>
      </c>
      <c r="I17" s="1617">
        <v>254581.00000003105</v>
      </c>
      <c r="J17" s="1618">
        <v>2.8297477030824403E-2</v>
      </c>
    </row>
    <row r="18" spans="1:10" x14ac:dyDescent="0.2">
      <c r="A18" s="850" t="s">
        <v>264</v>
      </c>
      <c r="B18" s="1619">
        <v>8563017.7763881627</v>
      </c>
      <c r="C18" s="1620">
        <v>8196341.9342555208</v>
      </c>
      <c r="D18" s="1621">
        <v>4.4736523326359655E-2</v>
      </c>
      <c r="E18" s="1620">
        <v>5782139.7763881627</v>
      </c>
      <c r="F18" s="1620">
        <v>5486058.9342555348</v>
      </c>
      <c r="G18" s="1621">
        <v>5.3969679451284731E-2</v>
      </c>
      <c r="H18" s="1619">
        <v>2780878</v>
      </c>
      <c r="I18" s="1620">
        <v>2710282.999999987</v>
      </c>
      <c r="J18" s="1621">
        <v>2.6047095450922791E-2</v>
      </c>
    </row>
    <row r="19" spans="1:10" x14ac:dyDescent="0.2">
      <c r="A19" s="1975" t="s">
        <v>555</v>
      </c>
      <c r="B19" s="1976" t="s">
        <v>264</v>
      </c>
      <c r="C19" s="1977" t="s">
        <v>264</v>
      </c>
      <c r="D19" s="458" t="s">
        <v>362</v>
      </c>
      <c r="E19" s="1976" t="s">
        <v>250</v>
      </c>
      <c r="F19" s="1977" t="s">
        <v>250</v>
      </c>
      <c r="G19" s="458" t="s">
        <v>362</v>
      </c>
      <c r="H19" s="1976" t="s">
        <v>251</v>
      </c>
      <c r="I19" s="1977" t="s">
        <v>251</v>
      </c>
      <c r="J19" s="458" t="s">
        <v>362</v>
      </c>
    </row>
    <row r="20" spans="1:10" x14ac:dyDescent="0.2">
      <c r="A20" s="1912"/>
      <c r="B20" s="635">
        <v>2015</v>
      </c>
      <c r="C20" s="635" t="s">
        <v>984</v>
      </c>
      <c r="D20" s="848" t="s">
        <v>596</v>
      </c>
      <c r="E20" s="635">
        <v>2015</v>
      </c>
      <c r="F20" s="635" t="s">
        <v>984</v>
      </c>
      <c r="G20" s="848" t="s">
        <v>596</v>
      </c>
      <c r="H20" s="635">
        <v>2015</v>
      </c>
      <c r="I20" s="635" t="s">
        <v>984</v>
      </c>
      <c r="J20" s="848" t="s">
        <v>596</v>
      </c>
    </row>
    <row r="21" spans="1:10" x14ac:dyDescent="0.2">
      <c r="A21" s="849" t="s">
        <v>216</v>
      </c>
      <c r="B21" s="1617">
        <v>405600.17638996558</v>
      </c>
      <c r="C21" s="1617">
        <v>417883.06182767742</v>
      </c>
      <c r="D21" s="1618">
        <v>-2.9393116303854733E-2</v>
      </c>
      <c r="E21" s="1617">
        <v>205247.50591778514</v>
      </c>
      <c r="F21" s="1617">
        <v>214546.94234315222</v>
      </c>
      <c r="G21" s="1618">
        <v>-4.3344530217043632E-2</v>
      </c>
      <c r="H21" s="1617">
        <v>200352.67047218041</v>
      </c>
      <c r="I21" s="1617">
        <v>203336.11948452523</v>
      </c>
      <c r="J21" s="1618">
        <v>-1.4672499012512497E-2</v>
      </c>
    </row>
    <row r="22" spans="1:10" x14ac:dyDescent="0.2">
      <c r="A22" s="849" t="s">
        <v>217</v>
      </c>
      <c r="B22" s="1617">
        <v>400685.82318415924</v>
      </c>
      <c r="C22" s="1617">
        <v>392615.32220261416</v>
      </c>
      <c r="D22" s="1618">
        <v>2.0555746363307214E-2</v>
      </c>
      <c r="E22" s="1617">
        <v>201519.43764071193</v>
      </c>
      <c r="F22" s="1617">
        <v>205563.65735271454</v>
      </c>
      <c r="G22" s="1618">
        <v>-1.967380695636959E-2</v>
      </c>
      <c r="H22" s="1617">
        <v>199166.38554344734</v>
      </c>
      <c r="I22" s="1617">
        <v>187051.66484989962</v>
      </c>
      <c r="J22" s="1618">
        <v>6.476670872333172E-2</v>
      </c>
    </row>
    <row r="23" spans="1:10" x14ac:dyDescent="0.2">
      <c r="A23" s="849" t="s">
        <v>218</v>
      </c>
      <c r="B23" s="1617">
        <v>458775.63818511681</v>
      </c>
      <c r="C23" s="1617">
        <v>436844.90180731064</v>
      </c>
      <c r="D23" s="1618">
        <v>5.0202569120240459E-2</v>
      </c>
      <c r="E23" s="1617">
        <v>250627.05117657958</v>
      </c>
      <c r="F23" s="1617">
        <v>236292.88429744751</v>
      </c>
      <c r="G23" s="1618">
        <v>6.0662710693768065E-2</v>
      </c>
      <c r="H23" s="1617">
        <v>208148.58700853726</v>
      </c>
      <c r="I23" s="1617">
        <v>200552.01750986316</v>
      </c>
      <c r="J23" s="1618">
        <v>3.7878300068960917E-2</v>
      </c>
    </row>
    <row r="24" spans="1:10" x14ac:dyDescent="0.2">
      <c r="A24" s="849" t="s">
        <v>219</v>
      </c>
      <c r="B24" s="1617">
        <v>401169.40155072714</v>
      </c>
      <c r="C24" s="1617">
        <v>392377.04928317468</v>
      </c>
      <c r="D24" s="1618">
        <v>2.2407916782123269E-2</v>
      </c>
      <c r="E24" s="1617">
        <v>223576.23269272083</v>
      </c>
      <c r="F24" s="1617">
        <v>218836.75623662243</v>
      </c>
      <c r="G24" s="1618">
        <v>2.1657588686672603E-2</v>
      </c>
      <c r="H24" s="1617">
        <v>177593.16885800631</v>
      </c>
      <c r="I24" s="1617">
        <v>173540.29304655222</v>
      </c>
      <c r="J24" s="1618">
        <v>2.335409108919102E-2</v>
      </c>
    </row>
    <row r="25" spans="1:10" x14ac:dyDescent="0.2">
      <c r="A25" s="849" t="s">
        <v>353</v>
      </c>
      <c r="B25" s="1617">
        <v>447537.21881491476</v>
      </c>
      <c r="C25" s="1617">
        <v>414449.86820725258</v>
      </c>
      <c r="D25" s="1618">
        <v>7.9834385641826988E-2</v>
      </c>
      <c r="E25" s="1617">
        <v>250902.43263197047</v>
      </c>
      <c r="F25" s="1617">
        <v>234354.98208080482</v>
      </c>
      <c r="G25" s="1618">
        <v>7.0608486340862767E-2</v>
      </c>
      <c r="H25" s="1617">
        <v>196634.78618294428</v>
      </c>
      <c r="I25" s="1617">
        <v>180094.88612644779</v>
      </c>
      <c r="J25" s="1618">
        <v>9.1839920678722334E-2</v>
      </c>
    </row>
    <row r="26" spans="1:10" x14ac:dyDescent="0.2">
      <c r="A26" s="849" t="s">
        <v>220</v>
      </c>
      <c r="B26" s="1617">
        <v>484757.09259187139</v>
      </c>
      <c r="C26" s="1617">
        <v>466255.52374394727</v>
      </c>
      <c r="D26" s="1618">
        <v>3.9681178893838896E-2</v>
      </c>
      <c r="E26" s="1617">
        <v>284539.27933421812</v>
      </c>
      <c r="F26" s="1617">
        <v>267575.50182911893</v>
      </c>
      <c r="G26" s="1618">
        <v>6.3398096571384649E-2</v>
      </c>
      <c r="H26" s="1617">
        <v>200217.8132576533</v>
      </c>
      <c r="I26" s="1617">
        <v>198680.02191482836</v>
      </c>
      <c r="J26" s="1618">
        <v>7.7400401308802061E-3</v>
      </c>
    </row>
    <row r="27" spans="1:10" x14ac:dyDescent="0.2">
      <c r="A27" s="849" t="s">
        <v>221</v>
      </c>
      <c r="B27" s="1617">
        <v>513577.15432054503</v>
      </c>
      <c r="C27" s="1617">
        <v>496626.47624266206</v>
      </c>
      <c r="D27" s="1618">
        <v>3.4131643979449289E-2</v>
      </c>
      <c r="E27" s="1617">
        <v>293506.59767506598</v>
      </c>
      <c r="F27" s="1617">
        <v>281295.03320833656</v>
      </c>
      <c r="G27" s="1618">
        <v>4.3411944844703731E-2</v>
      </c>
      <c r="H27" s="1617">
        <v>220070.55664547902</v>
      </c>
      <c r="I27" s="1617">
        <v>215331.44303432549</v>
      </c>
      <c r="J27" s="1618">
        <v>2.2008460744853131E-2</v>
      </c>
    </row>
    <row r="28" spans="1:10" x14ac:dyDescent="0.2">
      <c r="A28" s="849" t="s">
        <v>222</v>
      </c>
      <c r="B28" s="1617">
        <v>489422.85483903147</v>
      </c>
      <c r="C28" s="1617">
        <v>481794.53832886741</v>
      </c>
      <c r="D28" s="1618">
        <v>1.5833131974935469E-2</v>
      </c>
      <c r="E28" s="1617">
        <v>254465.38107411924</v>
      </c>
      <c r="F28" s="1617">
        <v>255006.68263669295</v>
      </c>
      <c r="G28" s="1618">
        <v>-2.1226955975302531E-3</v>
      </c>
      <c r="H28" s="1617">
        <v>234957.47376491223</v>
      </c>
      <c r="I28" s="1617">
        <v>226787.85569217446</v>
      </c>
      <c r="J28" s="1618">
        <v>3.6023172615673997E-2</v>
      </c>
    </row>
    <row r="29" spans="1:10" x14ac:dyDescent="0.2">
      <c r="A29" s="849" t="s">
        <v>223</v>
      </c>
      <c r="B29" s="1617">
        <v>413825.89354073955</v>
      </c>
      <c r="C29" s="1617">
        <v>413046.28903032298</v>
      </c>
      <c r="D29" s="1618">
        <v>1.8874507073935597E-3</v>
      </c>
      <c r="E29" s="1617">
        <v>204587.88810267663</v>
      </c>
      <c r="F29" s="1617">
        <v>202988.14582185127</v>
      </c>
      <c r="G29" s="1618">
        <v>7.8809640550603632E-3</v>
      </c>
      <c r="H29" s="1617">
        <v>209238.00543806294</v>
      </c>
      <c r="I29" s="1617">
        <v>210058.14320847171</v>
      </c>
      <c r="J29" s="1618">
        <v>-3.9043369511022512E-3</v>
      </c>
    </row>
    <row r="30" spans="1:10" x14ac:dyDescent="0.2">
      <c r="A30" s="849" t="s">
        <v>224</v>
      </c>
      <c r="B30" s="1617">
        <v>429361.12594820058</v>
      </c>
      <c r="C30" s="1617">
        <v>422733.69883742242</v>
      </c>
      <c r="D30" s="1618">
        <v>1.5677546240114124E-2</v>
      </c>
      <c r="E30" s="1617">
        <v>223753.35197686192</v>
      </c>
      <c r="F30" s="1617">
        <v>215782.09301057042</v>
      </c>
      <c r="G30" s="1618">
        <v>3.6941244081365981E-2</v>
      </c>
      <c r="H30" s="1617">
        <v>205607.77397133864</v>
      </c>
      <c r="I30" s="1617">
        <v>206951.605826852</v>
      </c>
      <c r="J30" s="1618">
        <v>-6.4934594256673165E-3</v>
      </c>
    </row>
    <row r="31" spans="1:10" x14ac:dyDescent="0.2">
      <c r="A31" s="849" t="s">
        <v>225</v>
      </c>
      <c r="B31" s="1617">
        <v>407376.1311042321</v>
      </c>
      <c r="C31" s="1617">
        <v>392912.43288882391</v>
      </c>
      <c r="D31" s="1618">
        <v>3.6811505579159805E-2</v>
      </c>
      <c r="E31" s="1617">
        <v>210174.56493558371</v>
      </c>
      <c r="F31" s="1617">
        <v>197811.57619497017</v>
      </c>
      <c r="G31" s="1618">
        <v>6.2498813155546236E-2</v>
      </c>
      <c r="H31" s="1617">
        <v>197201.56616864839</v>
      </c>
      <c r="I31" s="1617">
        <v>195100.85669385377</v>
      </c>
      <c r="J31" s="1618">
        <v>1.0767300105150195E-2</v>
      </c>
    </row>
    <row r="32" spans="1:10" x14ac:dyDescent="0.2">
      <c r="A32" s="849" t="s">
        <v>226</v>
      </c>
      <c r="B32" s="1617">
        <v>487823.54649912432</v>
      </c>
      <c r="C32" s="1617">
        <v>465081.41616158187</v>
      </c>
      <c r="D32" s="1618">
        <v>4.8899245481013189E-2</v>
      </c>
      <c r="E32" s="1617">
        <v>265849.69974914135</v>
      </c>
      <c r="F32" s="1617">
        <v>249587.86661011272</v>
      </c>
      <c r="G32" s="1618">
        <v>6.515474233541825E-2</v>
      </c>
      <c r="H32" s="1617">
        <v>221973.84674998297</v>
      </c>
      <c r="I32" s="1617">
        <v>215493.54955146919</v>
      </c>
      <c r="J32" s="1618">
        <v>3.007188480584199E-2</v>
      </c>
    </row>
    <row r="33" spans="1:10" x14ac:dyDescent="0.2">
      <c r="A33" s="851" t="s">
        <v>264</v>
      </c>
      <c r="B33" s="1619">
        <v>5339912.0569686284</v>
      </c>
      <c r="C33" s="1620">
        <v>5192620.5785616571</v>
      </c>
      <c r="D33" s="1621">
        <v>2.8365538397910579E-2</v>
      </c>
      <c r="E33" s="1619">
        <v>2868749.4229074349</v>
      </c>
      <c r="F33" s="1620">
        <v>2779642.1216223948</v>
      </c>
      <c r="G33" s="1621">
        <v>3.2057112889421466E-2</v>
      </c>
      <c r="H33" s="1619">
        <v>2471162.6340611931</v>
      </c>
      <c r="I33" s="1620">
        <v>2412978.4569392628</v>
      </c>
      <c r="J33" s="1621">
        <v>2.4113011433899781E-2</v>
      </c>
    </row>
    <row r="34" spans="1:10" x14ac:dyDescent="0.2">
      <c r="A34" s="1975" t="s">
        <v>556</v>
      </c>
      <c r="B34" s="1976" t="s">
        <v>264</v>
      </c>
      <c r="C34" s="1977" t="s">
        <v>264</v>
      </c>
      <c r="D34" s="458" t="s">
        <v>362</v>
      </c>
      <c r="E34" s="1976" t="s">
        <v>250</v>
      </c>
      <c r="F34" s="1977" t="s">
        <v>250</v>
      </c>
      <c r="G34" s="458" t="s">
        <v>362</v>
      </c>
      <c r="H34" s="1976" t="s">
        <v>251</v>
      </c>
      <c r="I34" s="1977" t="s">
        <v>251</v>
      </c>
      <c r="J34" s="458" t="s">
        <v>362</v>
      </c>
    </row>
    <row r="35" spans="1:10" x14ac:dyDescent="0.2">
      <c r="A35" s="1912"/>
      <c r="B35" s="635">
        <v>2015</v>
      </c>
      <c r="C35" s="635" t="s">
        <v>984</v>
      </c>
      <c r="D35" s="848" t="s">
        <v>596</v>
      </c>
      <c r="E35" s="635">
        <v>2015</v>
      </c>
      <c r="F35" s="635" t="s">
        <v>984</v>
      </c>
      <c r="G35" s="848" t="s">
        <v>596</v>
      </c>
      <c r="H35" s="635">
        <v>2015</v>
      </c>
      <c r="I35" s="635" t="s">
        <v>984</v>
      </c>
      <c r="J35" s="848" t="s">
        <v>596</v>
      </c>
    </row>
    <row r="36" spans="1:10" x14ac:dyDescent="0.2">
      <c r="A36" s="849" t="s">
        <v>216</v>
      </c>
      <c r="B36" s="1617">
        <v>97695.233293808691</v>
      </c>
      <c r="C36" s="1617">
        <v>92591.298411970973</v>
      </c>
      <c r="D36" s="1618">
        <v>5.5123267190060693E-2</v>
      </c>
      <c r="E36" s="1617">
        <v>79402.108032580843</v>
      </c>
      <c r="F36" s="1617">
        <v>79464.870128937269</v>
      </c>
      <c r="G36" s="1618">
        <v>-7.8980933656079772E-4</v>
      </c>
      <c r="H36" s="1617">
        <v>18293.125261227848</v>
      </c>
      <c r="I36" s="1617">
        <v>13126.428283033703</v>
      </c>
      <c r="J36" s="1618">
        <v>0.39361026981515246</v>
      </c>
    </row>
    <row r="37" spans="1:10" x14ac:dyDescent="0.2">
      <c r="A37" s="849" t="s">
        <v>217</v>
      </c>
      <c r="B37" s="1617">
        <v>86269.678572533856</v>
      </c>
      <c r="C37" s="1617">
        <v>82926.399818674472</v>
      </c>
      <c r="D37" s="1618">
        <v>4.0316217286289327E-2</v>
      </c>
      <c r="E37" s="1617">
        <v>74232.509914051916</v>
      </c>
      <c r="F37" s="1617">
        <v>70957.739564230025</v>
      </c>
      <c r="G37" s="1618">
        <v>4.6150995929874726E-2</v>
      </c>
      <c r="H37" s="1617">
        <v>12037.168658481945</v>
      </c>
      <c r="I37" s="1617">
        <v>11968.660254444447</v>
      </c>
      <c r="J37" s="1618">
        <v>5.7239826831961983E-3</v>
      </c>
    </row>
    <row r="38" spans="1:10" x14ac:dyDescent="0.2">
      <c r="A38" s="849" t="s">
        <v>218</v>
      </c>
      <c r="B38" s="1617">
        <v>103456.85657263914</v>
      </c>
      <c r="C38" s="1617">
        <v>92947.237984406558</v>
      </c>
      <c r="D38" s="1618">
        <v>0.11307080033938979</v>
      </c>
      <c r="E38" s="1617">
        <v>86067.316368685395</v>
      </c>
      <c r="F38" s="1617">
        <v>80925.593422449121</v>
      </c>
      <c r="G38" s="1618">
        <v>6.3536425607599395E-2</v>
      </c>
      <c r="H38" s="1617">
        <v>17389.540203953751</v>
      </c>
      <c r="I38" s="1617">
        <v>12021.644561957433</v>
      </c>
      <c r="J38" s="1618">
        <v>0.44651924404611459</v>
      </c>
    </row>
    <row r="39" spans="1:10" x14ac:dyDescent="0.2">
      <c r="A39" s="849" t="s">
        <v>219</v>
      </c>
      <c r="B39" s="1617">
        <v>93007.890189250815</v>
      </c>
      <c r="C39" s="1617">
        <v>89283.244057706528</v>
      </c>
      <c r="D39" s="1618">
        <v>4.1717190844196166E-2</v>
      </c>
      <c r="E39" s="1617">
        <v>79994.411261020272</v>
      </c>
      <c r="F39" s="1617">
        <v>77213.405675103742</v>
      </c>
      <c r="G39" s="1618">
        <v>3.6017134092211418E-2</v>
      </c>
      <c r="H39" s="1617">
        <v>13013.478928230543</v>
      </c>
      <c r="I39" s="1617">
        <v>12069.838382602784</v>
      </c>
      <c r="J39" s="1618">
        <v>7.818170514925063E-2</v>
      </c>
    </row>
    <row r="40" spans="1:10" x14ac:dyDescent="0.2">
      <c r="A40" s="849" t="s">
        <v>353</v>
      </c>
      <c r="B40" s="1617">
        <v>98417.468694767696</v>
      </c>
      <c r="C40" s="1617">
        <v>92363.678660335223</v>
      </c>
      <c r="D40" s="1618">
        <v>6.5542972326763996E-2</v>
      </c>
      <c r="E40" s="1617">
        <v>88853.790247813944</v>
      </c>
      <c r="F40" s="1617">
        <v>84534.387969169882</v>
      </c>
      <c r="G40" s="1618">
        <v>5.1096392632775309E-2</v>
      </c>
      <c r="H40" s="1617">
        <v>9563.6784469537506</v>
      </c>
      <c r="I40" s="1617">
        <v>7829.2906911653363</v>
      </c>
      <c r="J40" s="1618">
        <v>0.22152552819957469</v>
      </c>
    </row>
    <row r="41" spans="1:10" x14ac:dyDescent="0.2">
      <c r="A41" s="849" t="s">
        <v>220</v>
      </c>
      <c r="B41" s="1617">
        <v>110804.63948254252</v>
      </c>
      <c r="C41" s="1617">
        <v>104708.21206124898</v>
      </c>
      <c r="D41" s="1618">
        <v>5.8223011369227098E-2</v>
      </c>
      <c r="E41" s="1617">
        <v>100979.06522981623</v>
      </c>
      <c r="F41" s="1617">
        <v>95437.890131883032</v>
      </c>
      <c r="G41" s="1618">
        <v>5.806053644182619E-2</v>
      </c>
      <c r="H41" s="1617">
        <v>9825.5742527262846</v>
      </c>
      <c r="I41" s="1617">
        <v>9270.3219293659531</v>
      </c>
      <c r="J41" s="1618">
        <v>5.9895689447573279E-2</v>
      </c>
    </row>
    <row r="42" spans="1:10" x14ac:dyDescent="0.2">
      <c r="A42" s="849" t="s">
        <v>221</v>
      </c>
      <c r="B42" s="1617">
        <v>116420.66520204635</v>
      </c>
      <c r="C42" s="1617">
        <v>113115.75386978121</v>
      </c>
      <c r="D42" s="1618">
        <v>2.9217073831022258E-2</v>
      </c>
      <c r="E42" s="1617">
        <v>106687.97505980842</v>
      </c>
      <c r="F42" s="1617">
        <v>102049.72773853286</v>
      </c>
      <c r="G42" s="1618">
        <v>4.5450854441860561E-2</v>
      </c>
      <c r="H42" s="1617">
        <v>9732.6901422379324</v>
      </c>
      <c r="I42" s="1617">
        <v>11066.026131248356</v>
      </c>
      <c r="J42" s="1618">
        <v>-0.12048914155781146</v>
      </c>
    </row>
    <row r="43" spans="1:10" x14ac:dyDescent="0.2">
      <c r="A43" s="849" t="s">
        <v>222</v>
      </c>
      <c r="B43" s="1617">
        <v>103924.00546011624</v>
      </c>
      <c r="C43" s="1617">
        <v>101319.2239795276</v>
      </c>
      <c r="D43" s="1618">
        <v>2.5708659998372695E-2</v>
      </c>
      <c r="E43" s="1617">
        <v>91859.102641183199</v>
      </c>
      <c r="F43" s="1617">
        <v>89792.825395963227</v>
      </c>
      <c r="G43" s="1618">
        <v>2.3011607398566881E-2</v>
      </c>
      <c r="H43" s="1617">
        <v>12064.90281893304</v>
      </c>
      <c r="I43" s="1617">
        <v>11526.398583564374</v>
      </c>
      <c r="J43" s="1618">
        <v>4.6719209947895197E-2</v>
      </c>
    </row>
    <row r="44" spans="1:10" x14ac:dyDescent="0.2">
      <c r="A44" s="849" t="s">
        <v>223</v>
      </c>
      <c r="B44" s="1617">
        <v>85284.17379395559</v>
      </c>
      <c r="C44" s="1617">
        <v>81245.186156225915</v>
      </c>
      <c r="D44" s="1618">
        <v>4.9713562474496993E-2</v>
      </c>
      <c r="E44" s="1617">
        <v>75014.244422967589</v>
      </c>
      <c r="F44" s="1617">
        <v>72755.447884116147</v>
      </c>
      <c r="G44" s="1618">
        <v>3.1046424763259261E-2</v>
      </c>
      <c r="H44" s="1617">
        <v>10269.929370987995</v>
      </c>
      <c r="I44" s="1617">
        <v>8489.7382721097656</v>
      </c>
      <c r="J44" s="1618">
        <v>0.20968739457215776</v>
      </c>
    </row>
    <row r="45" spans="1:10" x14ac:dyDescent="0.2">
      <c r="A45" s="849" t="s">
        <v>224</v>
      </c>
      <c r="B45" s="1617">
        <v>91860.447920427978</v>
      </c>
      <c r="C45" s="1617">
        <v>85421.739104233551</v>
      </c>
      <c r="D45" s="1618">
        <v>7.5375529504705677E-2</v>
      </c>
      <c r="E45" s="1617">
        <v>82376.212519902576</v>
      </c>
      <c r="F45" s="1617">
        <v>78172.462377052841</v>
      </c>
      <c r="G45" s="1618">
        <v>5.3775332323211113E-2</v>
      </c>
      <c r="H45" s="1617">
        <v>9484.2354005254037</v>
      </c>
      <c r="I45" s="1617">
        <v>7249.276727180707</v>
      </c>
      <c r="J45" s="1618">
        <v>0.30830091848540692</v>
      </c>
    </row>
    <row r="46" spans="1:10" x14ac:dyDescent="0.2">
      <c r="A46" s="849" t="s">
        <v>225</v>
      </c>
      <c r="B46" s="1617">
        <v>82978.920767511314</v>
      </c>
      <c r="C46" s="1617">
        <v>82504.771457295676</v>
      </c>
      <c r="D46" s="1618">
        <v>5.7469319875767073E-3</v>
      </c>
      <c r="E46" s="1617">
        <v>73387.54886190113</v>
      </c>
      <c r="F46" s="1617">
        <v>71643.103377844585</v>
      </c>
      <c r="G46" s="1618">
        <v>2.4349105521802528E-2</v>
      </c>
      <c r="H46" s="1617">
        <v>9591.3719056101818</v>
      </c>
      <c r="I46" s="1617">
        <v>10861.668079451092</v>
      </c>
      <c r="J46" s="1618">
        <v>-0.11695221807082751</v>
      </c>
    </row>
    <row r="47" spans="1:10" x14ac:dyDescent="0.2">
      <c r="A47" s="849" t="s">
        <v>226</v>
      </c>
      <c r="B47" s="1617">
        <v>103632.05414775974</v>
      </c>
      <c r="C47" s="1617">
        <v>101546.14538919642</v>
      </c>
      <c r="D47" s="1618">
        <v>2.0541486341688807E-2</v>
      </c>
      <c r="E47" s="1617">
        <v>89439.791941041767</v>
      </c>
      <c r="F47" s="1617">
        <v>85364.323216431512</v>
      </c>
      <c r="G47" s="1618">
        <v>4.7742060981112312E-2</v>
      </c>
      <c r="H47" s="1617">
        <v>14192.262206717973</v>
      </c>
      <c r="I47" s="1617">
        <v>16181.822172764909</v>
      </c>
      <c r="J47" s="1618">
        <v>-0.12295030465700574</v>
      </c>
    </row>
    <row r="48" spans="1:10" x14ac:dyDescent="0.2">
      <c r="A48" s="851" t="s">
        <v>264</v>
      </c>
      <c r="B48" s="1619">
        <v>1173752.0340973597</v>
      </c>
      <c r="C48" s="1620">
        <v>1119972.8909506029</v>
      </c>
      <c r="D48" s="1621">
        <v>4.8018254353558956E-2</v>
      </c>
      <c r="E48" s="1619">
        <v>1028294.0765007734</v>
      </c>
      <c r="F48" s="1620">
        <v>988311.77688171435</v>
      </c>
      <c r="G48" s="1621">
        <v>4.045514842007629E-2</v>
      </c>
      <c r="H48" s="1619">
        <v>145457.95759658664</v>
      </c>
      <c r="I48" s="1620">
        <v>131661.11406888886</v>
      </c>
      <c r="J48" s="1621">
        <v>0.1047905725640365</v>
      </c>
    </row>
    <row r="49" spans="1:10" x14ac:dyDescent="0.2">
      <c r="A49" s="1975" t="s">
        <v>402</v>
      </c>
      <c r="B49" s="1976" t="s">
        <v>264</v>
      </c>
      <c r="C49" s="1977"/>
      <c r="D49" s="458" t="s">
        <v>362</v>
      </c>
      <c r="E49" s="1976" t="s">
        <v>250</v>
      </c>
      <c r="F49" s="1977"/>
      <c r="G49" s="458" t="s">
        <v>362</v>
      </c>
      <c r="H49" s="1976" t="s">
        <v>251</v>
      </c>
      <c r="I49" s="1977"/>
      <c r="J49" s="458" t="s">
        <v>362</v>
      </c>
    </row>
    <row r="50" spans="1:10" x14ac:dyDescent="0.2">
      <c r="A50" s="1912" t="s">
        <v>227</v>
      </c>
      <c r="B50" s="635">
        <v>2015</v>
      </c>
      <c r="C50" s="635" t="s">
        <v>984</v>
      </c>
      <c r="D50" s="848" t="s">
        <v>596</v>
      </c>
      <c r="E50" s="635">
        <v>2015</v>
      </c>
      <c r="F50" s="635" t="s">
        <v>984</v>
      </c>
      <c r="G50" s="848" t="s">
        <v>596</v>
      </c>
      <c r="H50" s="635">
        <v>2015</v>
      </c>
      <c r="I50" s="635" t="s">
        <v>984</v>
      </c>
      <c r="J50" s="848" t="s">
        <v>596</v>
      </c>
    </row>
    <row r="51" spans="1:10" x14ac:dyDescent="0.2">
      <c r="A51" s="849" t="s">
        <v>216</v>
      </c>
      <c r="B51" s="1617">
        <v>216727.55809377</v>
      </c>
      <c r="C51" s="1617">
        <v>204222.46662943854</v>
      </c>
      <c r="D51" s="1618">
        <v>6.1232692321858677E-2</v>
      </c>
      <c r="E51" s="1617">
        <v>162302.59643772957</v>
      </c>
      <c r="F51" s="1617">
        <v>154509.01412037222</v>
      </c>
      <c r="G51" s="1618">
        <v>5.0440955576130139E-2</v>
      </c>
      <c r="H51" s="1617">
        <v>54424.961656040425</v>
      </c>
      <c r="I51" s="1617">
        <v>49713.45250906633</v>
      </c>
      <c r="J51" s="1618">
        <v>9.4773324104071188E-2</v>
      </c>
    </row>
    <row r="52" spans="1:10" x14ac:dyDescent="0.2">
      <c r="A52" s="849" t="s">
        <v>217</v>
      </c>
      <c r="B52" s="1617">
        <v>201220.79099442152</v>
      </c>
      <c r="C52" s="1617">
        <v>194928.24121105368</v>
      </c>
      <c r="D52" s="1618">
        <v>3.228136541053965E-2</v>
      </c>
      <c r="E52" s="1617">
        <v>156299.46577470104</v>
      </c>
      <c r="F52" s="1617">
        <v>148424.17561102932</v>
      </c>
      <c r="G52" s="1618">
        <v>5.3059349201374346E-2</v>
      </c>
      <c r="H52" s="1617">
        <v>44921.325219720486</v>
      </c>
      <c r="I52" s="1617">
        <v>46504.065600024347</v>
      </c>
      <c r="J52" s="1618">
        <v>-3.4034451824423557E-2</v>
      </c>
    </row>
    <row r="53" spans="1:10" x14ac:dyDescent="0.2">
      <c r="A53" s="849" t="s">
        <v>218</v>
      </c>
      <c r="B53" s="1617">
        <v>236319.22518997139</v>
      </c>
      <c r="C53" s="1617">
        <v>219958.55004066392</v>
      </c>
      <c r="D53" s="1618">
        <v>7.4380719214064916E-2</v>
      </c>
      <c r="E53" s="1617">
        <v>187197.63278259581</v>
      </c>
      <c r="F53" s="1617">
        <v>173842.92496858846</v>
      </c>
      <c r="G53" s="1618">
        <v>7.6820542546787038E-2</v>
      </c>
      <c r="H53" s="1617">
        <v>49121.59240737556</v>
      </c>
      <c r="I53" s="1617">
        <v>46115.625072075454</v>
      </c>
      <c r="J53" s="1618">
        <v>6.5183272060218012E-2</v>
      </c>
    </row>
    <row r="54" spans="1:10" x14ac:dyDescent="0.2">
      <c r="A54" s="849" t="s">
        <v>219</v>
      </c>
      <c r="B54" s="1617">
        <v>206073.71119769046</v>
      </c>
      <c r="C54" s="1617">
        <v>202164.6084478999</v>
      </c>
      <c r="D54" s="1618">
        <v>1.9336236840871084E-2</v>
      </c>
      <c r="E54" s="1617">
        <v>169035.38576645983</v>
      </c>
      <c r="F54" s="1617">
        <v>159934.95108860874</v>
      </c>
      <c r="G54" s="1618">
        <v>5.6900850101296391E-2</v>
      </c>
      <c r="H54" s="1617">
        <v>37038.325431230609</v>
      </c>
      <c r="I54" s="1617">
        <v>42229.657359291159</v>
      </c>
      <c r="J54" s="1618">
        <v>-0.12293095072717608</v>
      </c>
    </row>
    <row r="55" spans="1:10" x14ac:dyDescent="0.2">
      <c r="A55" s="849" t="s">
        <v>353</v>
      </c>
      <c r="B55" s="1617">
        <v>209770.87074544033</v>
      </c>
      <c r="C55" s="1617">
        <v>194023.96949294105</v>
      </c>
      <c r="D55" s="1618">
        <v>8.1159566488882645E-2</v>
      </c>
      <c r="E55" s="1617">
        <v>180331.91988992953</v>
      </c>
      <c r="F55" s="1617">
        <v>165741.33383916231</v>
      </c>
      <c r="G55" s="1618">
        <v>8.8032271207169874E-2</v>
      </c>
      <c r="H55" s="1617">
        <v>29438.950855510808</v>
      </c>
      <c r="I55" s="1617">
        <v>28282.635653778729</v>
      </c>
      <c r="J55" s="1618">
        <v>4.0884280230707157E-2</v>
      </c>
    </row>
    <row r="56" spans="1:10" x14ac:dyDescent="0.2">
      <c r="A56" s="849" t="s">
        <v>220</v>
      </c>
      <c r="B56" s="1617">
        <v>236801.53282523845</v>
      </c>
      <c r="C56" s="1617">
        <v>211824.82512576669</v>
      </c>
      <c r="D56" s="1618">
        <v>0.11791208931551037</v>
      </c>
      <c r="E56" s="1617">
        <v>206445.6271694797</v>
      </c>
      <c r="F56" s="1617">
        <v>186734.34900418567</v>
      </c>
      <c r="G56" s="1618">
        <v>0.10555785944262563</v>
      </c>
      <c r="H56" s="1617">
        <v>30355.905655758746</v>
      </c>
      <c r="I56" s="1617">
        <v>25090.476121581014</v>
      </c>
      <c r="J56" s="1618">
        <v>0.20985769694696191</v>
      </c>
    </row>
    <row r="57" spans="1:10" x14ac:dyDescent="0.2">
      <c r="A57" s="849" t="s">
        <v>221</v>
      </c>
      <c r="B57" s="1617">
        <v>246557.47088776631</v>
      </c>
      <c r="C57" s="1617">
        <v>230297.77681162901</v>
      </c>
      <c r="D57" s="1618">
        <v>7.0602913763413516E-2</v>
      </c>
      <c r="E57" s="1617">
        <v>211651.30605562215</v>
      </c>
      <c r="F57" s="1617">
        <v>202238.92992653197</v>
      </c>
      <c r="G57" s="1618">
        <v>4.6540871891032259E-2</v>
      </c>
      <c r="H57" s="1617">
        <v>34906.164832144168</v>
      </c>
      <c r="I57" s="1617">
        <v>28058.846885097038</v>
      </c>
      <c r="J57" s="1618">
        <v>0.24403418911288052</v>
      </c>
    </row>
    <row r="58" spans="1:10" x14ac:dyDescent="0.2">
      <c r="A58" s="849" t="s">
        <v>222</v>
      </c>
      <c r="B58" s="1617">
        <v>219225.57032016927</v>
      </c>
      <c r="C58" s="1617">
        <v>207878.13331845877</v>
      </c>
      <c r="D58" s="1618">
        <v>5.4586967953607686E-2</v>
      </c>
      <c r="E58" s="1617">
        <v>184845.77965686328</v>
      </c>
      <c r="F58" s="1617">
        <v>179385.65481739721</v>
      </c>
      <c r="G58" s="1618">
        <v>3.0437912357173226E-2</v>
      </c>
      <c r="H58" s="1617">
        <v>34379.790663305983</v>
      </c>
      <c r="I58" s="1617">
        <v>28492.478501061571</v>
      </c>
      <c r="J58" s="1618">
        <v>0.2066268879355323</v>
      </c>
    </row>
    <row r="59" spans="1:10" x14ac:dyDescent="0.2">
      <c r="A59" s="849" t="s">
        <v>223</v>
      </c>
      <c r="B59" s="1617">
        <v>179691.86901893141</v>
      </c>
      <c r="C59" s="1617">
        <v>174315.9133147434</v>
      </c>
      <c r="D59" s="1618">
        <v>3.0840303687485041E-2</v>
      </c>
      <c r="E59" s="1617">
        <v>151390.40914356071</v>
      </c>
      <c r="F59" s="1617">
        <v>145725.77060947896</v>
      </c>
      <c r="G59" s="1618">
        <v>3.8871906529573605E-2</v>
      </c>
      <c r="H59" s="1617">
        <v>28301.459875370692</v>
      </c>
      <c r="I59" s="1617">
        <v>28590.142705264436</v>
      </c>
      <c r="J59" s="1618">
        <v>-1.0097285378033002E-2</v>
      </c>
    </row>
    <row r="60" spans="1:10" x14ac:dyDescent="0.2">
      <c r="A60" s="849" t="s">
        <v>224</v>
      </c>
      <c r="B60" s="1617">
        <v>193490.5808432558</v>
      </c>
      <c r="C60" s="1617">
        <v>192729.64186694677</v>
      </c>
      <c r="D60" s="1618">
        <v>3.9482197389976619E-3</v>
      </c>
      <c r="E60" s="1617">
        <v>164694.07485294339</v>
      </c>
      <c r="F60" s="1617">
        <v>160469.98345659752</v>
      </c>
      <c r="G60" s="1618">
        <v>2.6323249403763838E-2</v>
      </c>
      <c r="H60" s="1617">
        <v>28796.505990312413</v>
      </c>
      <c r="I60" s="1617">
        <v>32259.658410349253</v>
      </c>
      <c r="J60" s="1618">
        <v>-0.1073524206606547</v>
      </c>
    </row>
    <row r="61" spans="1:10" x14ac:dyDescent="0.2">
      <c r="A61" s="849" t="s">
        <v>225</v>
      </c>
      <c r="B61" s="1617">
        <v>197549.88921786731</v>
      </c>
      <c r="C61" s="1617">
        <v>192122.61256837612</v>
      </c>
      <c r="D61" s="1618">
        <v>2.8249025853526916E-2</v>
      </c>
      <c r="E61" s="1617">
        <v>156338.87640791826</v>
      </c>
      <c r="F61" s="1617">
        <v>154944.4976833913</v>
      </c>
      <c r="G61" s="1618">
        <v>8.9992142049225444E-3</v>
      </c>
      <c r="H61" s="1617">
        <v>41211.012809949047</v>
      </c>
      <c r="I61" s="1617">
        <v>37178.114884984832</v>
      </c>
      <c r="J61" s="1618">
        <v>0.10847505145003965</v>
      </c>
    </row>
    <row r="62" spans="1:10" x14ac:dyDescent="0.2">
      <c r="A62" s="849" t="s">
        <v>226</v>
      </c>
      <c r="B62" s="1617">
        <v>235881.45696653632</v>
      </c>
      <c r="C62" s="1617">
        <v>232467.98844060703</v>
      </c>
      <c r="D62" s="1618">
        <v>1.468360675732948E-2</v>
      </c>
      <c r="E62" s="1617">
        <v>185400.79328826617</v>
      </c>
      <c r="F62" s="1617">
        <v>179926.28090571795</v>
      </c>
      <c r="G62" s="1618">
        <v>3.0426418836594974E-2</v>
      </c>
      <c r="H62" s="1617">
        <v>50480.663678270153</v>
      </c>
      <c r="I62" s="1617">
        <v>52541.707534889094</v>
      </c>
      <c r="J62" s="1618">
        <v>-3.9226815292410365E-2</v>
      </c>
    </row>
    <row r="63" spans="1:10" x14ac:dyDescent="0.2">
      <c r="A63" s="851" t="s">
        <v>264</v>
      </c>
      <c r="B63" s="1619">
        <v>2579310.5263010585</v>
      </c>
      <c r="C63" s="1620">
        <v>2456934.7272685249</v>
      </c>
      <c r="D63" s="1621">
        <v>4.9808323222564295E-2</v>
      </c>
      <c r="E63" s="1619">
        <v>2115933.8672260698</v>
      </c>
      <c r="F63" s="1620">
        <v>2011877.8660310614</v>
      </c>
      <c r="G63" s="1621">
        <v>5.1720834028700369E-2</v>
      </c>
      <c r="H63" s="1619">
        <v>463376.65907498903</v>
      </c>
      <c r="I63" s="1620">
        <v>445056.86123746331</v>
      </c>
      <c r="J63" s="1621">
        <v>4.1162825322113308E-2</v>
      </c>
    </row>
    <row r="64" spans="1:10" x14ac:dyDescent="0.2">
      <c r="A64" s="1975" t="s">
        <v>348</v>
      </c>
      <c r="B64" s="1976" t="s">
        <v>264</v>
      </c>
      <c r="C64" s="1977" t="s">
        <v>264</v>
      </c>
      <c r="D64" s="458" t="s">
        <v>362</v>
      </c>
      <c r="E64" s="1976" t="s">
        <v>250</v>
      </c>
      <c r="F64" s="1977" t="s">
        <v>250</v>
      </c>
      <c r="G64" s="458" t="s">
        <v>362</v>
      </c>
      <c r="H64" s="1976" t="s">
        <v>251</v>
      </c>
      <c r="I64" s="1977" t="s">
        <v>251</v>
      </c>
      <c r="J64" s="458" t="s">
        <v>362</v>
      </c>
    </row>
    <row r="65" spans="1:10" x14ac:dyDescent="0.2">
      <c r="A65" s="1912"/>
      <c r="B65" s="635">
        <v>2015</v>
      </c>
      <c r="C65" s="635" t="s">
        <v>984</v>
      </c>
      <c r="D65" s="848" t="s">
        <v>596</v>
      </c>
      <c r="E65" s="635">
        <v>2015</v>
      </c>
      <c r="F65" s="635" t="s">
        <v>984</v>
      </c>
      <c r="G65" s="848" t="s">
        <v>596</v>
      </c>
      <c r="H65" s="635">
        <v>2015</v>
      </c>
      <c r="I65" s="635" t="s">
        <v>984</v>
      </c>
      <c r="J65" s="848" t="s">
        <v>596</v>
      </c>
    </row>
    <row r="66" spans="1:10" x14ac:dyDescent="0.2">
      <c r="A66" s="849" t="s">
        <v>216</v>
      </c>
      <c r="B66" s="1617">
        <v>212977.31836627008</v>
      </c>
      <c r="C66" s="1617">
        <v>200641.76671633267</v>
      </c>
      <c r="D66" s="1618">
        <v>6.148047762845614E-2</v>
      </c>
      <c r="E66" s="1617">
        <v>159066.00061421329</v>
      </c>
      <c r="F66" s="1617">
        <v>151248.08982854968</v>
      </c>
      <c r="G66" s="1618">
        <v>5.1689319147936091E-2</v>
      </c>
      <c r="H66" s="1617">
        <v>53911.317752056784</v>
      </c>
      <c r="I66" s="1617">
        <v>49393.676887782989</v>
      </c>
      <c r="J66" s="1618">
        <v>9.1461926888686165E-2</v>
      </c>
    </row>
    <row r="67" spans="1:10" x14ac:dyDescent="0.2">
      <c r="A67" s="849" t="s">
        <v>217</v>
      </c>
      <c r="B67" s="1617">
        <v>197831.88790416461</v>
      </c>
      <c r="C67" s="1617">
        <v>191758.2567699948</v>
      </c>
      <c r="D67" s="1618">
        <v>3.1673374781743334E-2</v>
      </c>
      <c r="E67" s="1617">
        <v>153182.33158866051</v>
      </c>
      <c r="F67" s="1617">
        <v>145682.24082098118</v>
      </c>
      <c r="G67" s="1618">
        <v>5.1482532980088293E-2</v>
      </c>
      <c r="H67" s="1617">
        <v>44649.556315504095</v>
      </c>
      <c r="I67" s="1617">
        <v>46076.015949013628</v>
      </c>
      <c r="J67" s="1618">
        <v>-3.0958831924357617E-2</v>
      </c>
    </row>
    <row r="68" spans="1:10" x14ac:dyDescent="0.2">
      <c r="A68" s="849" t="s">
        <v>218</v>
      </c>
      <c r="B68" s="1617">
        <v>231792.16545787864</v>
      </c>
      <c r="C68" s="1617">
        <v>216561.90972441653</v>
      </c>
      <c r="D68" s="1618">
        <v>7.0327490890910602E-2</v>
      </c>
      <c r="E68" s="1617">
        <v>183414.46238509833</v>
      </c>
      <c r="F68" s="1617">
        <v>170945.07335902439</v>
      </c>
      <c r="G68" s="1618">
        <v>7.2943833835359073E-2</v>
      </c>
      <c r="H68" s="1617">
        <v>48377.703072780314</v>
      </c>
      <c r="I68" s="1617">
        <v>45616.836365392133</v>
      </c>
      <c r="J68" s="1618">
        <v>6.0522976325529484E-2</v>
      </c>
    </row>
    <row r="69" spans="1:10" x14ac:dyDescent="0.2">
      <c r="A69" s="849" t="s">
        <v>219</v>
      </c>
      <c r="B69" s="1617">
        <v>203082.25961163081</v>
      </c>
      <c r="C69" s="1617">
        <v>199374.21607445364</v>
      </c>
      <c r="D69" s="1618">
        <v>1.8598410617912876E-2</v>
      </c>
      <c r="E69" s="1617">
        <v>166580.48917867153</v>
      </c>
      <c r="F69" s="1617">
        <v>157364.67373241912</v>
      </c>
      <c r="G69" s="1618">
        <v>5.8563432488811726E-2</v>
      </c>
      <c r="H69" s="1617">
        <v>36501.770432959296</v>
      </c>
      <c r="I69" s="1617">
        <v>42009.542342034525</v>
      </c>
      <c r="J69" s="1618">
        <v>-0.13110763893193336</v>
      </c>
    </row>
    <row r="70" spans="1:10" x14ac:dyDescent="0.2">
      <c r="A70" s="849" t="s">
        <v>353</v>
      </c>
      <c r="B70" s="1617">
        <v>206494.33860851856</v>
      </c>
      <c r="C70" s="1617">
        <v>190840.61181420312</v>
      </c>
      <c r="D70" s="1618">
        <v>8.2025134197093535E-2</v>
      </c>
      <c r="E70" s="1617">
        <v>177419.39839021486</v>
      </c>
      <c r="F70" s="1617">
        <v>162981.93114033883</v>
      </c>
      <c r="G70" s="1618">
        <v>8.8583238331151976E-2</v>
      </c>
      <c r="H70" s="1617">
        <v>29074.940218303695</v>
      </c>
      <c r="I70" s="1617">
        <v>27858.680673864303</v>
      </c>
      <c r="J70" s="1618">
        <v>4.3658188938589228E-2</v>
      </c>
    </row>
    <row r="71" spans="1:10" x14ac:dyDescent="0.2">
      <c r="A71" s="849" t="s">
        <v>220</v>
      </c>
      <c r="B71" s="1617">
        <v>232297.05091140833</v>
      </c>
      <c r="C71" s="1617">
        <v>208634.61161121607</v>
      </c>
      <c r="D71" s="1618">
        <v>0.11341569415283048</v>
      </c>
      <c r="E71" s="1617">
        <v>203803.28527210053</v>
      </c>
      <c r="F71" s="1617">
        <v>184123.22793985461</v>
      </c>
      <c r="G71" s="1618">
        <v>0.10688525045126071</v>
      </c>
      <c r="H71" s="1617">
        <v>28493.765639307803</v>
      </c>
      <c r="I71" s="1617">
        <v>24511.383671361458</v>
      </c>
      <c r="J71" s="1618">
        <v>0.16247071243877878</v>
      </c>
    </row>
    <row r="72" spans="1:10" x14ac:dyDescent="0.2">
      <c r="A72" s="849" t="s">
        <v>221</v>
      </c>
      <c r="B72" s="1617">
        <v>243708.35009972565</v>
      </c>
      <c r="C72" s="1617">
        <v>227227.63597247985</v>
      </c>
      <c r="D72" s="1618">
        <v>7.2529532143888603E-2</v>
      </c>
      <c r="E72" s="1617">
        <v>209067.42151473853</v>
      </c>
      <c r="F72" s="1617">
        <v>199417.3183038717</v>
      </c>
      <c r="G72" s="1618">
        <v>4.8391500261587221E-2</v>
      </c>
      <c r="H72" s="1617">
        <v>34640.92858498713</v>
      </c>
      <c r="I72" s="1617">
        <v>27810.317668608157</v>
      </c>
      <c r="J72" s="1618">
        <v>0.24561427157264218</v>
      </c>
    </row>
    <row r="73" spans="1:10" x14ac:dyDescent="0.2">
      <c r="A73" s="849" t="s">
        <v>222</v>
      </c>
      <c r="B73" s="1617">
        <v>216265.41828963655</v>
      </c>
      <c r="C73" s="1617">
        <v>204886.21487387613</v>
      </c>
      <c r="D73" s="1618">
        <v>5.5539136309220374E-2</v>
      </c>
      <c r="E73" s="1617">
        <v>182673.61614167859</v>
      </c>
      <c r="F73" s="1617">
        <v>176964.41655297554</v>
      </c>
      <c r="G73" s="1618">
        <v>3.2261850715021911E-2</v>
      </c>
      <c r="H73" s="1617">
        <v>33591.802147957955</v>
      </c>
      <c r="I73" s="1617">
        <v>27921.79832090058</v>
      </c>
      <c r="J73" s="1618">
        <v>0.20306728678049188</v>
      </c>
    </row>
    <row r="74" spans="1:10" x14ac:dyDescent="0.2">
      <c r="A74" s="849" t="s">
        <v>223</v>
      </c>
      <c r="B74" s="1617">
        <v>177152.57930680155</v>
      </c>
      <c r="C74" s="1617">
        <v>171315.68198352473</v>
      </c>
      <c r="D74" s="1618">
        <v>3.4071004216871092E-2</v>
      </c>
      <c r="E74" s="1617">
        <v>149505.80377975418</v>
      </c>
      <c r="F74" s="1617">
        <v>143544.84576489229</v>
      </c>
      <c r="G74" s="1618">
        <v>4.152679939915889E-2</v>
      </c>
      <c r="H74" s="1617">
        <v>27646.775527047372</v>
      </c>
      <c r="I74" s="1617">
        <v>27770.836218632448</v>
      </c>
      <c r="J74" s="1618">
        <v>-4.467301258355337E-3</v>
      </c>
    </row>
    <row r="75" spans="1:10" x14ac:dyDescent="0.2">
      <c r="A75" s="849" t="s">
        <v>224</v>
      </c>
      <c r="B75" s="1617">
        <v>191102.33729026682</v>
      </c>
      <c r="C75" s="1617">
        <v>189389.96202667715</v>
      </c>
      <c r="D75" s="1618">
        <v>9.0415312684231121E-3</v>
      </c>
      <c r="E75" s="1617">
        <v>162576.71150950613</v>
      </c>
      <c r="F75" s="1617">
        <v>157628.70990763107</v>
      </c>
      <c r="G75" s="1618">
        <v>3.1390230908915913E-2</v>
      </c>
      <c r="H75" s="1617">
        <v>28525.625780760689</v>
      </c>
      <c r="I75" s="1617">
        <v>31761.252119046068</v>
      </c>
      <c r="J75" s="1618">
        <v>-0.10187338730090846</v>
      </c>
    </row>
    <row r="76" spans="1:10" x14ac:dyDescent="0.2">
      <c r="A76" s="849" t="s">
        <v>225</v>
      </c>
      <c r="B76" s="1617">
        <v>194885.42817294828</v>
      </c>
      <c r="C76" s="1617">
        <v>188599.19141229027</v>
      </c>
      <c r="D76" s="1618">
        <v>3.3331196775472277E-2</v>
      </c>
      <c r="E76" s="1617">
        <v>154217.56848249739</v>
      </c>
      <c r="F76" s="1617">
        <v>151879.94259368314</v>
      </c>
      <c r="G76" s="1618">
        <v>1.5391274508629371E-2</v>
      </c>
      <c r="H76" s="1617">
        <v>40667.859690450881</v>
      </c>
      <c r="I76" s="1617">
        <v>36719.24881860712</v>
      </c>
      <c r="J76" s="1618">
        <v>0.10753517566086049</v>
      </c>
    </row>
    <row r="77" spans="1:10" x14ac:dyDescent="0.2">
      <c r="A77" s="849" t="s">
        <v>226</v>
      </c>
      <c r="B77" s="1617">
        <v>232572.50122215028</v>
      </c>
      <c r="C77" s="1617">
        <v>228187.42970411538</v>
      </c>
      <c r="D77" s="1618">
        <v>1.9216972309653139E-2</v>
      </c>
      <c r="E77" s="1617">
        <v>182491.64983936428</v>
      </c>
      <c r="F77" s="1617">
        <v>175937.14017163316</v>
      </c>
      <c r="G77" s="1618">
        <v>3.7254838070784585E-2</v>
      </c>
      <c r="H77" s="1617">
        <v>50080.851382786001</v>
      </c>
      <c r="I77" s="1617">
        <v>52250.289532482202</v>
      </c>
      <c r="J77" s="1618">
        <v>-4.1520117287532667E-2</v>
      </c>
    </row>
    <row r="78" spans="1:10" x14ac:dyDescent="0.2">
      <c r="A78" s="851" t="s">
        <v>264</v>
      </c>
      <c r="B78" s="1619">
        <v>2540161.6352414005</v>
      </c>
      <c r="C78" s="1620">
        <v>2417417.48868358</v>
      </c>
      <c r="D78" s="1621">
        <v>5.0774906333891708E-2</v>
      </c>
      <c r="E78" s="1619">
        <v>2083998.7386964981</v>
      </c>
      <c r="F78" s="1620">
        <v>1977717.610115855</v>
      </c>
      <c r="G78" s="1621">
        <v>5.3739284130871007E-2</v>
      </c>
      <c r="H78" s="1619">
        <v>456162.896544902</v>
      </c>
      <c r="I78" s="1620">
        <v>439699.87856772565</v>
      </c>
      <c r="J78" s="1621">
        <v>3.7441488568982176E-2</v>
      </c>
    </row>
    <row r="79" spans="1:10" x14ac:dyDescent="0.2">
      <c r="A79" s="1975" t="s">
        <v>948</v>
      </c>
      <c r="B79" s="1976" t="s">
        <v>264</v>
      </c>
      <c r="C79" s="1977" t="s">
        <v>264</v>
      </c>
      <c r="D79" s="458" t="s">
        <v>362</v>
      </c>
      <c r="E79" s="1976" t="s">
        <v>250</v>
      </c>
      <c r="F79" s="1977" t="s">
        <v>250</v>
      </c>
      <c r="G79" s="458" t="s">
        <v>362</v>
      </c>
      <c r="H79" s="1976" t="s">
        <v>251</v>
      </c>
      <c r="I79" s="1977" t="s">
        <v>251</v>
      </c>
      <c r="J79" s="458" t="s">
        <v>362</v>
      </c>
    </row>
    <row r="80" spans="1:10" x14ac:dyDescent="0.2">
      <c r="A80" s="1912" t="s">
        <v>557</v>
      </c>
      <c r="B80" s="635">
        <v>2015</v>
      </c>
      <c r="C80" s="635" t="s">
        <v>984</v>
      </c>
      <c r="D80" s="848" t="s">
        <v>596</v>
      </c>
      <c r="E80" s="635">
        <v>2015</v>
      </c>
      <c r="F80" s="635" t="s">
        <v>984</v>
      </c>
      <c r="G80" s="848" t="s">
        <v>596</v>
      </c>
      <c r="H80" s="635">
        <v>2015</v>
      </c>
      <c r="I80" s="635" t="s">
        <v>984</v>
      </c>
      <c r="J80" s="848" t="s">
        <v>596</v>
      </c>
    </row>
    <row r="81" spans="1:10" x14ac:dyDescent="0.2">
      <c r="A81" s="849" t="s">
        <v>216</v>
      </c>
      <c r="B81" s="1617">
        <v>6227.5362911435868</v>
      </c>
      <c r="C81" s="1617">
        <v>5362.7264523604754</v>
      </c>
      <c r="D81" s="1618">
        <v>0.16126309004675296</v>
      </c>
      <c r="E81" s="1617">
        <v>5083.3996359182702</v>
      </c>
      <c r="F81" s="1617">
        <v>4485.4257387113712</v>
      </c>
      <c r="G81" s="1618">
        <v>0.13331485839707433</v>
      </c>
      <c r="H81" s="1617">
        <v>1144.1366552253166</v>
      </c>
      <c r="I81" s="1617">
        <v>877.30071364910452</v>
      </c>
      <c r="J81" s="1618">
        <v>0.30415561896252935</v>
      </c>
    </row>
    <row r="82" spans="1:10" x14ac:dyDescent="0.2">
      <c r="A82" s="849" t="s">
        <v>217</v>
      </c>
      <c r="B82" s="1617">
        <v>7299.8455322544078</v>
      </c>
      <c r="C82" s="1617">
        <v>4867.0680174630133</v>
      </c>
      <c r="D82" s="1618">
        <v>0.49984456885800693</v>
      </c>
      <c r="E82" s="1617">
        <v>6135.6106156144451</v>
      </c>
      <c r="F82" s="1617">
        <v>3760.3276971341606</v>
      </c>
      <c r="G82" s="1618">
        <v>0.63166912827585386</v>
      </c>
      <c r="H82" s="1617">
        <v>1164.2349166399629</v>
      </c>
      <c r="I82" s="1617">
        <v>1106.7403203288527</v>
      </c>
      <c r="J82" s="1618">
        <v>5.1949491000767407E-2</v>
      </c>
    </row>
    <row r="83" spans="1:10" x14ac:dyDescent="0.2">
      <c r="A83" s="849" t="s">
        <v>218</v>
      </c>
      <c r="B83" s="1617">
        <v>7001.1690521535311</v>
      </c>
      <c r="C83" s="1617">
        <v>4711.4731776498029</v>
      </c>
      <c r="D83" s="1618">
        <v>0.48598300110579934</v>
      </c>
      <c r="E83" s="1617">
        <v>5698.0068838730849</v>
      </c>
      <c r="F83" s="1617">
        <v>3469.8014352853029</v>
      </c>
      <c r="G83" s="1618">
        <v>0.64217088215152252</v>
      </c>
      <c r="H83" s="1617">
        <v>1303.1621682804462</v>
      </c>
      <c r="I83" s="1617">
        <v>1241.6717423644996</v>
      </c>
      <c r="J83" s="1618">
        <v>4.952228823283937E-2</v>
      </c>
    </row>
    <row r="84" spans="1:10" x14ac:dyDescent="0.2">
      <c r="A84" s="849" t="s">
        <v>219</v>
      </c>
      <c r="B84" s="1617">
        <v>4099.8408029594211</v>
      </c>
      <c r="C84" s="1617">
        <v>4340.7948936963512</v>
      </c>
      <c r="D84" s="1618">
        <v>-5.5509208943928828E-2</v>
      </c>
      <c r="E84" s="1617">
        <v>3308.8053874733559</v>
      </c>
      <c r="F84" s="1617">
        <v>3380.0786017799023</v>
      </c>
      <c r="G84" s="1618">
        <v>-2.1086259434622289E-2</v>
      </c>
      <c r="H84" s="1617">
        <v>791.03541548606552</v>
      </c>
      <c r="I84" s="1617">
        <v>960.71629191644843</v>
      </c>
      <c r="J84" s="1618">
        <v>-0.17661913080697472</v>
      </c>
    </row>
    <row r="85" spans="1:10" x14ac:dyDescent="0.2">
      <c r="A85" s="849" t="s">
        <v>353</v>
      </c>
      <c r="B85" s="1617">
        <v>4960.017179628634</v>
      </c>
      <c r="C85" s="1617">
        <v>4881.1842936629027</v>
      </c>
      <c r="D85" s="1618">
        <v>1.6150360491013975E-2</v>
      </c>
      <c r="E85" s="1617">
        <v>4098.6919701953675</v>
      </c>
      <c r="F85" s="1617">
        <v>4092.1669781522019</v>
      </c>
      <c r="G85" s="1618">
        <v>1.5945077700890806E-3</v>
      </c>
      <c r="H85" s="1617">
        <v>861.32520943326688</v>
      </c>
      <c r="I85" s="1617">
        <v>789.01731551070077</v>
      </c>
      <c r="J85" s="1618">
        <v>9.164297474988109E-2</v>
      </c>
    </row>
    <row r="86" spans="1:10" x14ac:dyDescent="0.2">
      <c r="A86" s="849" t="s">
        <v>220</v>
      </c>
      <c r="B86" s="1617">
        <v>6892.7844095877263</v>
      </c>
      <c r="C86" s="1617">
        <v>5130.4982148908821</v>
      </c>
      <c r="D86" s="1618">
        <v>0.34349221476813735</v>
      </c>
      <c r="E86" s="1617">
        <v>4231.900236459287</v>
      </c>
      <c r="F86" s="1617">
        <v>4066.4092840464459</v>
      </c>
      <c r="G86" s="1618">
        <v>4.0697072245556805E-2</v>
      </c>
      <c r="H86" s="1617">
        <v>2660.8841731284392</v>
      </c>
      <c r="I86" s="1617">
        <v>1064.0889308444362</v>
      </c>
      <c r="J86" s="1618">
        <v>1.5006219837441817</v>
      </c>
    </row>
    <row r="87" spans="1:10" x14ac:dyDescent="0.2">
      <c r="A87" s="849" t="s">
        <v>221</v>
      </c>
      <c r="B87" s="1617">
        <v>5341.2177675779512</v>
      </c>
      <c r="C87" s="1617">
        <v>5199.3245857518086</v>
      </c>
      <c r="D87" s="1618">
        <v>2.7290695067391187E-2</v>
      </c>
      <c r="E87" s="1617">
        <v>4093.9686199040962</v>
      </c>
      <c r="F87" s="1617">
        <v>4609.1909932762019</v>
      </c>
      <c r="G87" s="1618">
        <v>-0.11178151960370097</v>
      </c>
      <c r="H87" s="1617">
        <v>1247.2491476738553</v>
      </c>
      <c r="I87" s="1617">
        <v>590.13359247560709</v>
      </c>
      <c r="J87" s="1618">
        <v>1.113503050117266</v>
      </c>
    </row>
    <row r="88" spans="1:10" x14ac:dyDescent="0.2">
      <c r="A88" s="849" t="s">
        <v>222</v>
      </c>
      <c r="B88" s="1617">
        <v>5158.1839046619889</v>
      </c>
      <c r="C88" s="1617">
        <v>4740.4513763464765</v>
      </c>
      <c r="D88" s="1618">
        <v>8.8120833893557182E-2</v>
      </c>
      <c r="E88" s="1617">
        <v>3399.4486299143705</v>
      </c>
      <c r="F88" s="1617">
        <v>3671.3014442003469</v>
      </c>
      <c r="G88" s="1618">
        <v>-7.4048077614391902E-2</v>
      </c>
      <c r="H88" s="1617">
        <v>1758.7352747476184</v>
      </c>
      <c r="I88" s="1617">
        <v>1069.1499321461299</v>
      </c>
      <c r="J88" s="1618">
        <v>0.64498469472590014</v>
      </c>
    </row>
    <row r="89" spans="1:10" x14ac:dyDescent="0.2">
      <c r="A89" s="849" t="s">
        <v>223</v>
      </c>
      <c r="B89" s="1617">
        <v>4266.9127057582855</v>
      </c>
      <c r="C89" s="1617">
        <v>4545.481626049168</v>
      </c>
      <c r="D89" s="1618">
        <v>-6.1284797345668392E-2</v>
      </c>
      <c r="E89" s="1617">
        <v>2970.9646523867132</v>
      </c>
      <c r="F89" s="1617">
        <v>3411.4869414968625</v>
      </c>
      <c r="G89" s="1618">
        <v>-0.12912911485947556</v>
      </c>
      <c r="H89" s="1617">
        <v>1295.9480533715721</v>
      </c>
      <c r="I89" s="1617">
        <v>1133.9946845523054</v>
      </c>
      <c r="J89" s="1618">
        <v>0.14281669131738911</v>
      </c>
    </row>
    <row r="90" spans="1:10" x14ac:dyDescent="0.2">
      <c r="A90" s="849" t="s">
        <v>224</v>
      </c>
      <c r="B90" s="1617">
        <v>4053.5556659850599</v>
      </c>
      <c r="C90" s="1617">
        <v>4943.9010986249414</v>
      </c>
      <c r="D90" s="1618">
        <v>-0.18008965286290118</v>
      </c>
      <c r="E90" s="1617">
        <v>3386.5092424448071</v>
      </c>
      <c r="F90" s="1617">
        <v>3997.8572300137253</v>
      </c>
      <c r="G90" s="1618">
        <v>-0.15291891440726094</v>
      </c>
      <c r="H90" s="1617">
        <v>667.04642354025293</v>
      </c>
      <c r="I90" s="1617">
        <v>946.04386861121611</v>
      </c>
      <c r="J90" s="1618">
        <v>-0.29490962769044626</v>
      </c>
    </row>
    <row r="91" spans="1:10" x14ac:dyDescent="0.2">
      <c r="A91" s="849" t="s">
        <v>225</v>
      </c>
      <c r="B91" s="1617">
        <v>3921.0130741886624</v>
      </c>
      <c r="C91" s="1617">
        <v>5088.0598470107798</v>
      </c>
      <c r="D91" s="1618">
        <v>-0.22936970238425045</v>
      </c>
      <c r="E91" s="1617">
        <v>3042.8453131633146</v>
      </c>
      <c r="F91" s="1617">
        <v>3787.0380248477281</v>
      </c>
      <c r="G91" s="1618">
        <v>-0.19651049363686718</v>
      </c>
      <c r="H91" s="1617">
        <v>878.16776102534766</v>
      </c>
      <c r="I91" s="1617">
        <v>1301.0218221630521</v>
      </c>
      <c r="J91" s="1618">
        <v>-0.32501688590793654</v>
      </c>
    </row>
    <row r="92" spans="1:10" x14ac:dyDescent="0.2">
      <c r="A92" s="849" t="s">
        <v>226</v>
      </c>
      <c r="B92" s="1617">
        <v>5544.9608253582037</v>
      </c>
      <c r="C92" s="1617">
        <v>6288.8180966532964</v>
      </c>
      <c r="D92" s="1618">
        <v>-0.11828252302144805</v>
      </c>
      <c r="E92" s="1617">
        <v>4393.3132980751661</v>
      </c>
      <c r="F92" s="1617">
        <v>5005.9119587062196</v>
      </c>
      <c r="G92" s="1618">
        <v>-0.12237503689325369</v>
      </c>
      <c r="H92" s="1617">
        <v>1151.6475272830378</v>
      </c>
      <c r="I92" s="1617">
        <v>1282.9061379470772</v>
      </c>
      <c r="J92" s="1618">
        <v>-0.1023134949483375</v>
      </c>
    </row>
    <row r="93" spans="1:10" x14ac:dyDescent="0.2">
      <c r="A93" s="851" t="s">
        <v>264</v>
      </c>
      <c r="B93" s="1619">
        <v>64767.037211257462</v>
      </c>
      <c r="C93" s="1620">
        <v>60099.781680159904</v>
      </c>
      <c r="D93" s="1621">
        <v>7.7658444017914122E-2</v>
      </c>
      <c r="E93" s="1619">
        <v>49843.464485422279</v>
      </c>
      <c r="F93" s="1620">
        <v>47736.996327650471</v>
      </c>
      <c r="G93" s="1621">
        <v>4.4126533293249705E-2</v>
      </c>
      <c r="H93" s="1619">
        <v>14923.57272583518</v>
      </c>
      <c r="I93" s="1620">
        <v>12362.785352509429</v>
      </c>
      <c r="J93" s="1621">
        <v>0.20713676572941195</v>
      </c>
    </row>
    <row r="94" spans="1:10" x14ac:dyDescent="0.2">
      <c r="A94" s="1975" t="s">
        <v>558</v>
      </c>
      <c r="B94" s="1976" t="s">
        <v>264</v>
      </c>
      <c r="C94" s="1977" t="s">
        <v>264</v>
      </c>
      <c r="D94" s="458" t="s">
        <v>362</v>
      </c>
      <c r="E94" s="1976" t="s">
        <v>250</v>
      </c>
      <c r="F94" s="1977" t="s">
        <v>250</v>
      </c>
      <c r="G94" s="458" t="s">
        <v>362</v>
      </c>
      <c r="H94" s="1976" t="s">
        <v>251</v>
      </c>
      <c r="I94" s="1977" t="s">
        <v>251</v>
      </c>
      <c r="J94" s="458" t="s">
        <v>362</v>
      </c>
    </row>
    <row r="95" spans="1:10" x14ac:dyDescent="0.2">
      <c r="A95" s="1912"/>
      <c r="B95" s="635">
        <v>2015</v>
      </c>
      <c r="C95" s="635" t="s">
        <v>984</v>
      </c>
      <c r="D95" s="848" t="s">
        <v>596</v>
      </c>
      <c r="E95" s="635">
        <v>2015</v>
      </c>
      <c r="F95" s="635" t="s">
        <v>984</v>
      </c>
      <c r="G95" s="848" t="s">
        <v>596</v>
      </c>
      <c r="H95" s="635">
        <v>2015</v>
      </c>
      <c r="I95" s="635" t="s">
        <v>984</v>
      </c>
      <c r="J95" s="848" t="s">
        <v>596</v>
      </c>
    </row>
    <row r="96" spans="1:10" x14ac:dyDescent="0.2">
      <c r="A96" s="849" t="s">
        <v>216</v>
      </c>
      <c r="B96" s="1617">
        <v>5666.2805837663918</v>
      </c>
      <c r="C96" s="1617">
        <v>6026.6962740469135</v>
      </c>
      <c r="D96" s="1618">
        <v>-5.9803194634612519E-2</v>
      </c>
      <c r="E96" s="1617">
        <v>4452.1767992428877</v>
      </c>
      <c r="F96" s="1617">
        <v>4880.6497831999613</v>
      </c>
      <c r="G96" s="1618">
        <v>-8.779015151465111E-2</v>
      </c>
      <c r="H96" s="1617">
        <v>1214.1037845235044</v>
      </c>
      <c r="I96" s="1617">
        <v>1146.0464908469523</v>
      </c>
      <c r="J96" s="1618">
        <v>5.9384409114377437E-2</v>
      </c>
    </row>
    <row r="97" spans="1:10" x14ac:dyDescent="0.2">
      <c r="A97" s="849" t="s">
        <v>217</v>
      </c>
      <c r="B97" s="1617">
        <v>6342.3228620828331</v>
      </c>
      <c r="C97" s="1617">
        <v>5256.3169891657917</v>
      </c>
      <c r="D97" s="1618">
        <v>0.20660966131903641</v>
      </c>
      <c r="E97" s="1617">
        <v>5035.7703664016517</v>
      </c>
      <c r="F97" s="1617">
        <v>4189.7351770773566</v>
      </c>
      <c r="G97" s="1618">
        <v>0.20193046900746262</v>
      </c>
      <c r="H97" s="1617">
        <v>1306.5524956811817</v>
      </c>
      <c r="I97" s="1617">
        <v>1066.5818120884353</v>
      </c>
      <c r="J97" s="1618">
        <v>0.22499041411822732</v>
      </c>
    </row>
    <row r="98" spans="1:10" x14ac:dyDescent="0.2">
      <c r="A98" s="849" t="s">
        <v>218</v>
      </c>
      <c r="B98" s="1617">
        <v>6289.6263663883437</v>
      </c>
      <c r="C98" s="1617">
        <v>5424.8771912591383</v>
      </c>
      <c r="D98" s="1618">
        <v>0.15940437813459393</v>
      </c>
      <c r="E98" s="1617">
        <v>5216.1327043031915</v>
      </c>
      <c r="F98" s="1617">
        <v>4531.2395966493405</v>
      </c>
      <c r="G98" s="1618">
        <v>0.15114917078326656</v>
      </c>
      <c r="H98" s="1617">
        <v>1073.4936620851527</v>
      </c>
      <c r="I98" s="1617">
        <v>893.63759460979782</v>
      </c>
      <c r="J98" s="1618">
        <v>0.20126287049717068</v>
      </c>
    </row>
    <row r="99" spans="1:10" x14ac:dyDescent="0.2">
      <c r="A99" s="849" t="s">
        <v>219</v>
      </c>
      <c r="B99" s="1617">
        <v>4774.4204635631986</v>
      </c>
      <c r="C99" s="1617">
        <v>5550.3732354329468</v>
      </c>
      <c r="D99" s="1618">
        <v>-0.13980190862051484</v>
      </c>
      <c r="E99" s="1617">
        <v>3784.369630177634</v>
      </c>
      <c r="F99" s="1617">
        <v>4601.093580548275</v>
      </c>
      <c r="G99" s="1618">
        <v>-0.17750648537631322</v>
      </c>
      <c r="H99" s="1617">
        <v>990.0508333855646</v>
      </c>
      <c r="I99" s="1617">
        <v>949.2796548846718</v>
      </c>
      <c r="J99" s="1618">
        <v>4.294959687706159E-2</v>
      </c>
    </row>
    <row r="100" spans="1:10" x14ac:dyDescent="0.2">
      <c r="A100" s="849" t="s">
        <v>353</v>
      </c>
      <c r="B100" s="1617">
        <v>5280.0553235821471</v>
      </c>
      <c r="C100" s="1617">
        <v>5924.6901888285829</v>
      </c>
      <c r="D100" s="1618">
        <v>-0.10880482264911334</v>
      </c>
      <c r="E100" s="1617">
        <v>4179.6175664283119</v>
      </c>
      <c r="F100" s="1617">
        <v>4679.5835075769455</v>
      </c>
      <c r="G100" s="1618">
        <v>-0.10683983742123931</v>
      </c>
      <c r="H100" s="1617">
        <v>1100.4377571538353</v>
      </c>
      <c r="I100" s="1617">
        <v>1245.1066812516369</v>
      </c>
      <c r="J100" s="1618">
        <v>-0.11618998297589568</v>
      </c>
    </row>
    <row r="101" spans="1:10" x14ac:dyDescent="0.2">
      <c r="A101" s="849" t="s">
        <v>220</v>
      </c>
      <c r="B101" s="1617">
        <v>6401.5183028009778</v>
      </c>
      <c r="C101" s="1617">
        <v>4956.6330851274142</v>
      </c>
      <c r="D101" s="1618">
        <v>0.29150538134626153</v>
      </c>
      <c r="E101" s="1617">
        <v>3612.933133833566</v>
      </c>
      <c r="F101" s="1617">
        <v>4127.9150836677927</v>
      </c>
      <c r="G101" s="1618">
        <v>-0.12475594565202339</v>
      </c>
      <c r="H101" s="1617">
        <v>2788.5851689674114</v>
      </c>
      <c r="I101" s="1617">
        <v>828.71800145962141</v>
      </c>
      <c r="J101" s="1618">
        <v>2.364938572657858</v>
      </c>
    </row>
    <row r="102" spans="1:10" x14ac:dyDescent="0.2">
      <c r="A102" s="849" t="s">
        <v>221</v>
      </c>
      <c r="B102" s="1617">
        <v>4098.614238156164</v>
      </c>
      <c r="C102" s="1617">
        <v>5539.5154392956529</v>
      </c>
      <c r="D102" s="1618">
        <v>-0.26011322053878033</v>
      </c>
      <c r="E102" s="1617">
        <v>3548.3509750314511</v>
      </c>
      <c r="F102" s="1617">
        <v>4878.3808365481627</v>
      </c>
      <c r="G102" s="1618">
        <v>-0.27263756276515144</v>
      </c>
      <c r="H102" s="1617">
        <v>550.26326312471269</v>
      </c>
      <c r="I102" s="1617">
        <v>661.13460274749013</v>
      </c>
      <c r="J102" s="1618">
        <v>-0.16769858839943821</v>
      </c>
    </row>
    <row r="103" spans="1:10" x14ac:dyDescent="0.2">
      <c r="A103" s="849" t="s">
        <v>222</v>
      </c>
      <c r="B103" s="1617">
        <v>4566.9930890791638</v>
      </c>
      <c r="C103" s="1617">
        <v>5632.3824166803433</v>
      </c>
      <c r="D103" s="1618">
        <v>-0.18915429542674889</v>
      </c>
      <c r="E103" s="1617">
        <v>3101.1228436353608</v>
      </c>
      <c r="F103" s="1617">
        <v>4422.2944426037129</v>
      </c>
      <c r="G103" s="1618">
        <v>-0.29875251775195827</v>
      </c>
      <c r="H103" s="1617">
        <v>1465.870245443803</v>
      </c>
      <c r="I103" s="1617">
        <v>1210.0879740766306</v>
      </c>
      <c r="J103" s="1618">
        <v>0.21137493872075666</v>
      </c>
    </row>
    <row r="104" spans="1:10" x14ac:dyDescent="0.2">
      <c r="A104" s="849" t="s">
        <v>223</v>
      </c>
      <c r="B104" s="1617">
        <v>3658.8829229928269</v>
      </c>
      <c r="C104" s="1617">
        <v>5784.8612671063074</v>
      </c>
      <c r="D104" s="1618">
        <v>-0.36750723067502938</v>
      </c>
      <c r="E104" s="1617">
        <v>2537.062891874963</v>
      </c>
      <c r="F104" s="1617">
        <v>3818.4680064307345</v>
      </c>
      <c r="G104" s="1618">
        <v>-0.33558094827499912</v>
      </c>
      <c r="H104" s="1617">
        <v>1121.8200311178637</v>
      </c>
      <c r="I104" s="1617">
        <v>1966.3932606755727</v>
      </c>
      <c r="J104" s="1618">
        <v>-0.42950372463519737</v>
      </c>
    </row>
    <row r="105" spans="1:10" x14ac:dyDescent="0.2">
      <c r="A105" s="849" t="s">
        <v>224</v>
      </c>
      <c r="B105" s="1617">
        <v>3579.826882430008</v>
      </c>
      <c r="C105" s="1617">
        <v>5412.1427189024826</v>
      </c>
      <c r="D105" s="1618">
        <v>-0.33855645197103118</v>
      </c>
      <c r="E105" s="1617">
        <v>2910.1737939149489</v>
      </c>
      <c r="F105" s="1617">
        <v>4433.9125565386566</v>
      </c>
      <c r="G105" s="1618">
        <v>-0.34365557353553622</v>
      </c>
      <c r="H105" s="1617">
        <v>669.65308851505904</v>
      </c>
      <c r="I105" s="1617">
        <v>978.23016236382603</v>
      </c>
      <c r="J105" s="1618">
        <v>-0.31544424381999392</v>
      </c>
    </row>
    <row r="106" spans="1:10" x14ac:dyDescent="0.2">
      <c r="A106" s="849" t="s">
        <v>225</v>
      </c>
      <c r="B106" s="1617">
        <v>3450.0060085011273</v>
      </c>
      <c r="C106" s="1617">
        <v>5408.9444996279808</v>
      </c>
      <c r="D106" s="1618">
        <v>-0.36216649870627926</v>
      </c>
      <c r="E106" s="1617">
        <v>2584.8299905207036</v>
      </c>
      <c r="F106" s="1617">
        <v>4379.1499068635503</v>
      </c>
      <c r="G106" s="1618">
        <v>-0.40974160613468941</v>
      </c>
      <c r="H106" s="1617">
        <v>865.17601798042369</v>
      </c>
      <c r="I106" s="1617">
        <v>1029.7945927644305</v>
      </c>
      <c r="J106" s="1618">
        <v>-0.15985573816434279</v>
      </c>
    </row>
    <row r="107" spans="1:10" x14ac:dyDescent="0.2">
      <c r="A107" s="849" t="s">
        <v>226</v>
      </c>
      <c r="B107" s="1617">
        <v>4281.7261003189906</v>
      </c>
      <c r="C107" s="1617">
        <v>7233.0064881211856</v>
      </c>
      <c r="D107" s="1618">
        <v>-0.40802955073372354</v>
      </c>
      <c r="E107" s="1617">
        <v>3371.0497676895438</v>
      </c>
      <c r="F107" s="1617">
        <v>5909.5732649334623</v>
      </c>
      <c r="G107" s="1618">
        <v>-0.4295612193027783</v>
      </c>
      <c r="H107" s="1617">
        <v>910.67633262944639</v>
      </c>
      <c r="I107" s="1617">
        <v>1323.4332231877238</v>
      </c>
      <c r="J107" s="1618">
        <v>-0.31188342813706849</v>
      </c>
    </row>
    <row r="108" spans="1:10" x14ac:dyDescent="0.2">
      <c r="A108" s="851" t="s">
        <v>264</v>
      </c>
      <c r="B108" s="1619">
        <v>58390.273143662183</v>
      </c>
      <c r="C108" s="1620">
        <v>68150.439793594749</v>
      </c>
      <c r="D108" s="1621">
        <v>-0.14321502076131715</v>
      </c>
      <c r="E108" s="1619">
        <v>44333.590463054214</v>
      </c>
      <c r="F108" s="1620">
        <v>54851.995742637948</v>
      </c>
      <c r="G108" s="1621">
        <v>-0.19175975526825711</v>
      </c>
      <c r="H108" s="1619">
        <v>14056.682680607957</v>
      </c>
      <c r="I108" s="1620">
        <v>13298.44405095679</v>
      </c>
      <c r="J108" s="1621">
        <v>5.7017093634846201E-2</v>
      </c>
    </row>
    <row r="109" spans="1:10" x14ac:dyDescent="0.2">
      <c r="A109" s="1975" t="s">
        <v>3</v>
      </c>
      <c r="B109" s="1976" t="s">
        <v>264</v>
      </c>
      <c r="C109" s="1977"/>
      <c r="D109" s="458" t="s">
        <v>362</v>
      </c>
      <c r="E109" s="1976" t="s">
        <v>250</v>
      </c>
      <c r="F109" s="1977"/>
      <c r="G109" s="458" t="s">
        <v>362</v>
      </c>
      <c r="H109" s="1976" t="s">
        <v>251</v>
      </c>
      <c r="I109" s="1977"/>
      <c r="J109" s="458" t="s">
        <v>362</v>
      </c>
    </row>
    <row r="110" spans="1:10" x14ac:dyDescent="0.2">
      <c r="A110" s="1912" t="s">
        <v>363</v>
      </c>
      <c r="B110" s="635">
        <v>2015</v>
      </c>
      <c r="C110" s="635" t="s">
        <v>984</v>
      </c>
      <c r="D110" s="848" t="s">
        <v>596</v>
      </c>
      <c r="E110" s="635">
        <v>2015</v>
      </c>
      <c r="F110" s="635" t="s">
        <v>984</v>
      </c>
      <c r="G110" s="848" t="s">
        <v>596</v>
      </c>
      <c r="H110" s="635">
        <v>2015</v>
      </c>
      <c r="I110" s="635" t="s">
        <v>984</v>
      </c>
      <c r="J110" s="848" t="s">
        <v>596</v>
      </c>
    </row>
    <row r="111" spans="1:10" x14ac:dyDescent="0.2">
      <c r="A111" s="849" t="s">
        <v>216</v>
      </c>
      <c r="B111" s="1617">
        <v>130645.52888031109</v>
      </c>
      <c r="C111" s="1617">
        <v>131462.88057106378</v>
      </c>
      <c r="D111" s="1618">
        <v>-6.2173572281558577E-3</v>
      </c>
      <c r="E111" s="1617">
        <v>95742.664782356311</v>
      </c>
      <c r="F111" s="1617">
        <v>93678.929922631185</v>
      </c>
      <c r="G111" s="1618">
        <v>2.202987226081202E-2</v>
      </c>
      <c r="H111" s="1617">
        <v>34902.864097954778</v>
      </c>
      <c r="I111" s="1617">
        <v>37783.950648432605</v>
      </c>
      <c r="J111" s="1618">
        <v>-7.6251596273915395E-2</v>
      </c>
    </row>
    <row r="112" spans="1:10" x14ac:dyDescent="0.2">
      <c r="A112" s="849" t="s">
        <v>217</v>
      </c>
      <c r="B112" s="1617">
        <v>124858.13574666891</v>
      </c>
      <c r="C112" s="1617">
        <v>121408.96842347564</v>
      </c>
      <c r="D112" s="1618">
        <v>2.8409493697059817E-2</v>
      </c>
      <c r="E112" s="1617">
        <v>91101.975422801959</v>
      </c>
      <c r="F112" s="1617">
        <v>89766.059085537127</v>
      </c>
      <c r="G112" s="1618">
        <v>1.488219880513917E-2</v>
      </c>
      <c r="H112" s="1617">
        <v>33756.160323866956</v>
      </c>
      <c r="I112" s="1617">
        <v>31642.909337938519</v>
      </c>
      <c r="J112" s="1618">
        <v>6.6784345376066201E-2</v>
      </c>
    </row>
    <row r="113" spans="1:10" x14ac:dyDescent="0.2">
      <c r="A113" s="849" t="s">
        <v>218</v>
      </c>
      <c r="B113" s="1617">
        <v>138285.44794309343</v>
      </c>
      <c r="C113" s="1617">
        <v>127682.04356928343</v>
      </c>
      <c r="D113" s="1618">
        <v>8.3045384279554796E-2</v>
      </c>
      <c r="E113" s="1617">
        <v>105159.7727912699</v>
      </c>
      <c r="F113" s="1617">
        <v>95405.977675275659</v>
      </c>
      <c r="G113" s="1618">
        <v>0.10223463302469704</v>
      </c>
      <c r="H113" s="1617">
        <v>33125.675151823532</v>
      </c>
      <c r="I113" s="1617">
        <v>32276.06589400777</v>
      </c>
      <c r="J113" s="1618">
        <v>2.6323197523695007E-2</v>
      </c>
    </row>
    <row r="114" spans="1:10" x14ac:dyDescent="0.2">
      <c r="A114" s="849" t="s">
        <v>219</v>
      </c>
      <c r="B114" s="1617">
        <v>117142.11288559149</v>
      </c>
      <c r="C114" s="1617">
        <v>109439.20250962545</v>
      </c>
      <c r="D114" s="1618">
        <v>7.0385293380482605E-2</v>
      </c>
      <c r="E114" s="1617">
        <v>88557.038619562896</v>
      </c>
      <c r="F114" s="1617">
        <v>82747.232747339454</v>
      </c>
      <c r="G114" s="1618">
        <v>7.0211482358124452E-2</v>
      </c>
      <c r="H114" s="1617">
        <v>28585.074266028594</v>
      </c>
      <c r="I114" s="1617">
        <v>26691.969762285993</v>
      </c>
      <c r="J114" s="1618">
        <v>7.0924121396894205E-2</v>
      </c>
    </row>
    <row r="115" spans="1:10" x14ac:dyDescent="0.2">
      <c r="A115" s="849" t="s">
        <v>353</v>
      </c>
      <c r="B115" s="1617">
        <v>116588.75419331466</v>
      </c>
      <c r="C115" s="1617">
        <v>106600.92621438304</v>
      </c>
      <c r="D115" s="1618">
        <v>9.3693632256489856E-2</v>
      </c>
      <c r="E115" s="1617">
        <v>91542.035896111061</v>
      </c>
      <c r="F115" s="1617">
        <v>83720.068468912243</v>
      </c>
      <c r="G115" s="1618">
        <v>9.3430017082503328E-2</v>
      </c>
      <c r="H115" s="1617">
        <v>25046.718297203595</v>
      </c>
      <c r="I115" s="1617">
        <v>22880.857745470796</v>
      </c>
      <c r="J115" s="1618">
        <v>9.4658188771857818E-2</v>
      </c>
    </row>
    <row r="116" spans="1:10" x14ac:dyDescent="0.2">
      <c r="A116" s="849" t="s">
        <v>220</v>
      </c>
      <c r="B116" s="1617">
        <v>139026.51658566788</v>
      </c>
      <c r="C116" s="1617">
        <v>126073.616661351</v>
      </c>
      <c r="D116" s="1618">
        <v>0.10274076581074007</v>
      </c>
      <c r="E116" s="1617">
        <v>109850.8935983925</v>
      </c>
      <c r="F116" s="1617">
        <v>98226.667061878456</v>
      </c>
      <c r="G116" s="1618">
        <v>0.11834084250452374</v>
      </c>
      <c r="H116" s="1617">
        <v>29175.622987275383</v>
      </c>
      <c r="I116" s="1617">
        <v>27846.949599472537</v>
      </c>
      <c r="J116" s="1618">
        <v>4.7713426673778779E-2</v>
      </c>
    </row>
    <row r="117" spans="1:10" x14ac:dyDescent="0.2">
      <c r="A117" s="849" t="s">
        <v>221</v>
      </c>
      <c r="B117" s="1617">
        <v>148574.24392150698</v>
      </c>
      <c r="C117" s="1617">
        <v>140126.89334098686</v>
      </c>
      <c r="D117" s="1618">
        <v>6.0283578541659416E-2</v>
      </c>
      <c r="E117" s="1617">
        <v>113850.83081219651</v>
      </c>
      <c r="F117" s="1617">
        <v>107363.58572900921</v>
      </c>
      <c r="G117" s="1618">
        <v>6.0423141041147918E-2</v>
      </c>
      <c r="H117" s="1617">
        <v>34723.413109310473</v>
      </c>
      <c r="I117" s="1617">
        <v>32763.307611977652</v>
      </c>
      <c r="J117" s="1618">
        <v>5.982623978466213E-2</v>
      </c>
    </row>
    <row r="118" spans="1:10" x14ac:dyDescent="0.2">
      <c r="A118" s="849" t="s">
        <v>222</v>
      </c>
      <c r="B118" s="1617">
        <v>130350.58253247704</v>
      </c>
      <c r="C118" s="1617">
        <v>127923.07101936164</v>
      </c>
      <c r="D118" s="1618">
        <v>1.8976338621107591E-2</v>
      </c>
      <c r="E118" s="1617">
        <v>99390.601479401448</v>
      </c>
      <c r="F118" s="1617">
        <v>94291.87669694396</v>
      </c>
      <c r="G118" s="1618">
        <v>5.4073849848644912E-2</v>
      </c>
      <c r="H118" s="1617">
        <v>30959.981053075589</v>
      </c>
      <c r="I118" s="1617">
        <v>33631.194322417687</v>
      </c>
      <c r="J118" s="1618">
        <v>-7.9426655019549375E-2</v>
      </c>
    </row>
    <row r="119" spans="1:10" x14ac:dyDescent="0.2">
      <c r="A119" s="849" t="s">
        <v>223</v>
      </c>
      <c r="B119" s="1617">
        <v>101424.35354326785</v>
      </c>
      <c r="C119" s="1617">
        <v>100585.83980002001</v>
      </c>
      <c r="D119" s="1618">
        <v>8.3363000688260903E-3</v>
      </c>
      <c r="E119" s="1617">
        <v>73943.038156345414</v>
      </c>
      <c r="F119" s="1617">
        <v>69808.574923103821</v>
      </c>
      <c r="G119" s="1618">
        <v>5.9225721736847155E-2</v>
      </c>
      <c r="H119" s="1617">
        <v>27481.31538692243</v>
      </c>
      <c r="I119" s="1617">
        <v>30777.264876916193</v>
      </c>
      <c r="J119" s="1618">
        <v>-0.10709039621210192</v>
      </c>
    </row>
    <row r="120" spans="1:10" x14ac:dyDescent="0.2">
      <c r="A120" s="849" t="s">
        <v>224</v>
      </c>
      <c r="B120" s="1617">
        <v>115228.92035662237</v>
      </c>
      <c r="C120" s="1617">
        <v>115588.51017700764</v>
      </c>
      <c r="D120" s="1618">
        <v>-3.1109477908713309E-3</v>
      </c>
      <c r="E120" s="1617">
        <v>89166.859777550693</v>
      </c>
      <c r="F120" s="1617">
        <v>84782.133448706561</v>
      </c>
      <c r="G120" s="1618">
        <v>5.171757480598084E-2</v>
      </c>
      <c r="H120" s="1617">
        <v>26062.060579071687</v>
      </c>
      <c r="I120" s="1617">
        <v>30806.376728301075</v>
      </c>
      <c r="J120" s="1618">
        <v>-0.15400435406838672</v>
      </c>
    </row>
    <row r="121" spans="1:10" x14ac:dyDescent="0.2">
      <c r="A121" s="849" t="s">
        <v>225</v>
      </c>
      <c r="B121" s="1617">
        <v>109178.33561368864</v>
      </c>
      <c r="C121" s="1617">
        <v>107439.42226006527</v>
      </c>
      <c r="D121" s="1618">
        <v>1.6185058678128403E-2</v>
      </c>
      <c r="E121" s="1617">
        <v>83823.79779556852</v>
      </c>
      <c r="F121" s="1617">
        <v>80806.413114523617</v>
      </c>
      <c r="G121" s="1618">
        <v>3.7340906058637789E-2</v>
      </c>
      <c r="H121" s="1617">
        <v>25354.537818120123</v>
      </c>
      <c r="I121" s="1617">
        <v>26633.009145541651</v>
      </c>
      <c r="J121" s="1618">
        <v>-4.800326243403643E-2</v>
      </c>
    </row>
    <row r="122" spans="1:10" x14ac:dyDescent="0.2">
      <c r="A122" s="849" t="s">
        <v>226</v>
      </c>
      <c r="B122" s="1617">
        <v>143670.3371008109</v>
      </c>
      <c r="C122" s="1617">
        <v>140352.63015201126</v>
      </c>
      <c r="D122" s="1618">
        <v>2.3638366770942134E-2</v>
      </c>
      <c r="E122" s="1617">
        <v>112071.88729368868</v>
      </c>
      <c r="F122" s="1617">
        <v>103845.02689573582</v>
      </c>
      <c r="G122" s="1618">
        <v>7.9222478378410191E-2</v>
      </c>
      <c r="H122" s="1617">
        <v>31598.449807122208</v>
      </c>
      <c r="I122" s="1617">
        <v>36507.603256275441</v>
      </c>
      <c r="J122" s="1618">
        <v>-0.1344693436786864</v>
      </c>
    </row>
    <row r="123" spans="1:10" x14ac:dyDescent="0.2">
      <c r="A123" s="851" t="s">
        <v>264</v>
      </c>
      <c r="B123" s="1619">
        <v>1514973.2693030213</v>
      </c>
      <c r="C123" s="1620">
        <v>1454684.0046986353</v>
      </c>
      <c r="D123" s="1621">
        <v>4.1444921652847883E-2</v>
      </c>
      <c r="E123" s="1619">
        <v>1154201.3964252458</v>
      </c>
      <c r="F123" s="1620">
        <v>1084442.5457695972</v>
      </c>
      <c r="G123" s="1621">
        <v>6.4326921631558454E-2</v>
      </c>
      <c r="H123" s="1619">
        <v>360771.87287777534</v>
      </c>
      <c r="I123" s="1620">
        <v>370241.45892903791</v>
      </c>
      <c r="J123" s="1621">
        <v>-2.5576784616866875E-2</v>
      </c>
    </row>
    <row r="124" spans="1:10" x14ac:dyDescent="0.2">
      <c r="A124" s="1975" t="s">
        <v>230</v>
      </c>
      <c r="B124" s="1976" t="s">
        <v>264</v>
      </c>
      <c r="C124" s="1977" t="s">
        <v>264</v>
      </c>
      <c r="D124" s="458" t="s">
        <v>362</v>
      </c>
      <c r="E124" s="1976" t="s">
        <v>250</v>
      </c>
      <c r="F124" s="1977" t="s">
        <v>250</v>
      </c>
      <c r="G124" s="458" t="s">
        <v>362</v>
      </c>
      <c r="H124" s="1976" t="s">
        <v>251</v>
      </c>
      <c r="I124" s="1977" t="s">
        <v>251</v>
      </c>
      <c r="J124" s="458" t="s">
        <v>362</v>
      </c>
    </row>
    <row r="125" spans="1:10" x14ac:dyDescent="0.2">
      <c r="A125" s="1912" t="s">
        <v>229</v>
      </c>
      <c r="B125" s="635">
        <v>2015</v>
      </c>
      <c r="C125" s="635" t="s">
        <v>984</v>
      </c>
      <c r="D125" s="848" t="s">
        <v>596</v>
      </c>
      <c r="E125" s="635">
        <v>2015</v>
      </c>
      <c r="F125" s="635" t="s">
        <v>984</v>
      </c>
      <c r="G125" s="848" t="s">
        <v>596</v>
      </c>
      <c r="H125" s="635">
        <v>2015</v>
      </c>
      <c r="I125" s="635" t="s">
        <v>984</v>
      </c>
      <c r="J125" s="848" t="s">
        <v>596</v>
      </c>
    </row>
    <row r="126" spans="1:10" x14ac:dyDescent="0.2">
      <c r="A126" s="849" t="s">
        <v>216</v>
      </c>
      <c r="B126" s="1617">
        <v>46893.466626342968</v>
      </c>
      <c r="C126" s="1617">
        <v>45695.073827714907</v>
      </c>
      <c r="D126" s="1618">
        <v>2.6225864152148805E-2</v>
      </c>
      <c r="E126" s="1617">
        <v>32004.394403584203</v>
      </c>
      <c r="F126" s="1617">
        <v>31765.595129829569</v>
      </c>
      <c r="G126" s="1618">
        <v>7.5175444621337706E-3</v>
      </c>
      <c r="H126" s="1617">
        <v>14889.072222758767</v>
      </c>
      <c r="I126" s="1617">
        <v>13929.478697885335</v>
      </c>
      <c r="J126" s="1618">
        <v>6.8889406824615002E-2</v>
      </c>
    </row>
    <row r="127" spans="1:10" x14ac:dyDescent="0.2">
      <c r="A127" s="849" t="s">
        <v>217</v>
      </c>
      <c r="B127" s="1617">
        <v>43486.49265019656</v>
      </c>
      <c r="C127" s="1617">
        <v>41570.055343592765</v>
      </c>
      <c r="D127" s="1618">
        <v>4.6101389347781505E-2</v>
      </c>
      <c r="E127" s="1617">
        <v>30424.361342760782</v>
      </c>
      <c r="F127" s="1617">
        <v>29127.276254937689</v>
      </c>
      <c r="G127" s="1618">
        <v>4.4531629956412723E-2</v>
      </c>
      <c r="H127" s="1617">
        <v>13062.131307435777</v>
      </c>
      <c r="I127" s="1617">
        <v>12442.779088655076</v>
      </c>
      <c r="J127" s="1618">
        <v>4.9776035913504768E-2</v>
      </c>
    </row>
    <row r="128" spans="1:10" x14ac:dyDescent="0.2">
      <c r="A128" s="849" t="s">
        <v>218</v>
      </c>
      <c r="B128" s="1617">
        <v>50160.254762200617</v>
      </c>
      <c r="C128" s="1617">
        <v>43669.655312811556</v>
      </c>
      <c r="D128" s="1618">
        <v>0.14862950950485029</v>
      </c>
      <c r="E128" s="1617">
        <v>34852.595427631524</v>
      </c>
      <c r="F128" s="1617">
        <v>30374.721074790057</v>
      </c>
      <c r="G128" s="1618">
        <v>0.14742108550777588</v>
      </c>
      <c r="H128" s="1617">
        <v>15307.659334569091</v>
      </c>
      <c r="I128" s="1617">
        <v>13294.9342380215</v>
      </c>
      <c r="J128" s="1618">
        <v>0.1513903762525956</v>
      </c>
    </row>
    <row r="129" spans="1:10" x14ac:dyDescent="0.2">
      <c r="A129" s="849" t="s">
        <v>219</v>
      </c>
      <c r="B129" s="1617">
        <v>42680.700013248141</v>
      </c>
      <c r="C129" s="1617">
        <v>41196.105730584619</v>
      </c>
      <c r="D129" s="1618">
        <v>3.6037248092635525E-2</v>
      </c>
      <c r="E129" s="1617">
        <v>29320.047286716319</v>
      </c>
      <c r="F129" s="1617">
        <v>29042.265791333495</v>
      </c>
      <c r="G129" s="1618">
        <v>9.5647322209177141E-3</v>
      </c>
      <c r="H129" s="1617">
        <v>13360.652726531824</v>
      </c>
      <c r="I129" s="1617">
        <v>12153.839939251122</v>
      </c>
      <c r="J129" s="1618">
        <v>9.9294773776250789E-2</v>
      </c>
    </row>
    <row r="130" spans="1:10" x14ac:dyDescent="0.2">
      <c r="A130" s="849" t="s">
        <v>353</v>
      </c>
      <c r="B130" s="1617">
        <v>45531.990939987656</v>
      </c>
      <c r="C130" s="1617">
        <v>43449.482432355275</v>
      </c>
      <c r="D130" s="1618">
        <v>4.7929420353270115E-2</v>
      </c>
      <c r="E130" s="1617">
        <v>33366.055596212878</v>
      </c>
      <c r="F130" s="1617">
        <v>31909.717405404226</v>
      </c>
      <c r="G130" s="1618">
        <v>4.5639332129027467E-2</v>
      </c>
      <c r="H130" s="1617">
        <v>12165.93534377478</v>
      </c>
      <c r="I130" s="1617">
        <v>11539.76502695105</v>
      </c>
      <c r="J130" s="1618">
        <v>5.4261964204757387E-2</v>
      </c>
    </row>
    <row r="131" spans="1:10" x14ac:dyDescent="0.2">
      <c r="A131" s="849" t="s">
        <v>220</v>
      </c>
      <c r="B131" s="1617">
        <v>50243.071847747706</v>
      </c>
      <c r="C131" s="1617">
        <v>48619.712995666574</v>
      </c>
      <c r="D131" s="1618">
        <v>3.3388902403142941E-2</v>
      </c>
      <c r="E131" s="1617">
        <v>36260.53018343875</v>
      </c>
      <c r="F131" s="1617">
        <v>34703.26038007121</v>
      </c>
      <c r="G131" s="1618">
        <v>4.4873876007967904E-2</v>
      </c>
      <c r="H131" s="1617">
        <v>13982.541664308954</v>
      </c>
      <c r="I131" s="1617">
        <v>13916.452615595366</v>
      </c>
      <c r="J131" s="1618">
        <v>4.7489867237808401E-3</v>
      </c>
    </row>
    <row r="132" spans="1:10" x14ac:dyDescent="0.2">
      <c r="A132" s="849" t="s">
        <v>221</v>
      </c>
      <c r="B132" s="1617">
        <v>54643.459162002036</v>
      </c>
      <c r="C132" s="1617">
        <v>49776.847716985532</v>
      </c>
      <c r="D132" s="1618">
        <v>9.776857451252087E-2</v>
      </c>
      <c r="E132" s="1617">
        <v>38701.280689883904</v>
      </c>
      <c r="F132" s="1617">
        <v>37244.047907225016</v>
      </c>
      <c r="G132" s="1618">
        <v>3.9126595108266889E-2</v>
      </c>
      <c r="H132" s="1617">
        <v>15942.17847211813</v>
      </c>
      <c r="I132" s="1617">
        <v>12532.79980976052</v>
      </c>
      <c r="J132" s="1618">
        <v>0.27203647342251436</v>
      </c>
    </row>
    <row r="133" spans="1:10" x14ac:dyDescent="0.2">
      <c r="A133" s="849" t="s">
        <v>222</v>
      </c>
      <c r="B133" s="1617">
        <v>46840.584688236457</v>
      </c>
      <c r="C133" s="1617">
        <v>48276.666697447421</v>
      </c>
      <c r="D133" s="1618">
        <v>-2.9746917247020613E-2</v>
      </c>
      <c r="E133" s="1617">
        <v>33719.222414268326</v>
      </c>
      <c r="F133" s="1617">
        <v>34367.331091466018</v>
      </c>
      <c r="G133" s="1618">
        <v>-1.8858277806699623E-2</v>
      </c>
      <c r="H133" s="1617">
        <v>13121.362273968127</v>
      </c>
      <c r="I133" s="1617">
        <v>13909.335605981403</v>
      </c>
      <c r="J133" s="1618">
        <v>-5.6650680832981401E-2</v>
      </c>
    </row>
    <row r="134" spans="1:10" x14ac:dyDescent="0.2">
      <c r="A134" s="849" t="s">
        <v>223</v>
      </c>
      <c r="B134" s="1617">
        <v>39682.332658432621</v>
      </c>
      <c r="C134" s="1617">
        <v>41267.810549997164</v>
      </c>
      <c r="D134" s="1618">
        <v>-3.8419239364387667E-2</v>
      </c>
      <c r="E134" s="1617">
        <v>26992.982402419126</v>
      </c>
      <c r="F134" s="1617">
        <v>26183.100764429182</v>
      </c>
      <c r="G134" s="1618">
        <v>3.0931463972754557E-2</v>
      </c>
      <c r="H134" s="1617">
        <v>12689.350256013493</v>
      </c>
      <c r="I134" s="1617">
        <v>15084.709785567982</v>
      </c>
      <c r="J134" s="1618">
        <v>-0.15879387562670946</v>
      </c>
    </row>
    <row r="135" spans="1:10" x14ac:dyDescent="0.2">
      <c r="A135" s="849" t="s">
        <v>224</v>
      </c>
      <c r="B135" s="1617">
        <v>40516.162581491313</v>
      </c>
      <c r="C135" s="1617">
        <v>42217.20551950841</v>
      </c>
      <c r="D135" s="1618">
        <v>-4.0292646495302765E-2</v>
      </c>
      <c r="E135" s="1617">
        <v>28736.927340779788</v>
      </c>
      <c r="F135" s="1617">
        <v>27661.245742092498</v>
      </c>
      <c r="G135" s="1618">
        <v>3.8887677319984555E-2</v>
      </c>
      <c r="H135" s="1617">
        <v>11779.235240711525</v>
      </c>
      <c r="I135" s="1617">
        <v>14555.959777415912</v>
      </c>
      <c r="J135" s="1618">
        <v>-0.19076203693641511</v>
      </c>
    </row>
    <row r="136" spans="1:10" x14ac:dyDescent="0.2">
      <c r="A136" s="849" t="s">
        <v>225</v>
      </c>
      <c r="B136" s="1617">
        <v>37506.22878440893</v>
      </c>
      <c r="C136" s="1617">
        <v>37145.528690108426</v>
      </c>
      <c r="D136" s="1618">
        <v>9.7104579479725065E-3</v>
      </c>
      <c r="E136" s="1617">
        <v>26322.737754947924</v>
      </c>
      <c r="F136" s="1617">
        <v>25876.075144905262</v>
      </c>
      <c r="G136" s="1618">
        <v>1.7261605847925719E-2</v>
      </c>
      <c r="H136" s="1617">
        <v>11183.491029461009</v>
      </c>
      <c r="I136" s="1617">
        <v>11269.453545203165</v>
      </c>
      <c r="J136" s="1618">
        <v>-7.6279222765637924E-3</v>
      </c>
    </row>
    <row r="137" spans="1:10" x14ac:dyDescent="0.2">
      <c r="A137" s="849" t="s">
        <v>226</v>
      </c>
      <c r="B137" s="1617">
        <v>53579.080566314544</v>
      </c>
      <c r="C137" s="1617">
        <v>52015.371785954805</v>
      </c>
      <c r="D137" s="1618">
        <v>3.0062435904418001E-2</v>
      </c>
      <c r="E137" s="1617">
        <v>38706.593165905688</v>
      </c>
      <c r="F137" s="1617">
        <v>35677.149076077061</v>
      </c>
      <c r="G137" s="1618">
        <v>8.4912728967460813E-2</v>
      </c>
      <c r="H137" s="1617">
        <v>14872.48740040886</v>
      </c>
      <c r="I137" s="1617">
        <v>16338.222709877748</v>
      </c>
      <c r="J137" s="1618">
        <v>-8.9712041235839868E-2</v>
      </c>
    </row>
    <row r="138" spans="1:10" x14ac:dyDescent="0.2">
      <c r="A138" s="851" t="s">
        <v>264</v>
      </c>
      <c r="B138" s="1619">
        <v>551763.82528060954</v>
      </c>
      <c r="C138" s="1620">
        <v>534899.51660272735</v>
      </c>
      <c r="D138" s="1621">
        <v>3.1527993865074662E-2</v>
      </c>
      <c r="E138" s="1619">
        <v>389407.72800854919</v>
      </c>
      <c r="F138" s="1620">
        <v>373931.78576256125</v>
      </c>
      <c r="G138" s="1621">
        <v>4.1387073351969166E-2</v>
      </c>
      <c r="H138" s="1619">
        <v>162356.09727206035</v>
      </c>
      <c r="I138" s="1620">
        <v>160967.73084016616</v>
      </c>
      <c r="J138" s="1621">
        <v>8.6251227165075398E-3</v>
      </c>
    </row>
    <row r="139" spans="1:10" x14ac:dyDescent="0.2">
      <c r="A139" s="1975" t="s">
        <v>228</v>
      </c>
      <c r="B139" s="1976" t="s">
        <v>264</v>
      </c>
      <c r="C139" s="1977" t="s">
        <v>264</v>
      </c>
      <c r="D139" s="458" t="s">
        <v>362</v>
      </c>
      <c r="E139" s="1976" t="s">
        <v>250</v>
      </c>
      <c r="F139" s="1977" t="s">
        <v>250</v>
      </c>
      <c r="G139" s="458" t="s">
        <v>362</v>
      </c>
      <c r="H139" s="1976" t="s">
        <v>251</v>
      </c>
      <c r="I139" s="1977" t="s">
        <v>251</v>
      </c>
      <c r="J139" s="458" t="s">
        <v>362</v>
      </c>
    </row>
    <row r="140" spans="1:10" x14ac:dyDescent="0.2">
      <c r="A140" s="1912" t="s">
        <v>229</v>
      </c>
      <c r="B140" s="635">
        <v>2015</v>
      </c>
      <c r="C140" s="635" t="s">
        <v>984</v>
      </c>
      <c r="D140" s="848" t="s">
        <v>596</v>
      </c>
      <c r="E140" s="635">
        <v>2015</v>
      </c>
      <c r="F140" s="635" t="s">
        <v>984</v>
      </c>
      <c r="G140" s="848" t="s">
        <v>596</v>
      </c>
      <c r="H140" s="635">
        <v>2015</v>
      </c>
      <c r="I140" s="635" t="s">
        <v>984</v>
      </c>
      <c r="J140" s="848" t="s">
        <v>596</v>
      </c>
    </row>
    <row r="141" spans="1:10" x14ac:dyDescent="0.2">
      <c r="A141" s="849" t="s">
        <v>216</v>
      </c>
      <c r="B141" s="1617">
        <v>111284.6217349873</v>
      </c>
      <c r="C141" s="1617">
        <v>111508.63998237782</v>
      </c>
      <c r="D141" s="1618">
        <v>-2.0089765907459521E-3</v>
      </c>
      <c r="E141" s="1617">
        <v>83264.766052787876</v>
      </c>
      <c r="F141" s="1617">
        <v>81442.782219238885</v>
      </c>
      <c r="G141" s="1618">
        <v>2.2371335849557847E-2</v>
      </c>
      <c r="H141" s="1617">
        <v>28019.855682199428</v>
      </c>
      <c r="I141" s="1617">
        <v>30065.857763138942</v>
      </c>
      <c r="J141" s="1618">
        <v>-6.8050680511365078E-2</v>
      </c>
    </row>
    <row r="142" spans="1:10" x14ac:dyDescent="0.2">
      <c r="A142" s="849" t="s">
        <v>217</v>
      </c>
      <c r="B142" s="1617">
        <v>106516.04593267996</v>
      </c>
      <c r="C142" s="1617">
        <v>102750.48464472537</v>
      </c>
      <c r="D142" s="1618">
        <v>3.6647625565704792E-2</v>
      </c>
      <c r="E142" s="1617">
        <v>79006.736929804581</v>
      </c>
      <c r="F142" s="1617">
        <v>78391.661932771705</v>
      </c>
      <c r="G142" s="1618">
        <v>7.846178813766716E-3</v>
      </c>
      <c r="H142" s="1617">
        <v>27509.309002875376</v>
      </c>
      <c r="I142" s="1617">
        <v>24358.822711953668</v>
      </c>
      <c r="J142" s="1618">
        <v>0.12933655818167525</v>
      </c>
    </row>
    <row r="143" spans="1:10" x14ac:dyDescent="0.2">
      <c r="A143" s="849" t="s">
        <v>218</v>
      </c>
      <c r="B143" s="1617">
        <v>117783.38274371358</v>
      </c>
      <c r="C143" s="1617">
        <v>108365.15938760267</v>
      </c>
      <c r="D143" s="1618">
        <v>8.6911913472333041E-2</v>
      </c>
      <c r="E143" s="1617">
        <v>90791.696002143697</v>
      </c>
      <c r="F143" s="1617">
        <v>83386.637227699292</v>
      </c>
      <c r="G143" s="1618">
        <v>8.8803902167487819E-2</v>
      </c>
      <c r="H143" s="1617">
        <v>26991.68674156988</v>
      </c>
      <c r="I143" s="1617">
        <v>24978.522159903376</v>
      </c>
      <c r="J143" s="1618">
        <v>8.0595824235675739E-2</v>
      </c>
    </row>
    <row r="144" spans="1:10" x14ac:dyDescent="0.2">
      <c r="A144" s="849" t="s">
        <v>219</v>
      </c>
      <c r="B144" s="1617">
        <v>99852.792158731521</v>
      </c>
      <c r="C144" s="1617">
        <v>92678.835508922552</v>
      </c>
      <c r="D144" s="1618">
        <v>7.7406633460757129E-2</v>
      </c>
      <c r="E144" s="1617">
        <v>77588.130671775027</v>
      </c>
      <c r="F144" s="1617">
        <v>71818.589253641578</v>
      </c>
      <c r="G144" s="1618">
        <v>8.033493108249691E-2</v>
      </c>
      <c r="H144" s="1617">
        <v>22264.661486956502</v>
      </c>
      <c r="I144" s="1617">
        <v>20860.246255280974</v>
      </c>
      <c r="J144" s="1618">
        <v>6.7324959374340396E-2</v>
      </c>
    </row>
    <row r="145" spans="1:10" x14ac:dyDescent="0.2">
      <c r="A145" s="849" t="s">
        <v>353</v>
      </c>
      <c r="B145" s="1617">
        <v>98271.851139211751</v>
      </c>
      <c r="C145" s="1617">
        <v>87828.689181005873</v>
      </c>
      <c r="D145" s="1618">
        <v>0.11890376658911073</v>
      </c>
      <c r="E145" s="1617">
        <v>79241.842965766235</v>
      </c>
      <c r="F145" s="1617">
        <v>71553.707123673637</v>
      </c>
      <c r="G145" s="1618">
        <v>0.10744566775281679</v>
      </c>
      <c r="H145" s="1617">
        <v>19030.00817344552</v>
      </c>
      <c r="I145" s="1617">
        <v>16274.982057332229</v>
      </c>
      <c r="J145" s="1618">
        <v>0.16927982509646411</v>
      </c>
    </row>
    <row r="146" spans="1:10" x14ac:dyDescent="0.2">
      <c r="A146" s="849" t="s">
        <v>220</v>
      </c>
      <c r="B146" s="1617">
        <v>117797.98376462345</v>
      </c>
      <c r="C146" s="1617">
        <v>104562.24648271673</v>
      </c>
      <c r="D146" s="1618">
        <v>0.12658237296091837</v>
      </c>
      <c r="E146" s="1617">
        <v>95784.005482089575</v>
      </c>
      <c r="F146" s="1617">
        <v>85027.684734697817</v>
      </c>
      <c r="G146" s="1618">
        <v>0.12650374734950715</v>
      </c>
      <c r="H146" s="1617">
        <v>22013.978282533881</v>
      </c>
      <c r="I146" s="1617">
        <v>19534.56174801891</v>
      </c>
      <c r="J146" s="1618">
        <v>0.12692460504093056</v>
      </c>
    </row>
    <row r="147" spans="1:10" x14ac:dyDescent="0.2">
      <c r="A147" s="849" t="s">
        <v>221</v>
      </c>
      <c r="B147" s="1617">
        <v>126198.50934727844</v>
      </c>
      <c r="C147" s="1617">
        <v>118856.90077097517</v>
      </c>
      <c r="D147" s="1618">
        <v>6.1768467196109823E-2</v>
      </c>
      <c r="E147" s="1617">
        <v>99661.599040522153</v>
      </c>
      <c r="F147" s="1617">
        <v>92777.776224530098</v>
      </c>
      <c r="G147" s="1618">
        <v>7.4196893869633379E-2</v>
      </c>
      <c r="H147" s="1617">
        <v>26536.910306756283</v>
      </c>
      <c r="I147" s="1617">
        <v>26079.12454644508</v>
      </c>
      <c r="J147" s="1618">
        <v>1.7553724224749889E-2</v>
      </c>
    </row>
    <row r="148" spans="1:10" x14ac:dyDescent="0.2">
      <c r="A148" s="849" t="s">
        <v>222</v>
      </c>
      <c r="B148" s="1617">
        <v>111612.39169497008</v>
      </c>
      <c r="C148" s="1617">
        <v>108681.68810208849</v>
      </c>
      <c r="D148" s="1618">
        <v>2.6965937353942069E-2</v>
      </c>
      <c r="E148" s="1617">
        <v>86552.789499923601</v>
      </c>
      <c r="F148" s="1617">
        <v>80964.083287979578</v>
      </c>
      <c r="G148" s="1618">
        <v>6.9026980668275617E-2</v>
      </c>
      <c r="H148" s="1617">
        <v>25059.602195046482</v>
      </c>
      <c r="I148" s="1617">
        <v>27717.604814108905</v>
      </c>
      <c r="J148" s="1618">
        <v>-9.5895826385021476E-2</v>
      </c>
    </row>
    <row r="149" spans="1:10" x14ac:dyDescent="0.2">
      <c r="A149" s="849" t="s">
        <v>223</v>
      </c>
      <c r="B149" s="1617">
        <v>84935.090978094202</v>
      </c>
      <c r="C149" s="1617">
        <v>81456.196573002133</v>
      </c>
      <c r="D149" s="1618">
        <v>4.2708775408808061E-2</v>
      </c>
      <c r="E149" s="1617">
        <v>63408.540617468869</v>
      </c>
      <c r="F149" s="1617">
        <v>59474.058133495309</v>
      </c>
      <c r="G149" s="1618">
        <v>6.6154599290033825E-2</v>
      </c>
      <c r="H149" s="1617">
        <v>21526.550360625333</v>
      </c>
      <c r="I149" s="1617">
        <v>21982.138439506823</v>
      </c>
      <c r="J149" s="1618">
        <v>-2.0725375747006326E-2</v>
      </c>
    </row>
    <row r="150" spans="1:10" x14ac:dyDescent="0.2">
      <c r="A150" s="849" t="s">
        <v>224</v>
      </c>
      <c r="B150" s="1617">
        <v>98348.29447391846</v>
      </c>
      <c r="C150" s="1617">
        <v>96842.104506507079</v>
      </c>
      <c r="D150" s="1618">
        <v>1.55530486980503E-2</v>
      </c>
      <c r="E150" s="1617">
        <v>78147.294264992961</v>
      </c>
      <c r="F150" s="1617">
        <v>74294.797566824011</v>
      </c>
      <c r="G150" s="1618">
        <v>5.1854192007237725E-2</v>
      </c>
      <c r="H150" s="1617">
        <v>20201.000208925503</v>
      </c>
      <c r="I150" s="1617">
        <v>22547.306939683069</v>
      </c>
      <c r="J150" s="1618">
        <v>-0.10406150663732198</v>
      </c>
    </row>
    <row r="151" spans="1:10" x14ac:dyDescent="0.2">
      <c r="A151" s="849" t="s">
        <v>225</v>
      </c>
      <c r="B151" s="1617">
        <v>94004.935657672206</v>
      </c>
      <c r="C151" s="1617">
        <v>91985.141714361409</v>
      </c>
      <c r="D151" s="1618">
        <v>2.1957828249944973E-2</v>
      </c>
      <c r="E151" s="1617">
        <v>73832.674909513968</v>
      </c>
      <c r="F151" s="1617">
        <v>70891.848667339349</v>
      </c>
      <c r="G151" s="1618">
        <v>4.148327766108164E-2</v>
      </c>
      <c r="H151" s="1617">
        <v>20172.260748158245</v>
      </c>
      <c r="I151" s="1617">
        <v>21093.293047022067</v>
      </c>
      <c r="J151" s="1618">
        <v>-4.3664699334078245E-2</v>
      </c>
    </row>
    <row r="152" spans="1:10" x14ac:dyDescent="0.2">
      <c r="A152" s="849" t="s">
        <v>226</v>
      </c>
      <c r="B152" s="1617">
        <v>121415.11609976628</v>
      </c>
      <c r="C152" s="1617">
        <v>117454.48038289834</v>
      </c>
      <c r="D152" s="1618">
        <v>3.3720601410490061E-2</v>
      </c>
      <c r="E152" s="1617">
        <v>96109.168737051936</v>
      </c>
      <c r="F152" s="1617">
        <v>89152.180497376918</v>
      </c>
      <c r="G152" s="1618">
        <v>7.803497571077031E-2</v>
      </c>
      <c r="H152" s="1617">
        <v>25305.947362714338</v>
      </c>
      <c r="I152" s="1617">
        <v>28302.299885521425</v>
      </c>
      <c r="J152" s="1618">
        <v>-0.10586957720492275</v>
      </c>
    </row>
    <row r="153" spans="1:10" x14ac:dyDescent="0.2">
      <c r="A153" s="851" t="s">
        <v>264</v>
      </c>
      <c r="B153" s="1619">
        <v>1288021.0157256469</v>
      </c>
      <c r="C153" s="1620">
        <v>1222970.5672371837</v>
      </c>
      <c r="D153" s="1621">
        <v>5.3190526600667781E-2</v>
      </c>
      <c r="E153" s="1619">
        <v>1003389.2451738404</v>
      </c>
      <c r="F153" s="1620">
        <v>939175.80686926807</v>
      </c>
      <c r="G153" s="1621">
        <v>6.8372117163693916E-2</v>
      </c>
      <c r="H153" s="1619">
        <v>284631.77055180678</v>
      </c>
      <c r="I153" s="1620">
        <v>283794.76036791544</v>
      </c>
      <c r="J153" s="1621">
        <v>2.9493503784433091E-3</v>
      </c>
    </row>
    <row r="154" spans="1:10" x14ac:dyDescent="0.2">
      <c r="A154" s="25"/>
      <c r="B154" s="25"/>
      <c r="C154" s="418"/>
      <c r="D154" s="853"/>
      <c r="E154" s="418"/>
      <c r="F154" s="418"/>
      <c r="G154" s="853"/>
      <c r="H154" s="852"/>
      <c r="I154" s="852"/>
      <c r="J154" s="853"/>
    </row>
    <row r="155" spans="1:10" x14ac:dyDescent="0.2">
      <c r="A155" s="4" t="s">
        <v>675</v>
      </c>
    </row>
    <row r="156" spans="1:10" x14ac:dyDescent="0.2">
      <c r="A156" s="4" t="s">
        <v>677</v>
      </c>
    </row>
  </sheetData>
  <sheetProtection formatCells="0" formatColumns="0" formatRows="0" insertColumns="0" insertRows="0" insertHyperlinks="0" deleteColumns="0" deleteRows="0" sort="0" autoFilter="0" pivotTables="0"/>
  <mergeCells count="40">
    <mergeCell ref="A139:A140"/>
    <mergeCell ref="B139:C139"/>
    <mergeCell ref="E139:F139"/>
    <mergeCell ref="H139:I139"/>
    <mergeCell ref="A109:A110"/>
    <mergeCell ref="B109:C109"/>
    <mergeCell ref="E109:F109"/>
    <mergeCell ref="H109:I109"/>
    <mergeCell ref="A124:A125"/>
    <mergeCell ref="B124:C124"/>
    <mergeCell ref="E124:F124"/>
    <mergeCell ref="H124:I124"/>
    <mergeCell ref="A79:A80"/>
    <mergeCell ref="B79:C79"/>
    <mergeCell ref="E79:F79"/>
    <mergeCell ref="H79:I79"/>
    <mergeCell ref="B94:C94"/>
    <mergeCell ref="E94:F94"/>
    <mergeCell ref="H94:I94"/>
    <mergeCell ref="E49:F49"/>
    <mergeCell ref="H49:I49"/>
    <mergeCell ref="B64:C64"/>
    <mergeCell ref="E64:F64"/>
    <mergeCell ref="H64:I64"/>
    <mergeCell ref="A2:J2"/>
    <mergeCell ref="A1:J1"/>
    <mergeCell ref="A94:A95"/>
    <mergeCell ref="A4:A5"/>
    <mergeCell ref="A19:A20"/>
    <mergeCell ref="A34:A35"/>
    <mergeCell ref="A64:A65"/>
    <mergeCell ref="H4:I4"/>
    <mergeCell ref="B19:C19"/>
    <mergeCell ref="E19:F19"/>
    <mergeCell ref="H19:I19"/>
    <mergeCell ref="B34:C34"/>
    <mergeCell ref="E34:F34"/>
    <mergeCell ref="H34:I34"/>
    <mergeCell ref="A49:A50"/>
    <mergeCell ref="B49:C49"/>
  </mergeCells>
  <phoneticPr fontId="51" type="noConversion"/>
  <printOptions horizontalCentered="1"/>
  <pageMargins left="0.25" right="0.25" top="0.25" bottom="0.5" header="0.3" footer="0.3"/>
  <pageSetup scale="91" fitToHeight="3" orientation="portrait" r:id="rId1"/>
  <headerFooter alignWithMargins="0">
    <oddFooter>&amp;L&amp;"Garamond,Italic"&amp;12Hawai‘i Tourism Authority&amp;R&amp;"Garamond,Italic"&amp;12 2015 Annual Visitor Research Report</oddFooter>
  </headerFooter>
  <rowBreaks count="2" manualBreakCount="2">
    <brk id="48" max="9" man="1"/>
    <brk id="108" max="9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P79"/>
  <sheetViews>
    <sheetView showGridLines="0" zoomScaleNormal="100" workbookViewId="0">
      <selection activeCell="E28" sqref="E28"/>
    </sheetView>
  </sheetViews>
  <sheetFormatPr defaultColWidth="10.42578125" defaultRowHeight="12" x14ac:dyDescent="0.2"/>
  <cols>
    <col min="1" max="1" width="18.5703125" style="4" customWidth="1"/>
    <col min="2" max="14" width="9.140625" style="4"/>
    <col min="15" max="15" width="10.42578125" style="4"/>
    <col min="16" max="16384" width="10.42578125" style="3"/>
  </cols>
  <sheetData>
    <row r="1" spans="1:15" ht="15.75" x14ac:dyDescent="0.25">
      <c r="A1" s="1893" t="str">
        <f>CONCATENATE('List of Tables'!A63,":  ",'List of Tables'!C63)</f>
        <v>TABLE 50:  Average Daily Census by Island and Month 2015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693"/>
    </row>
    <row r="2" spans="1:15" ht="15.75" x14ac:dyDescent="0.25">
      <c r="A2" s="1893" t="s">
        <v>650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</row>
    <row r="3" spans="1:15" x14ac:dyDescent="0.2">
      <c r="A3" s="25"/>
      <c r="B3" s="25"/>
      <c r="C3" s="25"/>
      <c r="D3" s="854"/>
      <c r="E3" s="25"/>
      <c r="F3" s="25"/>
      <c r="G3" s="25"/>
      <c r="H3" s="25"/>
      <c r="I3" s="25"/>
      <c r="J3" s="25"/>
      <c r="K3" s="25"/>
      <c r="L3" s="25"/>
      <c r="M3" s="25"/>
      <c r="N3" s="25"/>
    </row>
    <row r="4" spans="1:15" x14ac:dyDescent="0.2">
      <c r="A4" s="855"/>
      <c r="B4" s="588"/>
      <c r="C4" s="457"/>
      <c r="D4" s="457"/>
      <c r="E4" s="457"/>
      <c r="F4" s="457"/>
      <c r="G4" s="457"/>
      <c r="H4" s="457"/>
      <c r="I4" s="457"/>
      <c r="J4" s="457"/>
      <c r="K4" s="457"/>
      <c r="L4" s="457"/>
      <c r="M4" s="458"/>
      <c r="N4" s="458"/>
    </row>
    <row r="5" spans="1:15" s="26" customFormat="1" x14ac:dyDescent="0.2">
      <c r="A5" s="837" t="s">
        <v>197</v>
      </c>
      <c r="B5" s="856" t="s">
        <v>231</v>
      </c>
      <c r="C5" s="635" t="s">
        <v>232</v>
      </c>
      <c r="D5" s="635" t="s">
        <v>218</v>
      </c>
      <c r="E5" s="635" t="s">
        <v>219</v>
      </c>
      <c r="F5" s="635" t="s">
        <v>353</v>
      </c>
      <c r="G5" s="635" t="s">
        <v>220</v>
      </c>
      <c r="H5" s="635" t="s">
        <v>221</v>
      </c>
      <c r="I5" s="635" t="s">
        <v>222</v>
      </c>
      <c r="J5" s="635" t="s">
        <v>233</v>
      </c>
      <c r="K5" s="635" t="s">
        <v>224</v>
      </c>
      <c r="L5" s="635" t="s">
        <v>225</v>
      </c>
      <c r="M5" s="848" t="s">
        <v>226</v>
      </c>
      <c r="N5" s="848" t="s">
        <v>264</v>
      </c>
      <c r="O5" s="4"/>
    </row>
    <row r="6" spans="1:15" x14ac:dyDescent="0.2">
      <c r="A6" s="148" t="s">
        <v>541</v>
      </c>
      <c r="B6" s="1622">
        <v>97125.737825719989</v>
      </c>
      <c r="C6" s="1623">
        <v>96993.053898424274</v>
      </c>
      <c r="D6" s="1623">
        <v>100132.61690330983</v>
      </c>
      <c r="E6" s="1623">
        <v>89542.908639856527</v>
      </c>
      <c r="F6" s="1623">
        <v>95735.862502370117</v>
      </c>
      <c r="G6" s="1623">
        <v>111733.89191654656</v>
      </c>
      <c r="H6" s="1623">
        <v>115266.57142020371</v>
      </c>
      <c r="I6" s="1623">
        <v>108480.05738928106</v>
      </c>
      <c r="J6" s="1623">
        <v>88434.144007234994</v>
      </c>
      <c r="K6" s="1623">
        <v>89417.933641404234</v>
      </c>
      <c r="L6" s="1623">
        <v>90456.816586750065</v>
      </c>
      <c r="M6" s="1624">
        <v>113185.25041515112</v>
      </c>
      <c r="N6" s="1625">
        <v>99782.200758049774</v>
      </c>
    </row>
    <row r="7" spans="1:15" x14ac:dyDescent="0.2">
      <c r="A7" s="101" t="s">
        <v>280</v>
      </c>
      <c r="B7" s="1622">
        <v>66836.647797050638</v>
      </c>
      <c r="C7" s="1623">
        <v>62832.015366260006</v>
      </c>
      <c r="D7" s="1623">
        <v>62556.17080427365</v>
      </c>
      <c r="E7" s="1623">
        <v>54786.132637074756</v>
      </c>
      <c r="F7" s="1623">
        <v>50881.104195163964</v>
      </c>
      <c r="G7" s="1623">
        <v>62789.576281668422</v>
      </c>
      <c r="H7" s="1623">
        <v>64017.421416409663</v>
      </c>
      <c r="I7" s="1623">
        <v>53492.930659249971</v>
      </c>
      <c r="J7" s="1623">
        <v>45515.459383870344</v>
      </c>
      <c r="K7" s="1623">
        <v>50755.163364160726</v>
      </c>
      <c r="L7" s="1623">
        <v>55348.313233205736</v>
      </c>
      <c r="M7" s="1624">
        <v>68706.226671389246</v>
      </c>
      <c r="N7" s="1625">
        <v>58211.223256078061</v>
      </c>
    </row>
    <row r="8" spans="1:15" x14ac:dyDescent="0.2">
      <c r="A8" s="101" t="s">
        <v>234</v>
      </c>
      <c r="B8" s="1622">
        <v>65098.83501272976</v>
      </c>
      <c r="C8" s="1623">
        <v>61157.71597125438</v>
      </c>
      <c r="D8" s="1623">
        <v>61135.387392258359</v>
      </c>
      <c r="E8" s="1623">
        <v>53675.664099581983</v>
      </c>
      <c r="F8" s="1623">
        <v>49830.638089463951</v>
      </c>
      <c r="G8" s="1623">
        <v>61500.189321815429</v>
      </c>
      <c r="H8" s="1623">
        <v>62982.387870297571</v>
      </c>
      <c r="I8" s="1623">
        <v>52518.038563674927</v>
      </c>
      <c r="J8" s="1623">
        <v>44696.853661516179</v>
      </c>
      <c r="K8" s="1623">
        <v>49723.641627955505</v>
      </c>
      <c r="L8" s="1623">
        <v>54180.620853448636</v>
      </c>
      <c r="M8" s="1624">
        <v>67232.239043797657</v>
      </c>
      <c r="N8" s="1625">
        <v>56981.293372305474</v>
      </c>
    </row>
    <row r="9" spans="1:15" x14ac:dyDescent="0.2">
      <c r="A9" s="101" t="s">
        <v>199</v>
      </c>
      <c r="B9" s="1622">
        <v>1175.5541445481533</v>
      </c>
      <c r="C9" s="1623">
        <v>1099.5809112278948</v>
      </c>
      <c r="D9" s="1623">
        <v>858.93341205222964</v>
      </c>
      <c r="E9" s="1623">
        <v>634.1714846612789</v>
      </c>
      <c r="F9" s="1623">
        <v>607.10209440464462</v>
      </c>
      <c r="G9" s="1623">
        <v>794.67165389185766</v>
      </c>
      <c r="H9" s="1623">
        <v>654.74399862039218</v>
      </c>
      <c r="I9" s="1623">
        <v>625.50797556812836</v>
      </c>
      <c r="J9" s="1623">
        <v>513.93397845695506</v>
      </c>
      <c r="K9" s="1623">
        <v>703.51996335772094</v>
      </c>
      <c r="L9" s="1623">
        <v>769.25725205168487</v>
      </c>
      <c r="M9" s="1624">
        <v>982.43332707579168</v>
      </c>
      <c r="N9" s="1625">
        <v>783.53681909773491</v>
      </c>
    </row>
    <row r="10" spans="1:15" x14ac:dyDescent="0.2">
      <c r="A10" s="101" t="s">
        <v>200</v>
      </c>
      <c r="B10" s="1622">
        <v>562.25863977273411</v>
      </c>
      <c r="C10" s="1623">
        <v>574.71848377773017</v>
      </c>
      <c r="D10" s="1623">
        <v>561.84999996305862</v>
      </c>
      <c r="E10" s="1623">
        <v>476.29705283149633</v>
      </c>
      <c r="F10" s="1623">
        <v>443.36401129536404</v>
      </c>
      <c r="G10" s="1623">
        <v>494.7153059611374</v>
      </c>
      <c r="H10" s="1623">
        <v>380.28954749170316</v>
      </c>
      <c r="I10" s="1623">
        <v>349.38412000691233</v>
      </c>
      <c r="J10" s="1623">
        <v>304.6717438972039</v>
      </c>
      <c r="K10" s="1623">
        <v>328.00177284749537</v>
      </c>
      <c r="L10" s="1623">
        <v>398.43512770541429</v>
      </c>
      <c r="M10" s="1624">
        <v>491.55430051579202</v>
      </c>
      <c r="N10" s="1625">
        <v>446.39306467484613</v>
      </c>
    </row>
    <row r="11" spans="1:15" x14ac:dyDescent="0.2">
      <c r="A11" s="101" t="s">
        <v>246</v>
      </c>
      <c r="B11" s="1622">
        <v>27679.979725791334</v>
      </c>
      <c r="C11" s="1623">
        <v>24664.338869203133</v>
      </c>
      <c r="D11" s="1623">
        <v>24894.242896123909</v>
      </c>
      <c r="E11" s="1623">
        <v>22626.232319490082</v>
      </c>
      <c r="F11" s="1623">
        <v>22750.233040417159</v>
      </c>
      <c r="G11" s="1623">
        <v>28229.939599313253</v>
      </c>
      <c r="H11" s="1623">
        <v>28747.062424492404</v>
      </c>
      <c r="I11" s="1623">
        <v>23908.440908421799</v>
      </c>
      <c r="J11" s="1623">
        <v>20290.214757723414</v>
      </c>
      <c r="K11" s="1623">
        <v>21810.137625208652</v>
      </c>
      <c r="L11" s="1623">
        <v>21124.529215871426</v>
      </c>
      <c r="M11" s="1624">
        <v>27497.401481033048</v>
      </c>
      <c r="N11" s="1625">
        <v>24533.264126728136</v>
      </c>
    </row>
    <row r="12" spans="1:15" x14ac:dyDescent="0.2">
      <c r="A12" s="101" t="s">
        <v>0</v>
      </c>
      <c r="B12" s="1622">
        <v>40188.214629190988</v>
      </c>
      <c r="C12" s="1623">
        <v>34740.392007471193</v>
      </c>
      <c r="D12" s="1623">
        <v>33267.689741052331</v>
      </c>
      <c r="E12" s="1623">
        <v>27608.242748399087</v>
      </c>
      <c r="F12" s="1623">
        <v>25197.974746618984</v>
      </c>
      <c r="G12" s="1623">
        <v>33713.581222210421</v>
      </c>
      <c r="H12" s="1623">
        <v>34432.745425362744</v>
      </c>
      <c r="I12" s="1623">
        <v>29075.237621777087</v>
      </c>
      <c r="J12" s="1623">
        <v>23513.166861058344</v>
      </c>
      <c r="K12" s="1623">
        <v>27853.529741580969</v>
      </c>
      <c r="L12" s="1623">
        <v>27984.132106158653</v>
      </c>
      <c r="M12" s="1624">
        <v>39227.676681615674</v>
      </c>
      <c r="N12" s="1625">
        <v>31407.780248074385</v>
      </c>
    </row>
    <row r="13" spans="1:15" x14ac:dyDescent="0.2">
      <c r="A13" s="101" t="s">
        <v>235</v>
      </c>
      <c r="B13" s="1622">
        <v>7558.6729929402536</v>
      </c>
      <c r="C13" s="1623">
        <v>6370.7539653472777</v>
      </c>
      <c r="D13" s="1623">
        <v>6023.5544477998355</v>
      </c>
      <c r="E13" s="1623">
        <v>5184.2703618435935</v>
      </c>
      <c r="F13" s="1623">
        <v>5447.0940354254071</v>
      </c>
      <c r="G13" s="1623">
        <v>7048.38431995469</v>
      </c>
      <c r="H13" s="1623">
        <v>6844.0077683305944</v>
      </c>
      <c r="I13" s="1623">
        <v>6275.7816181536873</v>
      </c>
      <c r="J13" s="1623">
        <v>5044.6104041151948</v>
      </c>
      <c r="K13" s="1623">
        <v>5194.3140107513245</v>
      </c>
      <c r="L13" s="1623">
        <v>5169.3474098684637</v>
      </c>
      <c r="M13" s="1624">
        <v>7957.6692795271219</v>
      </c>
      <c r="N13" s="1625">
        <v>6181.132615462895</v>
      </c>
    </row>
    <row r="14" spans="1:15" x14ac:dyDescent="0.2">
      <c r="A14" s="147" t="s">
        <v>262</v>
      </c>
      <c r="B14" s="1626">
        <v>32629.541636253929</v>
      </c>
      <c r="C14" s="1627">
        <v>28369.638042126662</v>
      </c>
      <c r="D14" s="1627">
        <v>27244.135293250252</v>
      </c>
      <c r="E14" s="1627">
        <v>22423.972386552701</v>
      </c>
      <c r="F14" s="1627">
        <v>19750.880711194608</v>
      </c>
      <c r="G14" s="1627">
        <v>26665.196902254589</v>
      </c>
      <c r="H14" s="1627">
        <v>27588.737657028883</v>
      </c>
      <c r="I14" s="1627">
        <v>22799.456003623509</v>
      </c>
      <c r="J14" s="1627">
        <v>18468.556456941049</v>
      </c>
      <c r="K14" s="1627">
        <v>22659.215730831653</v>
      </c>
      <c r="L14" s="1627">
        <v>22814.784696287948</v>
      </c>
      <c r="M14" s="1628">
        <v>31270.007402091742</v>
      </c>
      <c r="N14" s="1629">
        <v>25226.647632611362</v>
      </c>
    </row>
    <row r="15" spans="1:15" x14ac:dyDescent="0.2">
      <c r="A15" s="148" t="s">
        <v>600</v>
      </c>
      <c r="B15" s="1630">
        <v>231830.57997766757</v>
      </c>
      <c r="C15" s="1631">
        <v>219229.8001413453</v>
      </c>
      <c r="D15" s="1631">
        <v>220850.72034447451</v>
      </c>
      <c r="E15" s="1631">
        <v>194563.51634483112</v>
      </c>
      <c r="F15" s="1631">
        <v>194565.17448460695</v>
      </c>
      <c r="G15" s="1631">
        <v>236466.98901968377</v>
      </c>
      <c r="H15" s="1631">
        <v>242463.80068631776</v>
      </c>
      <c r="I15" s="1631">
        <v>214956.66657855822</v>
      </c>
      <c r="J15" s="1631">
        <v>177752.98500986292</v>
      </c>
      <c r="K15" s="1631">
        <v>189836.76437238921</v>
      </c>
      <c r="L15" s="1631">
        <v>194913.79114182506</v>
      </c>
      <c r="M15" s="1632">
        <v>248616.55524954566</v>
      </c>
      <c r="N15" s="1632">
        <v>213934.468388888</v>
      </c>
    </row>
    <row r="16" spans="1:15" s="26" customFormat="1" x14ac:dyDescent="0.2">
      <c r="A16" s="857" t="s">
        <v>240</v>
      </c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5"/>
      <c r="N16" s="1635"/>
      <c r="O16" s="4"/>
    </row>
    <row r="17" spans="1:15" x14ac:dyDescent="0.2">
      <c r="A17" s="101" t="s">
        <v>541</v>
      </c>
      <c r="B17" s="1622">
        <v>57100.324369442031</v>
      </c>
      <c r="C17" s="1623">
        <v>51941.35884534342</v>
      </c>
      <c r="D17" s="1623">
        <v>57183.036284921909</v>
      </c>
      <c r="E17" s="1623">
        <v>52023.181925774203</v>
      </c>
      <c r="F17" s="1623">
        <v>57555.172744329051</v>
      </c>
      <c r="G17" s="1623">
        <v>70973.406406785914</v>
      </c>
      <c r="H17" s="1623">
        <v>69958.658739709048</v>
      </c>
      <c r="I17" s="1623">
        <v>59587.464703895348</v>
      </c>
      <c r="J17" s="1623">
        <v>46396.377902107757</v>
      </c>
      <c r="K17" s="1623">
        <v>49984.845439623627</v>
      </c>
      <c r="L17" s="1623">
        <v>50665.664047854501</v>
      </c>
      <c r="M17" s="1624">
        <v>67401.827415360065</v>
      </c>
      <c r="N17" s="1625">
        <v>57638.433360989053</v>
      </c>
    </row>
    <row r="18" spans="1:15" x14ac:dyDescent="0.2">
      <c r="A18" s="101" t="s">
        <v>280</v>
      </c>
      <c r="B18" s="1622">
        <v>52062.316704072378</v>
      </c>
      <c r="C18" s="1623">
        <v>50130.799716627807</v>
      </c>
      <c r="D18" s="1623">
        <v>50170.090252410424</v>
      </c>
      <c r="E18" s="1623">
        <v>45608.817650901859</v>
      </c>
      <c r="F18" s="1623">
        <v>45896.536512842787</v>
      </c>
      <c r="G18" s="1623">
        <v>57477.960186615303</v>
      </c>
      <c r="H18" s="1623">
        <v>56416.85142387286</v>
      </c>
      <c r="I18" s="1623">
        <v>47304.719895830232</v>
      </c>
      <c r="J18" s="1623">
        <v>40496.862264506621</v>
      </c>
      <c r="K18" s="1623">
        <v>44747.186784870122</v>
      </c>
      <c r="L18" s="1623">
        <v>44900.307162202538</v>
      </c>
      <c r="M18" s="1624">
        <v>54706.550677664825</v>
      </c>
      <c r="N18" s="1625">
        <v>49174.281177509154</v>
      </c>
    </row>
    <row r="19" spans="1:15" x14ac:dyDescent="0.2">
      <c r="A19" s="101" t="s">
        <v>234</v>
      </c>
      <c r="B19" s="1622">
        <v>50535.9799633648</v>
      </c>
      <c r="C19" s="1623">
        <v>48641.957811094187</v>
      </c>
      <c r="D19" s="1623">
        <v>48910.695419270865</v>
      </c>
      <c r="E19" s="1623">
        <v>44633.102919656856</v>
      </c>
      <c r="F19" s="1623">
        <v>44927.297457475812</v>
      </c>
      <c r="G19" s="1623">
        <v>56421.497605364057</v>
      </c>
      <c r="H19" s="1623">
        <v>55467.946292723027</v>
      </c>
      <c r="I19" s="1623">
        <v>46471.766156199359</v>
      </c>
      <c r="J19" s="1623">
        <v>39791.966504005861</v>
      </c>
      <c r="K19" s="1623">
        <v>43794.017151428154</v>
      </c>
      <c r="L19" s="1623">
        <v>43880.17925997531</v>
      </c>
      <c r="M19" s="1624">
        <v>53395.561743286671</v>
      </c>
      <c r="N19" s="1625">
        <v>48088.70793719701</v>
      </c>
    </row>
    <row r="20" spans="1:15" x14ac:dyDescent="0.2">
      <c r="A20" s="101" t="s">
        <v>199</v>
      </c>
      <c r="B20" s="1622">
        <v>1049.5634182487602</v>
      </c>
      <c r="C20" s="1623">
        <v>993.14387019572212</v>
      </c>
      <c r="D20" s="1623">
        <v>756.82546190441508</v>
      </c>
      <c r="E20" s="1623">
        <v>550.75459199628506</v>
      </c>
      <c r="F20" s="1623">
        <v>572.076686875321</v>
      </c>
      <c r="G20" s="1623">
        <v>675.93303275471158</v>
      </c>
      <c r="H20" s="1623">
        <v>600.70785668144299</v>
      </c>
      <c r="I20" s="1623">
        <v>533.93374355837364</v>
      </c>
      <c r="J20" s="1623">
        <v>445.73624565061363</v>
      </c>
      <c r="K20" s="1623">
        <v>653.64008880426616</v>
      </c>
      <c r="L20" s="1623">
        <v>690.84039874396149</v>
      </c>
      <c r="M20" s="1624">
        <v>881.05053125165523</v>
      </c>
      <c r="N20" s="1625">
        <v>699.14435026547574</v>
      </c>
    </row>
    <row r="21" spans="1:15" x14ac:dyDescent="0.2">
      <c r="A21" s="101" t="s">
        <v>200</v>
      </c>
      <c r="B21" s="1622">
        <v>476.77332245882582</v>
      </c>
      <c r="C21" s="1623">
        <v>495.69803533789246</v>
      </c>
      <c r="D21" s="1623">
        <v>502.56937123514052</v>
      </c>
      <c r="E21" s="1623">
        <v>424.96013924871852</v>
      </c>
      <c r="F21" s="1623">
        <v>397.16236849165318</v>
      </c>
      <c r="G21" s="1623">
        <v>380.52954849653361</v>
      </c>
      <c r="H21" s="1623">
        <v>348.19727446838846</v>
      </c>
      <c r="I21" s="1623">
        <v>299.01999607250082</v>
      </c>
      <c r="J21" s="1623">
        <v>259.15951485014409</v>
      </c>
      <c r="K21" s="1623">
        <v>299.52954463769703</v>
      </c>
      <c r="L21" s="1623">
        <v>329.2875034832669</v>
      </c>
      <c r="M21" s="1624">
        <v>429.93840312649724</v>
      </c>
      <c r="N21" s="1625">
        <v>386.42889004666483</v>
      </c>
    </row>
    <row r="22" spans="1:15" x14ac:dyDescent="0.2">
      <c r="A22" s="101" t="s">
        <v>246</v>
      </c>
      <c r="B22" s="1622">
        <v>23516.29167328927</v>
      </c>
      <c r="C22" s="1623">
        <v>21708.65847599056</v>
      </c>
      <c r="D22" s="1623">
        <v>21294.316211524456</v>
      </c>
      <c r="E22" s="1623">
        <v>20363.469433808616</v>
      </c>
      <c r="F22" s="1623">
        <v>21458.363558512545</v>
      </c>
      <c r="G22" s="1623">
        <v>27120.327961220155</v>
      </c>
      <c r="H22" s="1623">
        <v>27418.654422083138</v>
      </c>
      <c r="I22" s="1623">
        <v>22357.914426541913</v>
      </c>
      <c r="J22" s="1623">
        <v>18894.722558833892</v>
      </c>
      <c r="K22" s="1623">
        <v>20517.388451375606</v>
      </c>
      <c r="L22" s="1623">
        <v>19489.20583228159</v>
      </c>
      <c r="M22" s="1624">
        <v>24701.806246484844</v>
      </c>
      <c r="N22" s="1625">
        <v>22419.39998793487</v>
      </c>
    </row>
    <row r="23" spans="1:15" x14ac:dyDescent="0.2">
      <c r="A23" s="101" t="s">
        <v>0</v>
      </c>
      <c r="B23" s="1622">
        <v>33311.14164449364</v>
      </c>
      <c r="C23" s="1623">
        <v>28700.971398926598</v>
      </c>
      <c r="D23" s="1623">
        <v>27564.917550013633</v>
      </c>
      <c r="E23" s="1623">
        <v>22950.014313860716</v>
      </c>
      <c r="F23" s="1623">
        <v>22400.586893257536</v>
      </c>
      <c r="G23" s="1623">
        <v>29682.380433399067</v>
      </c>
      <c r="H23" s="1623">
        <v>29666.504632908705</v>
      </c>
      <c r="I23" s="1623">
        <v>24839.682201332955</v>
      </c>
      <c r="J23" s="1623">
        <v>19822.952997394321</v>
      </c>
      <c r="K23" s="1623">
        <v>24422.313342342979</v>
      </c>
      <c r="L23" s="1623">
        <v>24271.468630919841</v>
      </c>
      <c r="M23" s="1624">
        <v>33745.820585576075</v>
      </c>
      <c r="N23" s="1625">
        <v>26794.278528177681</v>
      </c>
    </row>
    <row r="24" spans="1:15" x14ac:dyDescent="0.2">
      <c r="A24" s="101" t="s">
        <v>235</v>
      </c>
      <c r="B24" s="1622">
        <v>6304.8799838027144</v>
      </c>
      <c r="C24" s="1623">
        <v>5396.9585032359773</v>
      </c>
      <c r="D24" s="1623">
        <v>4929.1129717119657</v>
      </c>
      <c r="E24" s="1623">
        <v>4179.5595316435838</v>
      </c>
      <c r="F24" s="1623">
        <v>4762.2134554302593</v>
      </c>
      <c r="G24" s="1623">
        <v>5951.3219464248241</v>
      </c>
      <c r="H24" s="1623">
        <v>5684.5942266814873</v>
      </c>
      <c r="I24" s="1623">
        <v>5335.2228577185779</v>
      </c>
      <c r="J24" s="1623">
        <v>4018.3165320238445</v>
      </c>
      <c r="K24" s="1623">
        <v>4368.7696423650887</v>
      </c>
      <c r="L24" s="1623">
        <v>4381.213175377291</v>
      </c>
      <c r="M24" s="1624">
        <v>6872.3000179828732</v>
      </c>
      <c r="N24" s="1625">
        <v>5186.2933191265074</v>
      </c>
    </row>
    <row r="25" spans="1:15" x14ac:dyDescent="0.2">
      <c r="A25" s="101" t="s">
        <v>262</v>
      </c>
      <c r="B25" s="1626">
        <v>27006.261660694123</v>
      </c>
      <c r="C25" s="1627">
        <v>23304.01289569337</v>
      </c>
      <c r="D25" s="1627">
        <v>22635.804578299423</v>
      </c>
      <c r="E25" s="1627">
        <v>18770.454782214343</v>
      </c>
      <c r="F25" s="1627">
        <v>17638.373437828308</v>
      </c>
      <c r="G25" s="1627">
        <v>23731.058486973103</v>
      </c>
      <c r="H25" s="1627">
        <v>23981.910406223953</v>
      </c>
      <c r="I25" s="1627">
        <v>19504.459343614482</v>
      </c>
      <c r="J25" s="1627">
        <v>15804.636465368378</v>
      </c>
      <c r="K25" s="1627">
        <v>20053.543699979899</v>
      </c>
      <c r="L25" s="1627">
        <v>19890.255455540308</v>
      </c>
      <c r="M25" s="1628">
        <v>26873.520567596392</v>
      </c>
      <c r="N25" s="1629">
        <v>21607.985209051047</v>
      </c>
    </row>
    <row r="26" spans="1:15" x14ac:dyDescent="0.2">
      <c r="A26" s="148" t="s">
        <v>208</v>
      </c>
      <c r="B26" s="1630">
        <v>165990.07439120658</v>
      </c>
      <c r="C26" s="1631">
        <v>152481.78843688135</v>
      </c>
      <c r="D26" s="1631">
        <v>156212.36029858529</v>
      </c>
      <c r="E26" s="1631">
        <v>140945.48332435492</v>
      </c>
      <c r="F26" s="1631">
        <v>147310.65970897998</v>
      </c>
      <c r="G26" s="1631">
        <v>185254.07498796794</v>
      </c>
      <c r="H26" s="1631">
        <v>183460.66921842191</v>
      </c>
      <c r="I26" s="1631">
        <v>154089.78122742919</v>
      </c>
      <c r="J26" s="1631">
        <v>125610.91572281849</v>
      </c>
      <c r="K26" s="1631">
        <v>139671.73401824807</v>
      </c>
      <c r="L26" s="1631">
        <v>139326.64567309659</v>
      </c>
      <c r="M26" s="1632">
        <v>180556.00492543983</v>
      </c>
      <c r="N26" s="1632">
        <v>156026.39305456835</v>
      </c>
    </row>
    <row r="27" spans="1:15" s="26" customFormat="1" x14ac:dyDescent="0.2">
      <c r="A27" s="857" t="s">
        <v>239</v>
      </c>
      <c r="B27" s="1633"/>
      <c r="C27" s="1634"/>
      <c r="D27" s="1634"/>
      <c r="E27" s="1634"/>
      <c r="F27" s="1634"/>
      <c r="G27" s="1634"/>
      <c r="H27" s="1634"/>
      <c r="I27" s="1634"/>
      <c r="J27" s="1634"/>
      <c r="K27" s="1634"/>
      <c r="L27" s="1634"/>
      <c r="M27" s="1635"/>
      <c r="N27" s="1635"/>
      <c r="O27" s="4"/>
    </row>
    <row r="28" spans="1:15" x14ac:dyDescent="0.2">
      <c r="A28" s="101" t="s">
        <v>541</v>
      </c>
      <c r="B28" s="1622">
        <v>40025.413456277965</v>
      </c>
      <c r="C28" s="1623">
        <v>45051.695053080854</v>
      </c>
      <c r="D28" s="1623">
        <v>42949.580618387918</v>
      </c>
      <c r="E28" s="1623">
        <v>37519.726714082331</v>
      </c>
      <c r="F28" s="1623">
        <v>38180.689758041073</v>
      </c>
      <c r="G28" s="1623">
        <v>40760.485509760641</v>
      </c>
      <c r="H28" s="1623">
        <v>45307.912680494657</v>
      </c>
      <c r="I28" s="1623">
        <v>48892.592685385716</v>
      </c>
      <c r="J28" s="1623">
        <v>42037.766105127237</v>
      </c>
      <c r="K28" s="1623">
        <v>39433.088201780614</v>
      </c>
      <c r="L28" s="1623">
        <v>39791.152538895571</v>
      </c>
      <c r="M28" s="1624">
        <v>45783.422999791059</v>
      </c>
      <c r="N28" s="1625">
        <v>42143.767397060721</v>
      </c>
    </row>
    <row r="29" spans="1:15" x14ac:dyDescent="0.2">
      <c r="A29" s="101" t="s">
        <v>280</v>
      </c>
      <c r="B29" s="1622">
        <v>14774.331092978256</v>
      </c>
      <c r="C29" s="1623">
        <v>12701.2156496322</v>
      </c>
      <c r="D29" s="1623">
        <v>12386.080551863224</v>
      </c>
      <c r="E29" s="1623">
        <v>9177.314986172898</v>
      </c>
      <c r="F29" s="1623">
        <v>4984.5676823211725</v>
      </c>
      <c r="G29" s="1623">
        <v>5311.6160950531184</v>
      </c>
      <c r="H29" s="1623">
        <v>7600.5699925368053</v>
      </c>
      <c r="I29" s="1623">
        <v>6188.2107634197382</v>
      </c>
      <c r="J29" s="1623">
        <v>5018.5971193637206</v>
      </c>
      <c r="K29" s="1623">
        <v>6007.9765792906037</v>
      </c>
      <c r="L29" s="1623">
        <v>10448.006071003196</v>
      </c>
      <c r="M29" s="1624">
        <v>13999.675993724415</v>
      </c>
      <c r="N29" s="1625">
        <v>9036.9420785689053</v>
      </c>
    </row>
    <row r="30" spans="1:15" x14ac:dyDescent="0.2">
      <c r="A30" s="101" t="s">
        <v>234</v>
      </c>
      <c r="B30" s="1622">
        <v>14562.855049364956</v>
      </c>
      <c r="C30" s="1623">
        <v>12515.758160160191</v>
      </c>
      <c r="D30" s="1623">
        <v>12224.691972987492</v>
      </c>
      <c r="E30" s="1623">
        <v>9042.5611799251274</v>
      </c>
      <c r="F30" s="1623">
        <v>4903.3406319881378</v>
      </c>
      <c r="G30" s="1623">
        <v>5078.6917164513688</v>
      </c>
      <c r="H30" s="1623">
        <v>7514.441577574541</v>
      </c>
      <c r="I30" s="1623">
        <v>6046.2724074755715</v>
      </c>
      <c r="J30" s="1623">
        <v>4904.8871575103194</v>
      </c>
      <c r="K30" s="1623">
        <v>5929.6244765273514</v>
      </c>
      <c r="L30" s="1623">
        <v>10300.441593473328</v>
      </c>
      <c r="M30" s="1624">
        <v>13836.677300510984</v>
      </c>
      <c r="N30" s="1625">
        <v>8892.5854351084636</v>
      </c>
    </row>
    <row r="31" spans="1:15" x14ac:dyDescent="0.2">
      <c r="A31" s="101" t="s">
        <v>199</v>
      </c>
      <c r="B31" s="1622">
        <v>125.99072629939317</v>
      </c>
      <c r="C31" s="1623">
        <v>106.4370410321726</v>
      </c>
      <c r="D31" s="1623">
        <v>102.10795014781458</v>
      </c>
      <c r="E31" s="1623">
        <v>83.41689266499381</v>
      </c>
      <c r="F31" s="1623">
        <v>35.025407529323651</v>
      </c>
      <c r="G31" s="1623">
        <v>118.73862113714604</v>
      </c>
      <c r="H31" s="1623">
        <v>54.036141938949186</v>
      </c>
      <c r="I31" s="1623">
        <v>91.574232009754709</v>
      </c>
      <c r="J31" s="1623">
        <v>68.197732806341449</v>
      </c>
      <c r="K31" s="1623">
        <v>49.879874553454833</v>
      </c>
      <c r="L31" s="1623">
        <v>78.416853307723414</v>
      </c>
      <c r="M31" s="1624">
        <v>101.38279582413642</v>
      </c>
      <c r="N31" s="1625">
        <v>84.392468832259155</v>
      </c>
    </row>
    <row r="32" spans="1:15" x14ac:dyDescent="0.2">
      <c r="A32" s="101" t="s">
        <v>200</v>
      </c>
      <c r="B32" s="1622">
        <v>85.48531731390834</v>
      </c>
      <c r="C32" s="1623">
        <v>79.020448439837651</v>
      </c>
      <c r="D32" s="1623">
        <v>59.280628727918135</v>
      </c>
      <c r="E32" s="1623">
        <v>51.336913582777825</v>
      </c>
      <c r="F32" s="1623">
        <v>46.201642803710833</v>
      </c>
      <c r="G32" s="1623">
        <v>114.1857574646038</v>
      </c>
      <c r="H32" s="1623">
        <v>32.092273023314725</v>
      </c>
      <c r="I32" s="1623">
        <v>50.364123934411523</v>
      </c>
      <c r="J32" s="1623">
        <v>45.512229047059819</v>
      </c>
      <c r="K32" s="1623">
        <v>28.472228209798367</v>
      </c>
      <c r="L32" s="1623">
        <v>69.147624222147414</v>
      </c>
      <c r="M32" s="1624">
        <v>61.615897389294766</v>
      </c>
      <c r="N32" s="1625">
        <v>59.964174628181304</v>
      </c>
    </row>
    <row r="33" spans="1:16" x14ac:dyDescent="0.2">
      <c r="A33" s="101" t="s">
        <v>246</v>
      </c>
      <c r="B33" s="1622">
        <v>4163.6880525020642</v>
      </c>
      <c r="C33" s="1623">
        <v>2955.6803932125722</v>
      </c>
      <c r="D33" s="1623">
        <v>3599.926684599453</v>
      </c>
      <c r="E33" s="1623">
        <v>2262.7628856814681</v>
      </c>
      <c r="F33" s="1623">
        <v>1291.8694819046125</v>
      </c>
      <c r="G33" s="1623">
        <v>1109.6116380930973</v>
      </c>
      <c r="H33" s="1623">
        <v>1328.4080024092636</v>
      </c>
      <c r="I33" s="1623">
        <v>1550.5264818798867</v>
      </c>
      <c r="J33" s="1623">
        <v>1395.4921988895212</v>
      </c>
      <c r="K33" s="1623">
        <v>1292.7491738330471</v>
      </c>
      <c r="L33" s="1623">
        <v>1635.3233835898366</v>
      </c>
      <c r="M33" s="1624">
        <v>2795.5952345482056</v>
      </c>
      <c r="N33" s="1625">
        <v>2113.8641387932666</v>
      </c>
    </row>
    <row r="34" spans="1:16" x14ac:dyDescent="0.2">
      <c r="A34" s="101" t="s">
        <v>0</v>
      </c>
      <c r="B34" s="1622">
        <v>6877.0729846973463</v>
      </c>
      <c r="C34" s="1623">
        <v>6039.420608544594</v>
      </c>
      <c r="D34" s="1623">
        <v>5702.7721910386999</v>
      </c>
      <c r="E34" s="1623">
        <v>4658.2284345383696</v>
      </c>
      <c r="F34" s="1623">
        <v>2797.3878533614484</v>
      </c>
      <c r="G34" s="1623">
        <v>4031.2007888113535</v>
      </c>
      <c r="H34" s="1623">
        <v>4766.2407924540394</v>
      </c>
      <c r="I34" s="1623">
        <v>4235.5554204441341</v>
      </c>
      <c r="J34" s="1623">
        <v>3690.2138636640234</v>
      </c>
      <c r="K34" s="1623">
        <v>3431.2163992379897</v>
      </c>
      <c r="L34" s="1623">
        <v>3712.6634752388122</v>
      </c>
      <c r="M34" s="1624">
        <v>5481.856096039598</v>
      </c>
      <c r="N34" s="1625">
        <v>4613.5017198967025</v>
      </c>
    </row>
    <row r="35" spans="1:16" x14ac:dyDescent="0.2">
      <c r="A35" s="101" t="s">
        <v>235</v>
      </c>
      <c r="B35" s="1622">
        <v>1253.7930091375392</v>
      </c>
      <c r="C35" s="1623">
        <v>973.79546211130037</v>
      </c>
      <c r="D35" s="1623">
        <v>1094.4414760878699</v>
      </c>
      <c r="E35" s="1623">
        <v>1004.7108302000102</v>
      </c>
      <c r="F35" s="1623">
        <v>684.8805799951474</v>
      </c>
      <c r="G35" s="1623">
        <v>1097.0623735298655</v>
      </c>
      <c r="H35" s="1623">
        <v>1159.4135416491072</v>
      </c>
      <c r="I35" s="1623">
        <v>940.55876043510898</v>
      </c>
      <c r="J35" s="1623">
        <v>1026.2938720913503</v>
      </c>
      <c r="K35" s="1623">
        <v>825.54436838623587</v>
      </c>
      <c r="L35" s="1623">
        <v>788.13423449117272</v>
      </c>
      <c r="M35" s="1624">
        <v>1085.3692615442487</v>
      </c>
      <c r="N35" s="1625">
        <v>994.83929633638718</v>
      </c>
    </row>
    <row r="36" spans="1:16" x14ac:dyDescent="0.2">
      <c r="A36" s="101" t="s">
        <v>262</v>
      </c>
      <c r="B36" s="1626">
        <v>5623.2799755598071</v>
      </c>
      <c r="C36" s="1627">
        <v>5065.6251464332936</v>
      </c>
      <c r="D36" s="1627">
        <v>4608.33071495083</v>
      </c>
      <c r="E36" s="1627">
        <v>3653.5176043383594</v>
      </c>
      <c r="F36" s="1627">
        <v>2112.507273366301</v>
      </c>
      <c r="G36" s="1627">
        <v>2934.1384152814881</v>
      </c>
      <c r="H36" s="1627">
        <v>3606.8272508049322</v>
      </c>
      <c r="I36" s="1627">
        <v>3294.9966600090252</v>
      </c>
      <c r="J36" s="1627">
        <v>2663.9199915726731</v>
      </c>
      <c r="K36" s="1627">
        <v>2605.6720308517538</v>
      </c>
      <c r="L36" s="1627">
        <v>2924.5292407476395</v>
      </c>
      <c r="M36" s="1628">
        <v>4396.4868344953493</v>
      </c>
      <c r="N36" s="1629">
        <v>3618.6624235603153</v>
      </c>
    </row>
    <row r="37" spans="1:16" x14ac:dyDescent="0.2">
      <c r="A37" s="157" t="s">
        <v>198</v>
      </c>
      <c r="B37" s="1636">
        <v>65840.505586460975</v>
      </c>
      <c r="C37" s="1637">
        <v>66748.011704463963</v>
      </c>
      <c r="D37" s="1637">
        <v>64638.360045889218</v>
      </c>
      <c r="E37" s="1637">
        <v>53618.033020476199</v>
      </c>
      <c r="F37" s="1637">
        <v>47254.51477562698</v>
      </c>
      <c r="G37" s="1637">
        <v>51212.914031715838</v>
      </c>
      <c r="H37" s="1637">
        <v>59003.131467895859</v>
      </c>
      <c r="I37" s="1637">
        <v>60866.885351129036</v>
      </c>
      <c r="J37" s="1637">
        <v>52142.069287044425</v>
      </c>
      <c r="K37" s="1637">
        <v>50165.030354141156</v>
      </c>
      <c r="L37" s="1637">
        <v>55587.145468728479</v>
      </c>
      <c r="M37" s="1638">
        <v>68060.550324105832</v>
      </c>
      <c r="N37" s="1638">
        <v>57908.075334319627</v>
      </c>
    </row>
    <row r="38" spans="1:16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</row>
    <row r="39" spans="1:16" x14ac:dyDescent="0.2">
      <c r="A39" s="4" t="s">
        <v>677</v>
      </c>
      <c r="B39" s="859"/>
      <c r="C39" s="860"/>
      <c r="D39" s="861"/>
      <c r="E39" s="860"/>
      <c r="F39" s="862"/>
      <c r="G39" s="861"/>
      <c r="H39" s="860"/>
      <c r="I39" s="860"/>
      <c r="J39" s="866"/>
      <c r="K39" s="25"/>
      <c r="L39" s="867"/>
    </row>
    <row r="40" spans="1:16" x14ac:dyDescent="0.2">
      <c r="A40" s="25"/>
    </row>
    <row r="41" spans="1:16" ht="15.75" x14ac:dyDescent="0.25">
      <c r="A41" s="1893" t="s">
        <v>1083</v>
      </c>
      <c r="B41" s="1893"/>
      <c r="C41" s="1893"/>
      <c r="D41" s="1893"/>
      <c r="E41" s="1893"/>
      <c r="F41" s="1893"/>
      <c r="G41" s="1893"/>
      <c r="H41" s="1893"/>
      <c r="I41" s="1893"/>
      <c r="J41" s="1893"/>
      <c r="K41" s="1893"/>
      <c r="L41" s="1893"/>
      <c r="M41" s="1893"/>
      <c r="N41" s="1893"/>
      <c r="P41" s="1364"/>
    </row>
    <row r="42" spans="1:16" ht="15.75" x14ac:dyDescent="0.25">
      <c r="A42" s="1893" t="s">
        <v>650</v>
      </c>
      <c r="B42" s="1893"/>
      <c r="C42" s="1893"/>
      <c r="D42" s="1893"/>
      <c r="E42" s="1893"/>
      <c r="F42" s="1893"/>
      <c r="G42" s="1893"/>
      <c r="H42" s="1893"/>
      <c r="I42" s="1893"/>
      <c r="J42" s="1893"/>
      <c r="K42" s="1893"/>
      <c r="L42" s="1893"/>
      <c r="M42" s="1893"/>
      <c r="N42" s="1893"/>
    </row>
    <row r="43" spans="1:16" x14ac:dyDescent="0.2">
      <c r="A43" s="25"/>
      <c r="B43" s="25"/>
      <c r="C43" s="25"/>
      <c r="D43" s="854"/>
      <c r="E43" s="25"/>
      <c r="F43" s="25"/>
      <c r="G43" s="25"/>
      <c r="H43" s="25"/>
      <c r="I43" s="25"/>
      <c r="J43" s="25"/>
      <c r="K43" s="25"/>
      <c r="L43" s="25"/>
      <c r="M43" s="25"/>
      <c r="N43" s="25"/>
    </row>
    <row r="44" spans="1:16" x14ac:dyDescent="0.2">
      <c r="A44" s="1327"/>
      <c r="B44" s="588"/>
      <c r="C44" s="1328"/>
      <c r="D44" s="1328"/>
      <c r="E44" s="1328"/>
      <c r="F44" s="1328"/>
      <c r="G44" s="1328"/>
      <c r="H44" s="1328"/>
      <c r="I44" s="1328"/>
      <c r="J44" s="1328"/>
      <c r="K44" s="1328"/>
      <c r="L44" s="1328"/>
      <c r="M44" s="1331"/>
      <c r="N44" s="1331"/>
    </row>
    <row r="45" spans="1:16" x14ac:dyDescent="0.2">
      <c r="A45" s="1326" t="s">
        <v>197</v>
      </c>
      <c r="B45" s="856" t="s">
        <v>231</v>
      </c>
      <c r="C45" s="635" t="s">
        <v>232</v>
      </c>
      <c r="D45" s="635" t="s">
        <v>218</v>
      </c>
      <c r="E45" s="635" t="s">
        <v>219</v>
      </c>
      <c r="F45" s="635" t="s">
        <v>353</v>
      </c>
      <c r="G45" s="635" t="s">
        <v>220</v>
      </c>
      <c r="H45" s="635" t="s">
        <v>221</v>
      </c>
      <c r="I45" s="635" t="s">
        <v>222</v>
      </c>
      <c r="J45" s="635" t="s">
        <v>233</v>
      </c>
      <c r="K45" s="635" t="s">
        <v>224</v>
      </c>
      <c r="L45" s="635" t="s">
        <v>225</v>
      </c>
      <c r="M45" s="848" t="s">
        <v>226</v>
      </c>
      <c r="N45" s="848" t="s">
        <v>264</v>
      </c>
    </row>
    <row r="46" spans="1:16" x14ac:dyDescent="0.2">
      <c r="A46" s="148" t="s">
        <v>541</v>
      </c>
      <c r="B46" s="152">
        <v>99001.791447025433</v>
      </c>
      <c r="C46" s="63">
        <v>93310.65843436624</v>
      </c>
      <c r="D46" s="63">
        <v>95239.129858727305</v>
      </c>
      <c r="E46" s="63">
        <v>86590.443587630609</v>
      </c>
      <c r="F46" s="63">
        <v>89208.1640026081</v>
      </c>
      <c r="G46" s="63">
        <v>108272.02589418346</v>
      </c>
      <c r="H46" s="63">
        <v>109970.23935016207</v>
      </c>
      <c r="I46" s="63">
        <v>105846.01467354406</v>
      </c>
      <c r="J46" s="63">
        <v>88195.583161707909</v>
      </c>
      <c r="K46" s="63">
        <v>87217.278942022356</v>
      </c>
      <c r="L46" s="63">
        <v>85915.582551677595</v>
      </c>
      <c r="M46" s="156">
        <v>107667.70732594127</v>
      </c>
      <c r="N46" s="148">
        <v>96439.911193479391</v>
      </c>
    </row>
    <row r="47" spans="1:16" x14ac:dyDescent="0.2">
      <c r="A47" s="101" t="s">
        <v>280</v>
      </c>
      <c r="B47" s="64">
        <v>64343.467928367965</v>
      </c>
      <c r="C47" s="42">
        <v>61894.952076149217</v>
      </c>
      <c r="D47" s="42">
        <v>59930.011431985913</v>
      </c>
      <c r="E47" s="42">
        <v>54417.377669286907</v>
      </c>
      <c r="F47" s="42">
        <v>48080.295645573402</v>
      </c>
      <c r="G47" s="42">
        <v>56590.369774692212</v>
      </c>
      <c r="H47" s="42">
        <v>58763.439031790789</v>
      </c>
      <c r="I47" s="42">
        <v>50524.225907500317</v>
      </c>
      <c r="J47" s="42">
        <v>44375.144018707739</v>
      </c>
      <c r="K47" s="42">
        <v>50655.794560935188</v>
      </c>
      <c r="L47" s="42">
        <v>53708.804526787797</v>
      </c>
      <c r="M47" s="146">
        <v>68663.702329617459</v>
      </c>
      <c r="N47" s="101">
        <v>55987.941314315634</v>
      </c>
    </row>
    <row r="48" spans="1:16" x14ac:dyDescent="0.2">
      <c r="A48" s="101" t="s">
        <v>234</v>
      </c>
      <c r="B48" s="64">
        <v>62463.41600806421</v>
      </c>
      <c r="C48" s="42">
        <v>60434.111098434361</v>
      </c>
      <c r="D48" s="42">
        <v>58684.97228796994</v>
      </c>
      <c r="E48" s="42">
        <v>53231.520877952076</v>
      </c>
      <c r="F48" s="42">
        <v>46857.430996260526</v>
      </c>
      <c r="G48" s="42">
        <v>55293.901542534761</v>
      </c>
      <c r="H48" s="42">
        <v>57570.36754690946</v>
      </c>
      <c r="I48" s="42">
        <v>49475.408790260517</v>
      </c>
      <c r="J48" s="42">
        <v>43215.792951105774</v>
      </c>
      <c r="K48" s="42">
        <v>49419.642493428204</v>
      </c>
      <c r="L48" s="42">
        <v>52171.984592573863</v>
      </c>
      <c r="M48" s="146">
        <v>66591.155804434602</v>
      </c>
      <c r="N48" s="101">
        <v>54609.548825830148</v>
      </c>
    </row>
    <row r="49" spans="1:14" x14ac:dyDescent="0.2">
      <c r="A49" s="101" t="s">
        <v>199</v>
      </c>
      <c r="B49" s="64">
        <v>1120.7628916363983</v>
      </c>
      <c r="C49" s="42">
        <v>837.5659659744457</v>
      </c>
      <c r="D49" s="42">
        <v>629.988108526053</v>
      </c>
      <c r="E49" s="42">
        <v>619.66414262986336</v>
      </c>
      <c r="F49" s="42">
        <v>613.12693117633626</v>
      </c>
      <c r="G49" s="42">
        <v>768.38398845750817</v>
      </c>
      <c r="H49" s="42">
        <v>630.45831300935197</v>
      </c>
      <c r="I49" s="42">
        <v>520.547042730405</v>
      </c>
      <c r="J49" s="42">
        <v>630.29546038906369</v>
      </c>
      <c r="K49" s="42">
        <v>692.52230269614199</v>
      </c>
      <c r="L49" s="42">
        <v>942.12564739592938</v>
      </c>
      <c r="M49" s="146">
        <v>1116.0457610309679</v>
      </c>
      <c r="N49" s="101">
        <v>759.70661942035815</v>
      </c>
    </row>
    <row r="50" spans="1:14" x14ac:dyDescent="0.2">
      <c r="A50" s="101" t="s">
        <v>200</v>
      </c>
      <c r="B50" s="64">
        <v>759.28902866732938</v>
      </c>
      <c r="C50" s="42">
        <v>623.27501174036274</v>
      </c>
      <c r="D50" s="42">
        <v>615.05103548995862</v>
      </c>
      <c r="E50" s="42">
        <v>566.19264870495624</v>
      </c>
      <c r="F50" s="42">
        <v>609.73771813654162</v>
      </c>
      <c r="G50" s="42">
        <v>528.08424369993975</v>
      </c>
      <c r="H50" s="42">
        <v>562.6131718719879</v>
      </c>
      <c r="I50" s="42">
        <v>528.27007450939243</v>
      </c>
      <c r="J50" s="42">
        <v>529.05560721290294</v>
      </c>
      <c r="K50" s="42">
        <v>543.62976481084263</v>
      </c>
      <c r="L50" s="42">
        <v>594.69428681800343</v>
      </c>
      <c r="M50" s="146">
        <v>956.50076415192359</v>
      </c>
      <c r="N50" s="101">
        <v>618.685869064607</v>
      </c>
    </row>
    <row r="51" spans="1:14" x14ac:dyDescent="0.2">
      <c r="A51" s="101" t="s">
        <v>246</v>
      </c>
      <c r="B51" s="64">
        <v>26863.26893704704</v>
      </c>
      <c r="C51" s="42">
        <v>23609.404956096208</v>
      </c>
      <c r="D51" s="42">
        <v>23339.068235314113</v>
      </c>
      <c r="E51" s="42">
        <v>22433.085530948403</v>
      </c>
      <c r="F51" s="42">
        <v>21683.162669210713</v>
      </c>
      <c r="G51" s="42">
        <v>26928.789154251346</v>
      </c>
      <c r="H51" s="42">
        <v>27944.4259150785</v>
      </c>
      <c r="I51" s="42">
        <v>23487.390486033262</v>
      </c>
      <c r="J51" s="42">
        <v>19291.224414057771</v>
      </c>
      <c r="K51" s="42">
        <v>20502.55302300426</v>
      </c>
      <c r="L51" s="42">
        <v>20770.652345666469</v>
      </c>
      <c r="M51" s="146">
        <v>26391.488244696695</v>
      </c>
      <c r="N51" s="101">
        <v>23617.336890247669</v>
      </c>
    </row>
    <row r="52" spans="1:14" x14ac:dyDescent="0.2">
      <c r="A52" s="101" t="s">
        <v>0</v>
      </c>
      <c r="B52" s="64">
        <v>39483.70410008412</v>
      </c>
      <c r="C52" s="42">
        <v>34252.259480547051</v>
      </c>
      <c r="D52" s="42">
        <v>30737.940596083885</v>
      </c>
      <c r="E52" s="42">
        <v>26455.467873906302</v>
      </c>
      <c r="F52" s="42">
        <v>23418.944775446824</v>
      </c>
      <c r="G52" s="42">
        <v>30591.845313475769</v>
      </c>
      <c r="H52" s="42">
        <v>31857.900635950882</v>
      </c>
      <c r="I52" s="42">
        <v>28577.658548896485</v>
      </c>
      <c r="J52" s="42">
        <v>24605.881715536631</v>
      </c>
      <c r="K52" s="42">
        <v>26511.283216910146</v>
      </c>
      <c r="L52" s="42">
        <v>27311.971983023606</v>
      </c>
      <c r="M52" s="146">
        <v>38273.353357769098</v>
      </c>
      <c r="N52" s="101">
        <v>30171.787984106933</v>
      </c>
    </row>
    <row r="53" spans="1:14" x14ac:dyDescent="0.2">
      <c r="A53" s="101" t="s">
        <v>235</v>
      </c>
      <c r="B53" s="64">
        <v>7634.9653130415572</v>
      </c>
      <c r="C53" s="42">
        <v>6255.2655604488755</v>
      </c>
      <c r="D53" s="42">
        <v>5656.5388133630004</v>
      </c>
      <c r="E53" s="42">
        <v>5083.8751091024878</v>
      </c>
      <c r="F53" s="42">
        <v>5348.873346370995</v>
      </c>
      <c r="G53" s="42">
        <v>6736.931428880609</v>
      </c>
      <c r="H53" s="42">
        <v>6609.6704324069742</v>
      </c>
      <c r="I53" s="42">
        <v>6314.9814774189426</v>
      </c>
      <c r="J53" s="42">
        <v>5477.604228283476</v>
      </c>
      <c r="K53" s="42">
        <v>5333.7564528570711</v>
      </c>
      <c r="L53" s="42">
        <v>4947.0053146068758</v>
      </c>
      <c r="M53" s="146">
        <v>7373.3415348201052</v>
      </c>
      <c r="N53" s="101">
        <v>6068.3448399929002</v>
      </c>
    </row>
    <row r="54" spans="1:14" x14ac:dyDescent="0.2">
      <c r="A54" s="147" t="s">
        <v>262</v>
      </c>
      <c r="B54" s="112">
        <v>31848.738787036207</v>
      </c>
      <c r="C54" s="113">
        <v>27996.993920093464</v>
      </c>
      <c r="D54" s="113">
        <v>25081.401782719007</v>
      </c>
      <c r="E54" s="113">
        <v>21371.5927648039</v>
      </c>
      <c r="F54" s="113">
        <v>18070.071429081661</v>
      </c>
      <c r="G54" s="113">
        <v>23854.913884596375</v>
      </c>
      <c r="H54" s="113">
        <v>25248.23020354292</v>
      </c>
      <c r="I54" s="113">
        <v>22262.677071478793</v>
      </c>
      <c r="J54" s="113">
        <v>19128.277487253621</v>
      </c>
      <c r="K54" s="113">
        <v>21177.526764055943</v>
      </c>
      <c r="L54" s="113">
        <v>22364.966668416655</v>
      </c>
      <c r="M54" s="160">
        <v>30900.011822950903</v>
      </c>
      <c r="N54" s="147">
        <v>24103.44314411395</v>
      </c>
    </row>
    <row r="55" spans="1:14" x14ac:dyDescent="0.2">
      <c r="A55" s="148" t="s">
        <v>600</v>
      </c>
      <c r="B55" s="152">
        <v>229692.2324124751</v>
      </c>
      <c r="C55" s="63">
        <v>213067.27494733277</v>
      </c>
      <c r="D55" s="63">
        <v>209246.15012236923</v>
      </c>
      <c r="E55" s="63">
        <v>189896.37466169673</v>
      </c>
      <c r="F55" s="63">
        <v>182390.56709293363</v>
      </c>
      <c r="G55" s="63">
        <v>222383.03013654129</v>
      </c>
      <c r="H55" s="63">
        <v>228536.0049329857</v>
      </c>
      <c r="I55" s="63">
        <v>208435.28961577261</v>
      </c>
      <c r="J55" s="63">
        <v>176467.83331015342</v>
      </c>
      <c r="K55" s="63">
        <v>184886.90974305</v>
      </c>
      <c r="L55" s="63">
        <v>187707.01140706282</v>
      </c>
      <c r="M55" s="156">
        <v>240996.25125792349</v>
      </c>
      <c r="N55" s="156">
        <v>206216.97738218232</v>
      </c>
    </row>
    <row r="56" spans="1:14" x14ac:dyDescent="0.2">
      <c r="A56" s="857" t="s">
        <v>240</v>
      </c>
      <c r="B56" s="858"/>
      <c r="C56" s="635"/>
      <c r="D56" s="635"/>
      <c r="E56" s="635"/>
      <c r="F56" s="635"/>
      <c r="G56" s="635"/>
      <c r="H56" s="635"/>
      <c r="I56" s="635"/>
      <c r="J56" s="635"/>
      <c r="K56" s="635"/>
      <c r="L56" s="635"/>
      <c r="M56" s="848"/>
      <c r="N56" s="848"/>
    </row>
    <row r="57" spans="1:14" x14ac:dyDescent="0.2">
      <c r="A57" s="101" t="s">
        <v>541</v>
      </c>
      <c r="B57" s="64">
        <v>58738.431583194979</v>
      </c>
      <c r="C57" s="42">
        <v>53306.17518111549</v>
      </c>
      <c r="D57" s="42">
        <v>54332.201059932508</v>
      </c>
      <c r="E57" s="42">
        <v>50669.177812931252</v>
      </c>
      <c r="F57" s="42">
        <v>54136.660537711687</v>
      </c>
      <c r="G57" s="42">
        <v>68920.840870074811</v>
      </c>
      <c r="H57" s="42">
        <v>67646.459209560402</v>
      </c>
      <c r="I57" s="42">
        <v>59995.129084176886</v>
      </c>
      <c r="J57" s="42">
        <v>47447.395621388307</v>
      </c>
      <c r="K57" s="42">
        <v>48411.868312103034</v>
      </c>
      <c r="L57" s="42">
        <v>48384.356728342013</v>
      </c>
      <c r="M57" s="146">
        <v>63813.618871621831</v>
      </c>
      <c r="N57" s="101">
        <v>56368.57935468675</v>
      </c>
    </row>
    <row r="58" spans="1:14" x14ac:dyDescent="0.2">
      <c r="A58" s="101" t="s">
        <v>280</v>
      </c>
      <c r="B58" s="64">
        <v>50345.214167611972</v>
      </c>
      <c r="C58" s="42">
        <v>48621.128285476472</v>
      </c>
      <c r="D58" s="42">
        <v>47935.700836591059</v>
      </c>
      <c r="E58" s="42">
        <v>43384.201709983288</v>
      </c>
      <c r="F58" s="42">
        <v>43127.427134720696</v>
      </c>
      <c r="G58" s="42">
        <v>52481.077655847388</v>
      </c>
      <c r="H58" s="42">
        <v>54682.302670811194</v>
      </c>
      <c r="I58" s="42">
        <v>45872.864238412825</v>
      </c>
      <c r="J58" s="42">
        <v>39781.839042566629</v>
      </c>
      <c r="K58" s="42">
        <v>44525.593995127987</v>
      </c>
      <c r="L58" s="42">
        <v>44831.032371881498</v>
      </c>
      <c r="M58" s="146">
        <v>54612.072266164083</v>
      </c>
      <c r="N58" s="101">
        <v>47533.897397244771</v>
      </c>
    </row>
    <row r="59" spans="1:14" x14ac:dyDescent="0.2">
      <c r="A59" s="101" t="s">
        <v>234</v>
      </c>
      <c r="B59" s="64">
        <v>48639.989115302022</v>
      </c>
      <c r="C59" s="42">
        <v>47314.438846980171</v>
      </c>
      <c r="D59" s="42">
        <v>46842.224874599749</v>
      </c>
      <c r="E59" s="42">
        <v>42303.386707814359</v>
      </c>
      <c r="F59" s="42">
        <v>42073.627258796943</v>
      </c>
      <c r="G59" s="42">
        <v>51366.795949405023</v>
      </c>
      <c r="H59" s="42">
        <v>53563.896702011654</v>
      </c>
      <c r="I59" s="42">
        <v>44931.613821408013</v>
      </c>
      <c r="J59" s="42">
        <v>38787.469095332082</v>
      </c>
      <c r="K59" s="42">
        <v>43395.40872273768</v>
      </c>
      <c r="L59" s="42">
        <v>43436.125734213587</v>
      </c>
      <c r="M59" s="146">
        <v>52735.771588225311</v>
      </c>
      <c r="N59" s="101">
        <v>46299.386594229909</v>
      </c>
    </row>
    <row r="60" spans="1:14" x14ac:dyDescent="0.2">
      <c r="A60" s="101" t="s">
        <v>199</v>
      </c>
      <c r="B60" s="64">
        <v>1019.3694099002347</v>
      </c>
      <c r="C60" s="42">
        <v>748.73830424642074</v>
      </c>
      <c r="D60" s="42">
        <v>567.12043748720544</v>
      </c>
      <c r="E60" s="42">
        <v>572.63573274443252</v>
      </c>
      <c r="F60" s="42">
        <v>573.97092913822939</v>
      </c>
      <c r="G60" s="42">
        <v>636.54744118838141</v>
      </c>
      <c r="H60" s="42">
        <v>592.03275316736892</v>
      </c>
      <c r="I60" s="42">
        <v>476.71130957063679</v>
      </c>
      <c r="J60" s="42">
        <v>559.85996197289626</v>
      </c>
      <c r="K60" s="42">
        <v>631.1233680010705</v>
      </c>
      <c r="L60" s="42">
        <v>856.34719191517297</v>
      </c>
      <c r="M60" s="146">
        <v>1006.4194739052398</v>
      </c>
      <c r="N60" s="101">
        <v>686.56317936930361</v>
      </c>
    </row>
    <row r="61" spans="1:14" x14ac:dyDescent="0.2">
      <c r="A61" s="101" t="s">
        <v>200</v>
      </c>
      <c r="B61" s="64">
        <v>685.8556424097186</v>
      </c>
      <c r="C61" s="42">
        <v>557.95113424988438</v>
      </c>
      <c r="D61" s="42">
        <v>526.35552450411012</v>
      </c>
      <c r="E61" s="42">
        <v>508.17926942449856</v>
      </c>
      <c r="F61" s="42">
        <v>479.82894678552947</v>
      </c>
      <c r="G61" s="42">
        <v>477.73426525398708</v>
      </c>
      <c r="H61" s="42">
        <v>526.3732156321704</v>
      </c>
      <c r="I61" s="42">
        <v>464.53910743417447</v>
      </c>
      <c r="J61" s="42">
        <v>434.5099852616475</v>
      </c>
      <c r="K61" s="42">
        <v>499.06190438922789</v>
      </c>
      <c r="L61" s="42">
        <v>538.55944575273816</v>
      </c>
      <c r="M61" s="146">
        <v>869.88120403354117</v>
      </c>
      <c r="N61" s="101">
        <v>547.94762364554947</v>
      </c>
    </row>
    <row r="62" spans="1:14" x14ac:dyDescent="0.2">
      <c r="A62" s="101" t="s">
        <v>246</v>
      </c>
      <c r="B62" s="64">
        <v>23547.393024755442</v>
      </c>
      <c r="C62" s="42">
        <v>20853.156375528695</v>
      </c>
      <c r="D62" s="42">
        <v>20608.20798365575</v>
      </c>
      <c r="E62" s="42">
        <v>20033.807185992137</v>
      </c>
      <c r="F62" s="42">
        <v>20649.155432298972</v>
      </c>
      <c r="G62" s="42">
        <v>25614.4430173498</v>
      </c>
      <c r="H62" s="42">
        <v>26452.564545182733</v>
      </c>
      <c r="I62" s="42">
        <v>22159.61959522832</v>
      </c>
      <c r="J62" s="42">
        <v>18386.790090860177</v>
      </c>
      <c r="K62" s="42">
        <v>19609.353757790657</v>
      </c>
      <c r="L62" s="42">
        <v>19112.41362197564</v>
      </c>
      <c r="M62" s="146">
        <v>23472.23267324772</v>
      </c>
      <c r="N62" s="101">
        <v>21725.387214731738</v>
      </c>
    </row>
    <row r="63" spans="1:14" x14ac:dyDescent="0.2">
      <c r="A63" s="101" t="s">
        <v>0</v>
      </c>
      <c r="B63" s="64">
        <v>32506.4174634193</v>
      </c>
      <c r="C63" s="42">
        <v>28291.474728077428</v>
      </c>
      <c r="D63" s="42">
        <v>25248.733886865772</v>
      </c>
      <c r="E63" s="42">
        <v>21728.509956265116</v>
      </c>
      <c r="F63" s="42">
        <v>20595.676263106867</v>
      </c>
      <c r="G63" s="42">
        <v>27108.9129066024</v>
      </c>
      <c r="H63" s="42">
        <v>28057.105608060887</v>
      </c>
      <c r="I63" s="42">
        <v>23940.813790234719</v>
      </c>
      <c r="J63" s="42">
        <v>20182.358161563254</v>
      </c>
      <c r="K63" s="42">
        <v>22493.744095938979</v>
      </c>
      <c r="L63" s="42">
        <v>23670.806293254143</v>
      </c>
      <c r="M63" s="146">
        <v>31532.635003166848</v>
      </c>
      <c r="N63" s="101">
        <v>25447.966633839205</v>
      </c>
    </row>
    <row r="64" spans="1:14" x14ac:dyDescent="0.2">
      <c r="A64" s="101" t="s">
        <v>235</v>
      </c>
      <c r="B64" s="64">
        <v>6646.7289308218324</v>
      </c>
      <c r="C64" s="42">
        <v>5365.3624665588932</v>
      </c>
      <c r="D64" s="42">
        <v>4591.0152402200265</v>
      </c>
      <c r="E64" s="42">
        <v>4218.2187023262686</v>
      </c>
      <c r="F64" s="42">
        <v>4564.0613703294757</v>
      </c>
      <c r="G64" s="42">
        <v>5833.8557826613842</v>
      </c>
      <c r="H64" s="42">
        <v>5805.131853389079</v>
      </c>
      <c r="I64" s="42">
        <v>5418.7521655543551</v>
      </c>
      <c r="J64" s="42">
        <v>3997.6298908321132</v>
      </c>
      <c r="K64" s="42">
        <v>4168.2618619541672</v>
      </c>
      <c r="L64" s="42">
        <v>4253.731596486512</v>
      </c>
      <c r="M64" s="146">
        <v>6287.11062555845</v>
      </c>
      <c r="N64" s="101">
        <v>5099.3045252479078</v>
      </c>
    </row>
    <row r="65" spans="1:14" x14ac:dyDescent="0.2">
      <c r="A65" s="101" t="s">
        <v>262</v>
      </c>
      <c r="B65" s="112">
        <v>25859.688532591135</v>
      </c>
      <c r="C65" s="113">
        <v>22926.112261513652</v>
      </c>
      <c r="D65" s="113">
        <v>20657.718646643847</v>
      </c>
      <c r="E65" s="113">
        <v>17510.291253938965</v>
      </c>
      <c r="F65" s="113">
        <v>16031.614892783224</v>
      </c>
      <c r="G65" s="113">
        <v>21275.057123942221</v>
      </c>
      <c r="H65" s="113">
        <v>22251.973754670817</v>
      </c>
      <c r="I65" s="113">
        <v>18522.061624681599</v>
      </c>
      <c r="J65" s="113">
        <v>16184.728270731603</v>
      </c>
      <c r="K65" s="113">
        <v>18325.48223398763</v>
      </c>
      <c r="L65" s="113">
        <v>19417.074696767759</v>
      </c>
      <c r="M65" s="160">
        <v>25245.524377610316</v>
      </c>
      <c r="N65" s="147">
        <v>20348.662108591303</v>
      </c>
    </row>
    <row r="66" spans="1:14" x14ac:dyDescent="0.2">
      <c r="A66" s="148" t="s">
        <v>208</v>
      </c>
      <c r="B66" s="152">
        <v>165137.45623893224</v>
      </c>
      <c r="C66" s="63">
        <v>151071.93457037213</v>
      </c>
      <c r="D66" s="63">
        <v>148124.8437673031</v>
      </c>
      <c r="E66" s="63">
        <v>135815.6966650963</v>
      </c>
      <c r="F66" s="63">
        <v>138508.9193679328</v>
      </c>
      <c r="G66" s="63">
        <v>174125.27444981289</v>
      </c>
      <c r="H66" s="63">
        <v>176838.43203361868</v>
      </c>
      <c r="I66" s="63">
        <v>151968.42670785121</v>
      </c>
      <c r="J66" s="63">
        <v>125798.38291652175</v>
      </c>
      <c r="K66" s="63">
        <v>135040.56016113871</v>
      </c>
      <c r="L66" s="63">
        <v>135998.60901536062</v>
      </c>
      <c r="M66" s="156">
        <v>173430.55881409947</v>
      </c>
      <c r="N66" s="156">
        <v>151075.83060052412</v>
      </c>
    </row>
    <row r="67" spans="1:14" x14ac:dyDescent="0.2">
      <c r="A67" s="857" t="s">
        <v>239</v>
      </c>
      <c r="B67" s="858"/>
      <c r="C67" s="635"/>
      <c r="D67" s="635"/>
      <c r="E67" s="635"/>
      <c r="F67" s="635"/>
      <c r="G67" s="635"/>
      <c r="H67" s="635"/>
      <c r="I67" s="635"/>
      <c r="J67" s="635"/>
      <c r="K67" s="635"/>
      <c r="L67" s="635"/>
      <c r="M67" s="848"/>
      <c r="N67" s="848"/>
    </row>
    <row r="68" spans="1:14" x14ac:dyDescent="0.2">
      <c r="A68" s="101" t="s">
        <v>541</v>
      </c>
      <c r="B68" s="64">
        <v>40263.359863830454</v>
      </c>
      <c r="C68" s="42">
        <v>40004.48325325075</v>
      </c>
      <c r="D68" s="42">
        <v>40906.92879879479</v>
      </c>
      <c r="E68" s="42">
        <v>35921.26577469935</v>
      </c>
      <c r="F68" s="42">
        <v>35071.503464896421</v>
      </c>
      <c r="G68" s="42">
        <v>39351.185024108658</v>
      </c>
      <c r="H68" s="42">
        <v>42323.780140601673</v>
      </c>
      <c r="I68" s="42">
        <v>45850.885589367186</v>
      </c>
      <c r="J68" s="42">
        <v>40748.187540319603</v>
      </c>
      <c r="K68" s="42">
        <v>38805.410629919315</v>
      </c>
      <c r="L68" s="42">
        <v>37531.22582333559</v>
      </c>
      <c r="M68" s="146">
        <v>43854.088454319441</v>
      </c>
      <c r="N68" s="101">
        <v>40071.331838792641</v>
      </c>
    </row>
    <row r="69" spans="1:14" x14ac:dyDescent="0.2">
      <c r="A69" s="101" t="s">
        <v>280</v>
      </c>
      <c r="B69" s="64">
        <v>13998.253760755992</v>
      </c>
      <c r="C69" s="42">
        <v>13273.823790672746</v>
      </c>
      <c r="D69" s="42">
        <v>11994.310595394856</v>
      </c>
      <c r="E69" s="42">
        <v>11033.175959303617</v>
      </c>
      <c r="F69" s="42">
        <v>4952.8685108527079</v>
      </c>
      <c r="G69" s="42">
        <v>4109.2921188448254</v>
      </c>
      <c r="H69" s="42">
        <v>4081.136360979594</v>
      </c>
      <c r="I69" s="42">
        <v>4651.3616690874887</v>
      </c>
      <c r="J69" s="42">
        <v>4593.3049761411094</v>
      </c>
      <c r="K69" s="42">
        <v>6130.2005658072021</v>
      </c>
      <c r="L69" s="42">
        <v>8877.7721549062971</v>
      </c>
      <c r="M69" s="146">
        <v>14051.630063453371</v>
      </c>
      <c r="N69" s="101">
        <v>8454.0439170708614</v>
      </c>
    </row>
    <row r="70" spans="1:14" x14ac:dyDescent="0.2">
      <c r="A70" s="101" t="s">
        <v>234</v>
      </c>
      <c r="B70" s="64">
        <v>13823.426892762189</v>
      </c>
      <c r="C70" s="42">
        <v>13119.672251454193</v>
      </c>
      <c r="D70" s="42">
        <v>11842.747413370191</v>
      </c>
      <c r="E70" s="42">
        <v>10928.134170137719</v>
      </c>
      <c r="F70" s="42">
        <v>4783.8037374635824</v>
      </c>
      <c r="G70" s="42">
        <v>3927.1055931297365</v>
      </c>
      <c r="H70" s="42">
        <v>4006.4708448978063</v>
      </c>
      <c r="I70" s="42">
        <v>4543.7949688525068</v>
      </c>
      <c r="J70" s="42">
        <v>4428.3238557736877</v>
      </c>
      <c r="K70" s="42">
        <v>6024.2337706905255</v>
      </c>
      <c r="L70" s="42">
        <v>8735.8588583602741</v>
      </c>
      <c r="M70" s="146">
        <v>13855.384216209288</v>
      </c>
      <c r="N70" s="101">
        <v>8310.1622316002431</v>
      </c>
    </row>
    <row r="71" spans="1:14" x14ac:dyDescent="0.2">
      <c r="A71" s="101" t="s">
        <v>199</v>
      </c>
      <c r="B71" s="64">
        <v>101.39348173616365</v>
      </c>
      <c r="C71" s="42">
        <v>88.827661728024921</v>
      </c>
      <c r="D71" s="42">
        <v>62.867671038847512</v>
      </c>
      <c r="E71" s="42">
        <v>47.028409885430875</v>
      </c>
      <c r="F71" s="42">
        <v>39.156002038106905</v>
      </c>
      <c r="G71" s="42">
        <v>131.8365472691267</v>
      </c>
      <c r="H71" s="42">
        <v>38.425559841983102</v>
      </c>
      <c r="I71" s="42">
        <v>43.835733159768253</v>
      </c>
      <c r="J71" s="42">
        <v>70.435498416167377</v>
      </c>
      <c r="K71" s="42">
        <v>61.398934695071468</v>
      </c>
      <c r="L71" s="42">
        <v>85.778455480756392</v>
      </c>
      <c r="M71" s="146">
        <v>109.62628712572815</v>
      </c>
      <c r="N71" s="101">
        <v>73.143440051054554</v>
      </c>
    </row>
    <row r="72" spans="1:14" x14ac:dyDescent="0.2">
      <c r="A72" s="101" t="s">
        <v>200</v>
      </c>
      <c r="B72" s="64">
        <v>73.433386257610763</v>
      </c>
      <c r="C72" s="42">
        <v>65.323877490478409</v>
      </c>
      <c r="D72" s="42">
        <v>88.695510985848443</v>
      </c>
      <c r="E72" s="42">
        <v>58.013379280457727</v>
      </c>
      <c r="F72" s="42">
        <v>129.90877135101221</v>
      </c>
      <c r="G72" s="42">
        <v>50.349978445952679</v>
      </c>
      <c r="H72" s="42">
        <v>36.239956239817509</v>
      </c>
      <c r="I72" s="42">
        <v>63.730967075217968</v>
      </c>
      <c r="J72" s="42">
        <v>94.545621951255413</v>
      </c>
      <c r="K72" s="42">
        <v>44.56786042161476</v>
      </c>
      <c r="L72" s="42">
        <v>56.134841065265249</v>
      </c>
      <c r="M72" s="146">
        <v>86.619560118382438</v>
      </c>
      <c r="N72" s="101">
        <v>70.738245419057506</v>
      </c>
    </row>
    <row r="73" spans="1:14" x14ac:dyDescent="0.2">
      <c r="A73" s="101" t="s">
        <v>246</v>
      </c>
      <c r="B73" s="64">
        <v>3315.8759122915981</v>
      </c>
      <c r="C73" s="42">
        <v>2756.2485805675146</v>
      </c>
      <c r="D73" s="42">
        <v>2730.8602516583628</v>
      </c>
      <c r="E73" s="42">
        <v>2399.2783449562653</v>
      </c>
      <c r="F73" s="42">
        <v>1034.0072369117411</v>
      </c>
      <c r="G73" s="42">
        <v>1314.3461369015445</v>
      </c>
      <c r="H73" s="42">
        <v>1491.8613698957674</v>
      </c>
      <c r="I73" s="42">
        <v>1327.7708908049435</v>
      </c>
      <c r="J73" s="42">
        <v>904.43432319759563</v>
      </c>
      <c r="K73" s="42">
        <v>893.19926521360367</v>
      </c>
      <c r="L73" s="42">
        <v>1658.2387236908289</v>
      </c>
      <c r="M73" s="146">
        <v>2919.2555714489768</v>
      </c>
      <c r="N73" s="101">
        <v>1891.94967551593</v>
      </c>
    </row>
    <row r="74" spans="1:14" x14ac:dyDescent="0.2">
      <c r="A74" s="101" t="s">
        <v>0</v>
      </c>
      <c r="B74" s="64">
        <v>6977.2866366648177</v>
      </c>
      <c r="C74" s="42">
        <v>5960.7847524696208</v>
      </c>
      <c r="D74" s="42">
        <v>5489.2067092181151</v>
      </c>
      <c r="E74" s="42">
        <v>4726.957917641188</v>
      </c>
      <c r="F74" s="42">
        <v>2823.2685123399583</v>
      </c>
      <c r="G74" s="42">
        <v>3482.9324068733686</v>
      </c>
      <c r="H74" s="42">
        <v>3800.7950278899939</v>
      </c>
      <c r="I74" s="42">
        <v>4636.8447586617649</v>
      </c>
      <c r="J74" s="42">
        <v>4423.5235539733758</v>
      </c>
      <c r="K74" s="42">
        <v>4017.5391209711656</v>
      </c>
      <c r="L74" s="42">
        <v>3641.165689769462</v>
      </c>
      <c r="M74" s="146">
        <v>6740.718354602247</v>
      </c>
      <c r="N74" s="101">
        <v>4723.821350267729</v>
      </c>
    </row>
    <row r="75" spans="1:14" x14ac:dyDescent="0.2">
      <c r="A75" s="101" t="s">
        <v>235</v>
      </c>
      <c r="B75" s="64">
        <v>988.2363822197251</v>
      </c>
      <c r="C75" s="42">
        <v>889.9030938899823</v>
      </c>
      <c r="D75" s="42">
        <v>1065.5235731429739</v>
      </c>
      <c r="E75" s="42">
        <v>865.65640677621968</v>
      </c>
      <c r="F75" s="42">
        <v>784.81197604151964</v>
      </c>
      <c r="G75" s="42">
        <v>903.07564621922472</v>
      </c>
      <c r="H75" s="42">
        <v>804.53857901789524</v>
      </c>
      <c r="I75" s="42">
        <v>896.2293118645872</v>
      </c>
      <c r="J75" s="42">
        <v>1479.9743374513628</v>
      </c>
      <c r="K75" s="42">
        <v>1165.4945909029038</v>
      </c>
      <c r="L75" s="42">
        <v>693.27371812036358</v>
      </c>
      <c r="M75" s="146">
        <v>1086.2309092616547</v>
      </c>
      <c r="N75" s="101">
        <v>969.04031474499243</v>
      </c>
    </row>
    <row r="76" spans="1:14" x14ac:dyDescent="0.2">
      <c r="A76" s="101" t="s">
        <v>262</v>
      </c>
      <c r="B76" s="112">
        <v>5989.0502544450728</v>
      </c>
      <c r="C76" s="113">
        <v>5070.8816585798113</v>
      </c>
      <c r="D76" s="113">
        <v>4423.6831360751603</v>
      </c>
      <c r="E76" s="113">
        <v>3861.3015108649361</v>
      </c>
      <c r="F76" s="113">
        <v>2038.4565362984392</v>
      </c>
      <c r="G76" s="113">
        <v>2579.8567606541565</v>
      </c>
      <c r="H76" s="113">
        <v>2996.2564488721032</v>
      </c>
      <c r="I76" s="113">
        <v>3740.6154467971937</v>
      </c>
      <c r="J76" s="113">
        <v>2943.5492165220176</v>
      </c>
      <c r="K76" s="113">
        <v>2852.0445300683145</v>
      </c>
      <c r="L76" s="113">
        <v>2947.8919716488954</v>
      </c>
      <c r="M76" s="160">
        <v>5654.4874453405873</v>
      </c>
      <c r="N76" s="147">
        <v>3754.7810355226452</v>
      </c>
    </row>
    <row r="77" spans="1:14" x14ac:dyDescent="0.2">
      <c r="A77" s="157" t="s">
        <v>198</v>
      </c>
      <c r="B77" s="863">
        <v>64554.776173542865</v>
      </c>
      <c r="C77" s="864">
        <v>61995.34037696063</v>
      </c>
      <c r="D77" s="864">
        <v>61121.306355066125</v>
      </c>
      <c r="E77" s="864">
        <v>54080.677996600418</v>
      </c>
      <c r="F77" s="864">
        <v>43881.647725000825</v>
      </c>
      <c r="G77" s="864">
        <v>48257.755686728393</v>
      </c>
      <c r="H77" s="864">
        <v>51697.572899367027</v>
      </c>
      <c r="I77" s="864">
        <v>56466.862907921386</v>
      </c>
      <c r="J77" s="864">
        <v>50669.450393631683</v>
      </c>
      <c r="K77" s="864">
        <v>49846.34958191128</v>
      </c>
      <c r="L77" s="864">
        <v>51708.402391702184</v>
      </c>
      <c r="M77" s="865">
        <v>67565.692443824038</v>
      </c>
      <c r="N77" s="865">
        <v>55141.146781658208</v>
      </c>
    </row>
    <row r="78" spans="1:14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</row>
    <row r="79" spans="1:14" x14ac:dyDescent="0.2">
      <c r="A79" s="4" t="s">
        <v>677</v>
      </c>
      <c r="B79" s="859"/>
      <c r="C79" s="860"/>
      <c r="D79" s="861"/>
      <c r="E79" s="860"/>
      <c r="F79" s="862"/>
      <c r="G79" s="861"/>
      <c r="H79" s="860"/>
      <c r="I79" s="860"/>
      <c r="J79" s="866"/>
      <c r="K79" s="25"/>
      <c r="L79" s="867"/>
    </row>
  </sheetData>
  <sheetProtection formatCells="0" formatColumns="0" formatRows="0" insertColumns="0" insertRows="0" insertHyperlinks="0" deleteColumns="0" deleteRows="0" sort="0" autoFilter="0" pivotTables="0"/>
  <mergeCells count="4">
    <mergeCell ref="A1:N1"/>
    <mergeCell ref="A2:N2"/>
    <mergeCell ref="A41:N41"/>
    <mergeCell ref="A42:N42"/>
  </mergeCells>
  <phoneticPr fontId="51" type="noConversion"/>
  <printOptions horizontalCentered="1"/>
  <pageMargins left="0.25" right="0.25" top="0.25" bottom="0.5" header="0.3" footer="0.3"/>
  <pageSetup scale="97" fitToHeight="2" orientation="landscape" r:id="rId1"/>
  <headerFooter alignWithMargins="0">
    <oddFooter>&amp;L&amp;"Garamond,Italic"&amp;12Hawai‘i Tourism Authority&amp;R&amp;"Garamond,Italic"&amp;12 2015 Annual Visitor Research Report</oddFooter>
  </headerFooter>
  <rowBreaks count="1" manualBreakCount="1">
    <brk id="40" max="1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Y68"/>
  <sheetViews>
    <sheetView showGridLines="0" zoomScaleNormal="100" workbookViewId="0">
      <selection activeCell="E36" sqref="E36"/>
    </sheetView>
  </sheetViews>
  <sheetFormatPr defaultColWidth="9.140625" defaultRowHeight="12" x14ac:dyDescent="0.2"/>
  <cols>
    <col min="1" max="1" width="43.5703125" style="701" customWidth="1"/>
    <col min="2" max="11" width="9.7109375" style="701" customWidth="1"/>
    <col min="12" max="12" width="1.7109375" style="701" customWidth="1"/>
    <col min="13" max="13" width="43.7109375" style="701" customWidth="1"/>
    <col min="14" max="23" width="9.7109375" style="701" customWidth="1"/>
    <col min="24" max="16384" width="9.140625" style="701"/>
  </cols>
  <sheetData>
    <row r="1" spans="1:25" s="874" customFormat="1" ht="15.75" x14ac:dyDescent="0.25">
      <c r="A1" s="1893" t="str">
        <f>CONCATENATE('List of Tables'!A64,":  ",'List of Tables'!C64)</f>
        <v>TABLE 51:  Domestic U.S. Visitor Arrivals by Island and Top CBSA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M1" s="1893" t="s">
        <v>1084</v>
      </c>
      <c r="N1" s="1893"/>
      <c r="O1" s="1893"/>
      <c r="P1" s="1893"/>
      <c r="Q1" s="1893"/>
      <c r="R1" s="1893"/>
      <c r="S1" s="1893"/>
      <c r="T1" s="1893"/>
      <c r="U1" s="1893"/>
      <c r="V1" s="1893"/>
      <c r="W1" s="1893"/>
      <c r="Y1" s="1365"/>
    </row>
    <row r="2" spans="1:25" s="711" customFormat="1" ht="15.75" x14ac:dyDescent="0.25">
      <c r="A2" s="1893" t="s">
        <v>650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M2" s="1893" t="s">
        <v>650</v>
      </c>
      <c r="N2" s="1893"/>
      <c r="O2" s="1893"/>
      <c r="P2" s="1893"/>
      <c r="Q2" s="1893"/>
      <c r="R2" s="1893"/>
      <c r="S2" s="1893"/>
      <c r="T2" s="1893"/>
      <c r="U2" s="1893"/>
      <c r="V2" s="1893"/>
      <c r="W2" s="1893"/>
    </row>
    <row r="3" spans="1:25" s="711" customFormat="1" x14ac:dyDescent="0.2">
      <c r="A3" s="741"/>
      <c r="B3" s="870"/>
      <c r="C3" s="741"/>
      <c r="D3" s="741"/>
      <c r="E3" s="741"/>
      <c r="F3" s="741"/>
      <c r="G3" s="741"/>
      <c r="H3" s="741"/>
      <c r="I3" s="741"/>
      <c r="J3" s="741"/>
      <c r="K3" s="741"/>
      <c r="M3" s="741"/>
      <c r="N3" s="870"/>
      <c r="O3" s="741"/>
      <c r="P3" s="741"/>
      <c r="Q3" s="741"/>
      <c r="R3" s="741"/>
      <c r="S3" s="741"/>
      <c r="T3" s="741"/>
      <c r="U3" s="741"/>
      <c r="V3" s="741"/>
      <c r="W3" s="741"/>
    </row>
    <row r="4" spans="1:25" s="875" customFormat="1" ht="24" customHeight="1" x14ac:dyDescent="0.2">
      <c r="A4" s="871" t="s">
        <v>401</v>
      </c>
      <c r="B4" s="872" t="s">
        <v>264</v>
      </c>
      <c r="C4" s="872" t="s">
        <v>555</v>
      </c>
      <c r="D4" s="872" t="s">
        <v>402</v>
      </c>
      <c r="E4" s="872" t="s">
        <v>348</v>
      </c>
      <c r="F4" s="872" t="s">
        <v>201</v>
      </c>
      <c r="G4" s="872" t="s">
        <v>558</v>
      </c>
      <c r="H4" s="872" t="s">
        <v>556</v>
      </c>
      <c r="I4" s="872" t="s">
        <v>3</v>
      </c>
      <c r="J4" s="872" t="s">
        <v>230</v>
      </c>
      <c r="K4" s="873" t="s">
        <v>228</v>
      </c>
      <c r="M4" s="871" t="s">
        <v>401</v>
      </c>
      <c r="N4" s="872" t="s">
        <v>264</v>
      </c>
      <c r="O4" s="872" t="s">
        <v>555</v>
      </c>
      <c r="P4" s="872" t="s">
        <v>402</v>
      </c>
      <c r="Q4" s="872" t="s">
        <v>348</v>
      </c>
      <c r="R4" s="872" t="s">
        <v>201</v>
      </c>
      <c r="S4" s="872" t="s">
        <v>558</v>
      </c>
      <c r="T4" s="872" t="s">
        <v>556</v>
      </c>
      <c r="U4" s="872" t="s">
        <v>3</v>
      </c>
      <c r="V4" s="872" t="s">
        <v>230</v>
      </c>
      <c r="W4" s="873" t="s">
        <v>228</v>
      </c>
    </row>
    <row r="5" spans="1:25" x14ac:dyDescent="0.2">
      <c r="A5" s="876" t="s">
        <v>799</v>
      </c>
      <c r="B5" s="877">
        <v>51242.684140701247</v>
      </c>
      <c r="C5" s="877">
        <v>25339.054127705371</v>
      </c>
      <c r="D5" s="877">
        <v>14953.501249983865</v>
      </c>
      <c r="E5" s="877">
        <v>14403.745400404676</v>
      </c>
      <c r="F5" s="877">
        <v>728.36128792036811</v>
      </c>
      <c r="G5" s="877">
        <v>286.45359719474737</v>
      </c>
      <c r="H5" s="877">
        <v>5747.4505921141263</v>
      </c>
      <c r="I5" s="877">
        <v>12047.13239321839</v>
      </c>
      <c r="J5" s="877">
        <v>3152.5445827967278</v>
      </c>
      <c r="K5" s="878">
        <v>11003.698236381395</v>
      </c>
      <c r="M5" s="876" t="s">
        <v>799</v>
      </c>
      <c r="N5" s="877">
        <v>47681.194506461841</v>
      </c>
      <c r="O5" s="877">
        <v>23873.215254998548</v>
      </c>
      <c r="P5" s="877">
        <v>14483.810359056111</v>
      </c>
      <c r="Q5" s="877">
        <v>14002.253543414836</v>
      </c>
      <c r="R5" s="877">
        <v>631.42865301832728</v>
      </c>
      <c r="S5" s="877">
        <v>280.87734231077826</v>
      </c>
      <c r="T5" s="877">
        <v>5684.0105376428874</v>
      </c>
      <c r="U5" s="877">
        <v>11108.470569707461</v>
      </c>
      <c r="V5" s="877">
        <v>2722.8690816350054</v>
      </c>
      <c r="W5" s="878">
        <v>10053.285025665848</v>
      </c>
    </row>
    <row r="6" spans="1:25" x14ac:dyDescent="0.2">
      <c r="A6" s="876" t="s">
        <v>800</v>
      </c>
      <c r="B6" s="877">
        <v>44191.385291314138</v>
      </c>
      <c r="C6" s="877">
        <v>27305.746251424411</v>
      </c>
      <c r="D6" s="877">
        <v>15898.922170274229</v>
      </c>
      <c r="E6" s="877">
        <v>15683.983697916659</v>
      </c>
      <c r="F6" s="877">
        <v>318.12171656675628</v>
      </c>
      <c r="G6" s="877">
        <v>382.53337120793054</v>
      </c>
      <c r="H6" s="877">
        <v>7592.5700679965612</v>
      </c>
      <c r="I6" s="877">
        <v>9791.907866386071</v>
      </c>
      <c r="J6" s="877">
        <v>3860.6387766784724</v>
      </c>
      <c r="K6" s="878">
        <v>8416.9035512592545</v>
      </c>
      <c r="M6" s="876" t="s">
        <v>800</v>
      </c>
      <c r="N6" s="877">
        <v>42194.675469603746</v>
      </c>
      <c r="O6" s="877">
        <v>26812.910898152033</v>
      </c>
      <c r="P6" s="877">
        <v>14455.377376912145</v>
      </c>
      <c r="Q6" s="877">
        <v>14183.040167624658</v>
      </c>
      <c r="R6" s="877">
        <v>357.37193319294551</v>
      </c>
      <c r="S6" s="877">
        <v>569.81691981567144</v>
      </c>
      <c r="T6" s="877">
        <v>7365.0924952662108</v>
      </c>
      <c r="U6" s="877">
        <v>9621.1980099695884</v>
      </c>
      <c r="V6" s="877">
        <v>3674.5292599387908</v>
      </c>
      <c r="W6" s="878">
        <v>8277.3706938440137</v>
      </c>
    </row>
    <row r="7" spans="1:25" x14ac:dyDescent="0.2">
      <c r="A7" s="876" t="s">
        <v>801</v>
      </c>
      <c r="B7" s="877">
        <v>28676.37726829022</v>
      </c>
      <c r="C7" s="877">
        <v>13607.466759352365</v>
      </c>
      <c r="D7" s="877">
        <v>10999.852678419706</v>
      </c>
      <c r="E7" s="877">
        <v>10850.342754638137</v>
      </c>
      <c r="F7" s="877">
        <v>269.59944742817703</v>
      </c>
      <c r="G7" s="877">
        <v>264.60122190363836</v>
      </c>
      <c r="H7" s="877">
        <v>5903.5256552846167</v>
      </c>
      <c r="I7" s="877">
        <v>6398.3424151037643</v>
      </c>
      <c r="J7" s="877">
        <v>2357.4929536934892</v>
      </c>
      <c r="K7" s="878">
        <v>5443.7609656790355</v>
      </c>
      <c r="M7" s="876" t="s">
        <v>801</v>
      </c>
      <c r="N7" s="877">
        <v>26209.506168065764</v>
      </c>
      <c r="O7" s="877">
        <v>12366.302632428284</v>
      </c>
      <c r="P7" s="877">
        <v>10153.835778353154</v>
      </c>
      <c r="Q7" s="877">
        <v>9955.7093148330314</v>
      </c>
      <c r="R7" s="877">
        <v>277.18357499967971</v>
      </c>
      <c r="S7" s="877">
        <v>312.28369092263353</v>
      </c>
      <c r="T7" s="877">
        <v>5639.7892921095299</v>
      </c>
      <c r="U7" s="877">
        <v>5870.6191553755061</v>
      </c>
      <c r="V7" s="877">
        <v>2220.4881149459825</v>
      </c>
      <c r="W7" s="878">
        <v>4956.0192518742879</v>
      </c>
    </row>
    <row r="8" spans="1:25" x14ac:dyDescent="0.2">
      <c r="A8" s="876" t="s">
        <v>788</v>
      </c>
      <c r="B8" s="877">
        <v>14528.687804398747</v>
      </c>
      <c r="C8" s="877">
        <v>6604.3367950137545</v>
      </c>
      <c r="D8" s="877">
        <v>5091.0860723389669</v>
      </c>
      <c r="E8" s="877">
        <v>5001.2514063430126</v>
      </c>
      <c r="F8" s="877">
        <v>92.194747599004415</v>
      </c>
      <c r="G8" s="877">
        <v>151.78186240966019</v>
      </c>
      <c r="H8" s="877">
        <v>2350.2085042754325</v>
      </c>
      <c r="I8" s="877">
        <v>2584.6793542899331</v>
      </c>
      <c r="J8" s="877">
        <v>845.74960104321713</v>
      </c>
      <c r="K8" s="878">
        <v>2202.9296716484259</v>
      </c>
      <c r="M8" s="876" t="s">
        <v>788</v>
      </c>
      <c r="N8" s="877">
        <v>13627.350988608758</v>
      </c>
      <c r="O8" s="877">
        <v>6514.7979729432564</v>
      </c>
      <c r="P8" s="877">
        <v>4805.8462319510863</v>
      </c>
      <c r="Q8" s="877">
        <v>4728.028312333935</v>
      </c>
      <c r="R8" s="877">
        <v>96.950141045504878</v>
      </c>
      <c r="S8" s="877">
        <v>127.62602757605012</v>
      </c>
      <c r="T8" s="877">
        <v>2218.1030357018817</v>
      </c>
      <c r="U8" s="877">
        <v>2193.8735463952085</v>
      </c>
      <c r="V8" s="877">
        <v>618.21799520093589</v>
      </c>
      <c r="W8" s="878">
        <v>1953.6207671842483</v>
      </c>
    </row>
    <row r="9" spans="1:25" x14ac:dyDescent="0.2">
      <c r="A9" s="876" t="s">
        <v>802</v>
      </c>
      <c r="B9" s="877">
        <v>21874.943945053579</v>
      </c>
      <c r="C9" s="877">
        <v>14815.827633794286</v>
      </c>
      <c r="D9" s="877">
        <v>7049.8699661590772</v>
      </c>
      <c r="E9" s="877">
        <v>6954.433732511402</v>
      </c>
      <c r="F9" s="877">
        <v>215.85511768001834</v>
      </c>
      <c r="G9" s="877">
        <v>198.94454198323501</v>
      </c>
      <c r="H9" s="877">
        <v>3893.0415594502629</v>
      </c>
      <c r="I9" s="877">
        <v>4886.547938710888</v>
      </c>
      <c r="J9" s="877">
        <v>2174.6342201371535</v>
      </c>
      <c r="K9" s="878">
        <v>4044.808669874039</v>
      </c>
      <c r="M9" s="876" t="s">
        <v>802</v>
      </c>
      <c r="N9" s="877">
        <v>20984.711196876462</v>
      </c>
      <c r="O9" s="877">
        <v>13933.933101762346</v>
      </c>
      <c r="P9" s="877">
        <v>6996.0111806090208</v>
      </c>
      <c r="Q9" s="877">
        <v>6883.9988576858368</v>
      </c>
      <c r="R9" s="877">
        <v>194.29421394967233</v>
      </c>
      <c r="S9" s="877">
        <v>238.81116088918756</v>
      </c>
      <c r="T9" s="877">
        <v>4111.9779041530037</v>
      </c>
      <c r="U9" s="877">
        <v>4854.1061751570996</v>
      </c>
      <c r="V9" s="877">
        <v>2196.0434362288893</v>
      </c>
      <c r="W9" s="878">
        <v>4017.4904524922231</v>
      </c>
    </row>
    <row r="10" spans="1:25" x14ac:dyDescent="0.2">
      <c r="A10" s="876" t="s">
        <v>803</v>
      </c>
      <c r="B10" s="877">
        <v>14420.969662485555</v>
      </c>
      <c r="C10" s="877">
        <v>5040.3532292994851</v>
      </c>
      <c r="D10" s="877">
        <v>6043.3879105679443</v>
      </c>
      <c r="E10" s="877">
        <v>5920.8172369535241</v>
      </c>
      <c r="F10" s="877">
        <v>158.02635994255164</v>
      </c>
      <c r="G10" s="877">
        <v>101.76944572214927</v>
      </c>
      <c r="H10" s="877">
        <v>2391.4453434452271</v>
      </c>
      <c r="I10" s="877">
        <v>2404.0610507692259</v>
      </c>
      <c r="J10" s="877">
        <v>601.5902634314524</v>
      </c>
      <c r="K10" s="878">
        <v>2191.546009608925</v>
      </c>
      <c r="M10" s="876" t="s">
        <v>803</v>
      </c>
      <c r="N10" s="877">
        <v>14616.975577739922</v>
      </c>
      <c r="O10" s="877">
        <v>5592.269005694392</v>
      </c>
      <c r="P10" s="877">
        <v>5945.7320572568242</v>
      </c>
      <c r="Q10" s="877">
        <v>5871.8773145505857</v>
      </c>
      <c r="R10" s="877">
        <v>91.404576916575948</v>
      </c>
      <c r="S10" s="877">
        <v>101.26614183671722</v>
      </c>
      <c r="T10" s="877">
        <v>2299.9242607753695</v>
      </c>
      <c r="U10" s="877">
        <v>2453.4956582735008</v>
      </c>
      <c r="V10" s="877">
        <v>746.41288644880967</v>
      </c>
      <c r="W10" s="878">
        <v>2146.1224267561706</v>
      </c>
    </row>
    <row r="11" spans="1:25" x14ac:dyDescent="0.2">
      <c r="A11" s="876" t="s">
        <v>804</v>
      </c>
      <c r="B11" s="877">
        <v>22317.326728365868</v>
      </c>
      <c r="C11" s="877">
        <v>7969.3378770795543</v>
      </c>
      <c r="D11" s="877">
        <v>8611.4721829612408</v>
      </c>
      <c r="E11" s="877">
        <v>8482.623679124199</v>
      </c>
      <c r="F11" s="877">
        <v>156.0137709105482</v>
      </c>
      <c r="G11" s="877">
        <v>169.38084289996343</v>
      </c>
      <c r="H11" s="877">
        <v>4659.9261899397688</v>
      </c>
      <c r="I11" s="877">
        <v>4493.3303592581506</v>
      </c>
      <c r="J11" s="877">
        <v>1247.7530309944254</v>
      </c>
      <c r="K11" s="878">
        <v>4089.5916832370954</v>
      </c>
      <c r="M11" s="876" t="s">
        <v>804</v>
      </c>
      <c r="N11" s="877">
        <v>21004.43776815656</v>
      </c>
      <c r="O11" s="877">
        <v>8478.7804941524064</v>
      </c>
      <c r="P11" s="877">
        <v>7584.3871040192462</v>
      </c>
      <c r="Q11" s="877">
        <v>7489.0320606103605</v>
      </c>
      <c r="R11" s="877">
        <v>128.86505162427719</v>
      </c>
      <c r="S11" s="877">
        <v>106.58058100494914</v>
      </c>
      <c r="T11" s="877">
        <v>4115.3236152450772</v>
      </c>
      <c r="U11" s="877">
        <v>4090.4220041472477</v>
      </c>
      <c r="V11" s="877">
        <v>1220.7854695921064</v>
      </c>
      <c r="W11" s="878">
        <v>3646.5335181431601</v>
      </c>
    </row>
    <row r="12" spans="1:25" x14ac:dyDescent="0.2">
      <c r="A12" s="876" t="s">
        <v>805</v>
      </c>
      <c r="B12" s="877">
        <v>43398.032547773306</v>
      </c>
      <c r="C12" s="877">
        <v>24068.824771696982</v>
      </c>
      <c r="D12" s="877">
        <v>17153.528591775659</v>
      </c>
      <c r="E12" s="877">
        <v>16910.720129018493</v>
      </c>
      <c r="F12" s="877">
        <v>394.65353048722676</v>
      </c>
      <c r="G12" s="877">
        <v>381.936953424482</v>
      </c>
      <c r="H12" s="877">
        <v>9575.1473572283667</v>
      </c>
      <c r="I12" s="877">
        <v>10572.392628928999</v>
      </c>
      <c r="J12" s="877">
        <v>4138.2697417756317</v>
      </c>
      <c r="K12" s="878">
        <v>8844.3116088723473</v>
      </c>
      <c r="M12" s="876" t="s">
        <v>805</v>
      </c>
      <c r="N12" s="877">
        <v>42069.116975234356</v>
      </c>
      <c r="O12" s="877">
        <v>22841.610145677201</v>
      </c>
      <c r="P12" s="877">
        <v>16685.962929272038</v>
      </c>
      <c r="Q12" s="877">
        <v>16408.108451594067</v>
      </c>
      <c r="R12" s="877">
        <v>369.56383363759107</v>
      </c>
      <c r="S12" s="877">
        <v>569.02487332323221</v>
      </c>
      <c r="T12" s="877">
        <v>9790.4342345781079</v>
      </c>
      <c r="U12" s="877">
        <v>10705.782349255533</v>
      </c>
      <c r="V12" s="877">
        <v>4119.6122553886307</v>
      </c>
      <c r="W12" s="878">
        <v>9056.1681402772265</v>
      </c>
    </row>
    <row r="13" spans="1:25" x14ac:dyDescent="0.2">
      <c r="A13" s="876" t="s">
        <v>806</v>
      </c>
      <c r="B13" s="877">
        <v>17847.78972901134</v>
      </c>
      <c r="C13" s="877">
        <v>8672.4896509574337</v>
      </c>
      <c r="D13" s="877">
        <v>5295.2405069260358</v>
      </c>
      <c r="E13" s="877">
        <v>5198.9797782206715</v>
      </c>
      <c r="F13" s="877">
        <v>113.20684552573127</v>
      </c>
      <c r="G13" s="877">
        <v>79.209391966325313</v>
      </c>
      <c r="H13" s="877">
        <v>2868.1864351916533</v>
      </c>
      <c r="I13" s="877">
        <v>3197.7082158925059</v>
      </c>
      <c r="J13" s="877">
        <v>941.43624562026537</v>
      </c>
      <c r="K13" s="878">
        <v>2806.5661858387862</v>
      </c>
      <c r="M13" s="876" t="s">
        <v>806</v>
      </c>
      <c r="N13" s="877">
        <v>16101.30220189662</v>
      </c>
      <c r="O13" s="877">
        <v>7608.7840021548691</v>
      </c>
      <c r="P13" s="877">
        <v>5136.3565040359608</v>
      </c>
      <c r="Q13" s="877">
        <v>5049.882700337118</v>
      </c>
      <c r="R13" s="877">
        <v>124.28467350401783</v>
      </c>
      <c r="S13" s="877">
        <v>92.116098688257864</v>
      </c>
      <c r="T13" s="877">
        <v>2624.6250939341376</v>
      </c>
      <c r="U13" s="877">
        <v>2782.2725566005702</v>
      </c>
      <c r="V13" s="877">
        <v>838.08773443809071</v>
      </c>
      <c r="W13" s="878">
        <v>2461.207168827726</v>
      </c>
    </row>
    <row r="14" spans="1:25" x14ac:dyDescent="0.2">
      <c r="A14" s="879" t="s">
        <v>789</v>
      </c>
      <c r="B14" s="877">
        <v>14070.813576050619</v>
      </c>
      <c r="C14" s="877">
        <v>8150.9122643952214</v>
      </c>
      <c r="D14" s="877">
        <v>5605.680144336905</v>
      </c>
      <c r="E14" s="877">
        <v>5524.4484904819255</v>
      </c>
      <c r="F14" s="877">
        <v>123.98991879975928</v>
      </c>
      <c r="G14" s="877">
        <v>149.78629988761946</v>
      </c>
      <c r="H14" s="877">
        <v>2828.4403065086444</v>
      </c>
      <c r="I14" s="877">
        <v>3363.7251082080879</v>
      </c>
      <c r="J14" s="877">
        <v>1439.0365476617192</v>
      </c>
      <c r="K14" s="878">
        <v>2854.2943886951161</v>
      </c>
      <c r="M14" s="879" t="s">
        <v>789</v>
      </c>
      <c r="N14" s="877">
        <v>13756.348023576966</v>
      </c>
      <c r="O14" s="877">
        <v>8127.8858304707046</v>
      </c>
      <c r="P14" s="877">
        <v>5126.1661371703622</v>
      </c>
      <c r="Q14" s="877">
        <v>5049.8681347530355</v>
      </c>
      <c r="R14" s="877">
        <v>118.10014548183301</v>
      </c>
      <c r="S14" s="877">
        <v>133.13655601756639</v>
      </c>
      <c r="T14" s="877">
        <v>2685.227402547795</v>
      </c>
      <c r="U14" s="877">
        <v>3456.5259567356957</v>
      </c>
      <c r="V14" s="877">
        <v>1390.4502972483369</v>
      </c>
      <c r="W14" s="878">
        <v>2956.9778302595214</v>
      </c>
    </row>
    <row r="15" spans="1:25" x14ac:dyDescent="0.2">
      <c r="A15" s="880" t="s">
        <v>807</v>
      </c>
      <c r="B15" s="881">
        <v>111094.48871055209</v>
      </c>
      <c r="C15" s="881">
        <v>53562.493613927174</v>
      </c>
      <c r="D15" s="881">
        <v>50495.881941434149</v>
      </c>
      <c r="E15" s="881">
        <v>49909.293098537164</v>
      </c>
      <c r="F15" s="881">
        <v>1068.3140554904476</v>
      </c>
      <c r="G15" s="881">
        <v>1153.9521061451424</v>
      </c>
      <c r="H15" s="881">
        <v>21024.656628321747</v>
      </c>
      <c r="I15" s="881">
        <v>23210.801443854285</v>
      </c>
      <c r="J15" s="881">
        <v>8005.7455885057498</v>
      </c>
      <c r="K15" s="882">
        <v>20253.548920581554</v>
      </c>
      <c r="M15" s="880" t="s">
        <v>807</v>
      </c>
      <c r="N15" s="881">
        <v>105023.08407931266</v>
      </c>
      <c r="O15" s="881">
        <v>52033.717279400218</v>
      </c>
      <c r="P15" s="881">
        <v>47089.180505839184</v>
      </c>
      <c r="Q15" s="881">
        <v>46418.391788722656</v>
      </c>
      <c r="R15" s="881">
        <v>989.73011107464174</v>
      </c>
      <c r="S15" s="881">
        <v>1417.255178996563</v>
      </c>
      <c r="T15" s="881">
        <v>20662.420600555866</v>
      </c>
      <c r="U15" s="881">
        <v>21788.977353912062</v>
      </c>
      <c r="V15" s="881">
        <v>7829.7242350235338</v>
      </c>
      <c r="W15" s="882">
        <v>18936.283338352536</v>
      </c>
    </row>
    <row r="16" spans="1:25" x14ac:dyDescent="0.2">
      <c r="A16" s="876" t="s">
        <v>781</v>
      </c>
      <c r="B16" s="877">
        <v>14914.726118975374</v>
      </c>
      <c r="C16" s="877">
        <v>8515.2109069042326</v>
      </c>
      <c r="D16" s="877">
        <v>6352.3230495956086</v>
      </c>
      <c r="E16" s="877">
        <v>6244.6249073846739</v>
      </c>
      <c r="F16" s="877">
        <v>188.96249079838105</v>
      </c>
      <c r="G16" s="877">
        <v>161.46996326872463</v>
      </c>
      <c r="H16" s="877">
        <v>3317.4311947278175</v>
      </c>
      <c r="I16" s="877">
        <v>3634.5685486346019</v>
      </c>
      <c r="J16" s="877">
        <v>1506.0676563679135</v>
      </c>
      <c r="K16" s="878">
        <v>3100.4771441527018</v>
      </c>
      <c r="M16" s="876" t="s">
        <v>781</v>
      </c>
      <c r="N16" s="877">
        <v>15028.84895402308</v>
      </c>
      <c r="O16" s="877">
        <v>8897.6839526608619</v>
      </c>
      <c r="P16" s="877">
        <v>6201.3642009491223</v>
      </c>
      <c r="Q16" s="877">
        <v>6104.2457011481392</v>
      </c>
      <c r="R16" s="877">
        <v>190.11694084083297</v>
      </c>
      <c r="S16" s="877">
        <v>229.52770392768088</v>
      </c>
      <c r="T16" s="877">
        <v>3162.4673132156681</v>
      </c>
      <c r="U16" s="877">
        <v>3823.6359385564524</v>
      </c>
      <c r="V16" s="877">
        <v>1569.9156442990773</v>
      </c>
      <c r="W16" s="878">
        <v>3275.3595598117931</v>
      </c>
    </row>
    <row r="17" spans="1:23" x14ac:dyDescent="0.2">
      <c r="A17" s="876" t="s">
        <v>855</v>
      </c>
      <c r="B17" s="877">
        <v>13462.665386104263</v>
      </c>
      <c r="C17" s="877">
        <v>7417.038355059336</v>
      </c>
      <c r="D17" s="877">
        <v>6005.1092772190032</v>
      </c>
      <c r="E17" s="877">
        <v>5905.1622946756606</v>
      </c>
      <c r="F17" s="877">
        <v>171.62447387493833</v>
      </c>
      <c r="G17" s="877">
        <v>155.85073287516641</v>
      </c>
      <c r="H17" s="877">
        <v>2908.5824843588402</v>
      </c>
      <c r="I17" s="877">
        <v>3332.4384942311722</v>
      </c>
      <c r="J17" s="877">
        <v>1401.2925949612286</v>
      </c>
      <c r="K17" s="878">
        <v>2838.6413406780239</v>
      </c>
      <c r="M17" s="876" t="s">
        <v>855</v>
      </c>
      <c r="N17" s="877">
        <v>13608.389502612521</v>
      </c>
      <c r="O17" s="877">
        <v>7691.2758953231996</v>
      </c>
      <c r="P17" s="877">
        <v>5874.3089356542641</v>
      </c>
      <c r="Q17" s="877">
        <v>5784.01362770796</v>
      </c>
      <c r="R17" s="877">
        <v>175.28781873685233</v>
      </c>
      <c r="S17" s="877">
        <v>191.23652469631071</v>
      </c>
      <c r="T17" s="877">
        <v>2905.5787799794907</v>
      </c>
      <c r="U17" s="877">
        <v>3530.6326836936087</v>
      </c>
      <c r="V17" s="877">
        <v>1462.2546696488109</v>
      </c>
      <c r="W17" s="878">
        <v>3032.1482056324853</v>
      </c>
    </row>
    <row r="18" spans="1:23" x14ac:dyDescent="0.2">
      <c r="A18" s="876" t="s">
        <v>808</v>
      </c>
      <c r="B18" s="877">
        <v>17036.495227225649</v>
      </c>
      <c r="C18" s="877">
        <v>9469.0189936214301</v>
      </c>
      <c r="D18" s="877">
        <v>4942.7070341787166</v>
      </c>
      <c r="E18" s="877">
        <v>4822.5303965164439</v>
      </c>
      <c r="F18" s="877">
        <v>188.60956640627529</v>
      </c>
      <c r="G18" s="877">
        <v>156.67489495207224</v>
      </c>
      <c r="H18" s="877">
        <v>3240.0845038536427</v>
      </c>
      <c r="I18" s="877">
        <v>3183.1909713751484</v>
      </c>
      <c r="J18" s="877">
        <v>1097.6183555553721</v>
      </c>
      <c r="K18" s="878">
        <v>2694.228950190648</v>
      </c>
      <c r="M18" s="876" t="s">
        <v>808</v>
      </c>
      <c r="N18" s="877">
        <v>15622.960194375088</v>
      </c>
      <c r="O18" s="877">
        <v>8632.8766972834528</v>
      </c>
      <c r="P18" s="877">
        <v>4502.672132786055</v>
      </c>
      <c r="Q18" s="877">
        <v>4410.3694188815298</v>
      </c>
      <c r="R18" s="877">
        <v>122.8946563256716</v>
      </c>
      <c r="S18" s="877">
        <v>140.70870824458063</v>
      </c>
      <c r="T18" s="877">
        <v>2987.3120389995538</v>
      </c>
      <c r="U18" s="877">
        <v>3082.8498374166479</v>
      </c>
      <c r="V18" s="877">
        <v>1177.4594437911242</v>
      </c>
      <c r="W18" s="878">
        <v>2639.145831646475</v>
      </c>
    </row>
    <row r="19" spans="1:23" x14ac:dyDescent="0.2">
      <c r="A19" s="876" t="s">
        <v>809</v>
      </c>
      <c r="B19" s="877">
        <v>90382.204842038787</v>
      </c>
      <c r="C19" s="877">
        <v>44046.763779863264</v>
      </c>
      <c r="D19" s="877">
        <v>38037.773183211262</v>
      </c>
      <c r="E19" s="877">
        <v>37608.730163255845</v>
      </c>
      <c r="F19" s="877">
        <v>731.76472252925919</v>
      </c>
      <c r="G19" s="877">
        <v>867.63328951736048</v>
      </c>
      <c r="H19" s="877">
        <v>16346.18246590624</v>
      </c>
      <c r="I19" s="877">
        <v>16620.539407491669</v>
      </c>
      <c r="J19" s="877">
        <v>5722.9672024273132</v>
      </c>
      <c r="K19" s="878">
        <v>14359.601881851806</v>
      </c>
      <c r="M19" s="876" t="s">
        <v>809</v>
      </c>
      <c r="N19" s="877">
        <v>84920.752576372615</v>
      </c>
      <c r="O19" s="877">
        <v>40516.246504357703</v>
      </c>
      <c r="P19" s="877">
        <v>35933.273675793978</v>
      </c>
      <c r="Q19" s="877">
        <v>35457.82732825532</v>
      </c>
      <c r="R19" s="877">
        <v>667.63333820023661</v>
      </c>
      <c r="S19" s="877">
        <v>1267.0197504774319</v>
      </c>
      <c r="T19" s="877">
        <v>15549.33821576932</v>
      </c>
      <c r="U19" s="877">
        <v>15845.600477783588</v>
      </c>
      <c r="V19" s="877">
        <v>5471.0386371132572</v>
      </c>
      <c r="W19" s="878">
        <v>13624.426299703508</v>
      </c>
    </row>
    <row r="20" spans="1:23" x14ac:dyDescent="0.2">
      <c r="A20" s="876" t="s">
        <v>810</v>
      </c>
      <c r="B20" s="877">
        <v>84544.155937790754</v>
      </c>
      <c r="C20" s="877">
        <v>34363.288647247107</v>
      </c>
      <c r="D20" s="877">
        <v>32671.58833724233</v>
      </c>
      <c r="E20" s="877">
        <v>32218.652490691115</v>
      </c>
      <c r="F20" s="877">
        <v>728.76450490215143</v>
      </c>
      <c r="G20" s="877">
        <v>754.9745122160416</v>
      </c>
      <c r="H20" s="877">
        <v>17899.286067544417</v>
      </c>
      <c r="I20" s="877">
        <v>18593.630039298652</v>
      </c>
      <c r="J20" s="877">
        <v>5908.9740541456222</v>
      </c>
      <c r="K20" s="878">
        <v>16502.631715315674</v>
      </c>
      <c r="M20" s="876" t="s">
        <v>810</v>
      </c>
      <c r="N20" s="877">
        <v>77431.177661321824</v>
      </c>
      <c r="O20" s="877">
        <v>30683.979203746687</v>
      </c>
      <c r="P20" s="877">
        <v>30099.445097225343</v>
      </c>
      <c r="Q20" s="877">
        <v>29548.692138543713</v>
      </c>
      <c r="R20" s="877">
        <v>676.55788224136666</v>
      </c>
      <c r="S20" s="877">
        <v>808.58753793302321</v>
      </c>
      <c r="T20" s="877">
        <v>16900.192045892312</v>
      </c>
      <c r="U20" s="877">
        <v>16584.262537230519</v>
      </c>
      <c r="V20" s="877">
        <v>4828.6048397965069</v>
      </c>
      <c r="W20" s="878">
        <v>14680.675118209749</v>
      </c>
    </row>
    <row r="21" spans="1:23" x14ac:dyDescent="0.2">
      <c r="A21" s="876" t="s">
        <v>811</v>
      </c>
      <c r="B21" s="877">
        <v>30116.231799089812</v>
      </c>
      <c r="C21" s="877">
        <v>15794.577340276453</v>
      </c>
      <c r="D21" s="877">
        <v>13516.73581353983</v>
      </c>
      <c r="E21" s="877">
        <v>13349.911306882386</v>
      </c>
      <c r="F21" s="877">
        <v>328.21995267527001</v>
      </c>
      <c r="G21" s="877">
        <v>296.01487593145163</v>
      </c>
      <c r="H21" s="877">
        <v>6327.8933693653253</v>
      </c>
      <c r="I21" s="877">
        <v>6651.4177163566155</v>
      </c>
      <c r="J21" s="877">
        <v>2503.850595289</v>
      </c>
      <c r="K21" s="878">
        <v>5824.0303902478627</v>
      </c>
      <c r="M21" s="876" t="s">
        <v>811</v>
      </c>
      <c r="N21" s="877">
        <v>28298.15926016559</v>
      </c>
      <c r="O21" s="877">
        <v>15257.437235850823</v>
      </c>
      <c r="P21" s="877">
        <v>12464.071880560938</v>
      </c>
      <c r="Q21" s="877">
        <v>12285.815203809503</v>
      </c>
      <c r="R21" s="877">
        <v>303.37820989369851</v>
      </c>
      <c r="S21" s="877">
        <v>377.37609690303253</v>
      </c>
      <c r="T21" s="877">
        <v>6361.3073616194051</v>
      </c>
      <c r="U21" s="877">
        <v>6594.2396645152839</v>
      </c>
      <c r="V21" s="877">
        <v>2459.5334575868042</v>
      </c>
      <c r="W21" s="878">
        <v>5723.0381531060339</v>
      </c>
    </row>
    <row r="22" spans="1:23" x14ac:dyDescent="0.2">
      <c r="A22" s="876" t="s">
        <v>812</v>
      </c>
      <c r="B22" s="877">
        <v>16370.545433902857</v>
      </c>
      <c r="C22" s="877">
        <v>5485.7773816712624</v>
      </c>
      <c r="D22" s="877">
        <v>6130.5402120809013</v>
      </c>
      <c r="E22" s="877">
        <v>6032.8397446875651</v>
      </c>
      <c r="F22" s="877">
        <v>138.95195435916511</v>
      </c>
      <c r="G22" s="877">
        <v>128.69971602471861</v>
      </c>
      <c r="H22" s="877">
        <v>3092.3152626719766</v>
      </c>
      <c r="I22" s="877">
        <v>3869.9418061425481</v>
      </c>
      <c r="J22" s="877">
        <v>1121.9871488043455</v>
      </c>
      <c r="K22" s="878">
        <v>3446.4136685150638</v>
      </c>
      <c r="M22" s="876" t="s">
        <v>812</v>
      </c>
      <c r="N22" s="877">
        <v>15299.124970104971</v>
      </c>
      <c r="O22" s="877">
        <v>5526.6412974095838</v>
      </c>
      <c r="P22" s="877">
        <v>5613.9451005122337</v>
      </c>
      <c r="Q22" s="877">
        <v>5502.8832262530459</v>
      </c>
      <c r="R22" s="877">
        <v>175.37716798456341</v>
      </c>
      <c r="S22" s="877">
        <v>165.31753645215827</v>
      </c>
      <c r="T22" s="877">
        <v>2829.1899324593323</v>
      </c>
      <c r="U22" s="877">
        <v>3560.8344879176875</v>
      </c>
      <c r="V22" s="877">
        <v>1039.8372188887915</v>
      </c>
      <c r="W22" s="878">
        <v>3191.7973337317894</v>
      </c>
    </row>
    <row r="23" spans="1:23" x14ac:dyDescent="0.2">
      <c r="A23" s="876" t="s">
        <v>813</v>
      </c>
      <c r="B23" s="877">
        <v>20588.779497251402</v>
      </c>
      <c r="C23" s="877">
        <v>9066.6534228371765</v>
      </c>
      <c r="D23" s="877">
        <v>7697.5733789928508</v>
      </c>
      <c r="E23" s="877">
        <v>7610.9224265191442</v>
      </c>
      <c r="F23" s="877">
        <v>120.26612314208188</v>
      </c>
      <c r="G23" s="877">
        <v>135.90873673569362</v>
      </c>
      <c r="H23" s="877">
        <v>3189.2959558166326</v>
      </c>
      <c r="I23" s="877">
        <v>3528.5103108544354</v>
      </c>
      <c r="J23" s="877">
        <v>1009.3223885909706</v>
      </c>
      <c r="K23" s="878">
        <v>3095.2352734312922</v>
      </c>
      <c r="M23" s="876" t="s">
        <v>813</v>
      </c>
      <c r="N23" s="877">
        <v>19424.173395003607</v>
      </c>
      <c r="O23" s="877">
        <v>9282.7173299062542</v>
      </c>
      <c r="P23" s="877">
        <v>7006.5950391004662</v>
      </c>
      <c r="Q23" s="877">
        <v>6935.5103828004349</v>
      </c>
      <c r="R23" s="877">
        <v>99.452483517843447</v>
      </c>
      <c r="S23" s="877">
        <v>157.74180718849539</v>
      </c>
      <c r="T23" s="877">
        <v>2967.0122348688465</v>
      </c>
      <c r="U23" s="877">
        <v>3069.0239915249385</v>
      </c>
      <c r="V23" s="877">
        <v>861.52409535044353</v>
      </c>
      <c r="W23" s="878">
        <v>2708.903071579578</v>
      </c>
    </row>
    <row r="24" spans="1:23" x14ac:dyDescent="0.2">
      <c r="A24" s="879" t="s">
        <v>814</v>
      </c>
      <c r="B24" s="883">
        <v>69660.33020565183</v>
      </c>
      <c r="C24" s="883">
        <v>40369.298773826034</v>
      </c>
      <c r="D24" s="883">
        <v>25160.527042997794</v>
      </c>
      <c r="E24" s="883">
        <v>24792.765347141962</v>
      </c>
      <c r="F24" s="883">
        <v>606.60524664007482</v>
      </c>
      <c r="G24" s="883">
        <v>637.3055700778981</v>
      </c>
      <c r="H24" s="883">
        <v>12533.057675476095</v>
      </c>
      <c r="I24" s="883">
        <v>14710.270426752686</v>
      </c>
      <c r="J24" s="883">
        <v>5891.4561065335183</v>
      </c>
      <c r="K24" s="884">
        <v>12493.31885175561</v>
      </c>
      <c r="M24" s="879" t="s">
        <v>814</v>
      </c>
      <c r="N24" s="883">
        <v>67463.876116347223</v>
      </c>
      <c r="O24" s="883">
        <v>39023.007325002662</v>
      </c>
      <c r="P24" s="883">
        <v>24501.276630715482</v>
      </c>
      <c r="Q24" s="883">
        <v>24155.963805410931</v>
      </c>
      <c r="R24" s="883">
        <v>533.5283997934614</v>
      </c>
      <c r="S24" s="883">
        <v>677.92905633340138</v>
      </c>
      <c r="T24" s="883">
        <v>11766.20602309256</v>
      </c>
      <c r="U24" s="883">
        <v>14182.678153188514</v>
      </c>
      <c r="V24" s="883">
        <v>5744.0799747031824</v>
      </c>
      <c r="W24" s="884">
        <v>11857.222676682279</v>
      </c>
    </row>
    <row r="25" spans="1:23" x14ac:dyDescent="0.2">
      <c r="A25" s="876" t="s">
        <v>815</v>
      </c>
      <c r="B25" s="877">
        <v>15013.249103405562</v>
      </c>
      <c r="C25" s="877">
        <v>8245.8445727540366</v>
      </c>
      <c r="D25" s="877">
        <v>6472.9799121043498</v>
      </c>
      <c r="E25" s="877">
        <v>6366.9825428812537</v>
      </c>
      <c r="F25" s="877">
        <v>190.86892178036055</v>
      </c>
      <c r="G25" s="877">
        <v>130.91761069100519</v>
      </c>
      <c r="H25" s="877">
        <v>3016.5963043983738</v>
      </c>
      <c r="I25" s="877">
        <v>3306.5713809356448</v>
      </c>
      <c r="J25" s="877">
        <v>1267.9558899067397</v>
      </c>
      <c r="K25" s="878">
        <v>2809.7082127949047</v>
      </c>
      <c r="M25" s="876" t="s">
        <v>815</v>
      </c>
      <c r="N25" s="877">
        <v>15054.358800682106</v>
      </c>
      <c r="O25" s="877">
        <v>7858.1366590593952</v>
      </c>
      <c r="P25" s="877">
        <v>6844.2866187827767</v>
      </c>
      <c r="Q25" s="877">
        <v>6728.2702455644667</v>
      </c>
      <c r="R25" s="877">
        <v>169.63683180509634</v>
      </c>
      <c r="S25" s="877">
        <v>210.70412569754245</v>
      </c>
      <c r="T25" s="877">
        <v>3104.4264472139648</v>
      </c>
      <c r="U25" s="877">
        <v>3288.5033336220968</v>
      </c>
      <c r="V25" s="877">
        <v>1419.2234499934827</v>
      </c>
      <c r="W25" s="878">
        <v>2798.4668732420682</v>
      </c>
    </row>
    <row r="26" spans="1:23" x14ac:dyDescent="0.2">
      <c r="A26" s="876" t="s">
        <v>816</v>
      </c>
      <c r="B26" s="877">
        <v>22776.058817877343</v>
      </c>
      <c r="C26" s="877">
        <v>11610.254373423659</v>
      </c>
      <c r="D26" s="877">
        <v>9008.6089114667411</v>
      </c>
      <c r="E26" s="877">
        <v>8867.9219135142721</v>
      </c>
      <c r="F26" s="877">
        <v>159.22648486982928</v>
      </c>
      <c r="G26" s="877">
        <v>257.50935640160924</v>
      </c>
      <c r="H26" s="877">
        <v>4191.9753999819095</v>
      </c>
      <c r="I26" s="877">
        <v>4722.1414169821637</v>
      </c>
      <c r="J26" s="877">
        <v>1649.4663528741853</v>
      </c>
      <c r="K26" s="878">
        <v>4127.2188215482511</v>
      </c>
      <c r="M26" s="876" t="s">
        <v>816</v>
      </c>
      <c r="N26" s="877">
        <v>21356.327961527211</v>
      </c>
      <c r="O26" s="877">
        <v>10853.682081950277</v>
      </c>
      <c r="P26" s="877">
        <v>8550.8040358620201</v>
      </c>
      <c r="Q26" s="877">
        <v>8384.6131550317459</v>
      </c>
      <c r="R26" s="877">
        <v>178.64039917123588</v>
      </c>
      <c r="S26" s="877">
        <v>349.82878666892037</v>
      </c>
      <c r="T26" s="877">
        <v>4001.4804928856124</v>
      </c>
      <c r="U26" s="877">
        <v>4432.8588650692272</v>
      </c>
      <c r="V26" s="877">
        <v>1737.4337096445731</v>
      </c>
      <c r="W26" s="878">
        <v>3728.1024777376297</v>
      </c>
    </row>
    <row r="27" spans="1:23" x14ac:dyDescent="0.2">
      <c r="A27" s="876" t="s">
        <v>817</v>
      </c>
      <c r="B27" s="877">
        <v>67200.152811059306</v>
      </c>
      <c r="C27" s="877">
        <v>43232.974017777182</v>
      </c>
      <c r="D27" s="877">
        <v>19148.721571050519</v>
      </c>
      <c r="E27" s="877">
        <v>18741.070246346379</v>
      </c>
      <c r="F27" s="877">
        <v>502.36541399226741</v>
      </c>
      <c r="G27" s="877">
        <v>492.82131278535894</v>
      </c>
      <c r="H27" s="877">
        <v>8237.2929980605804</v>
      </c>
      <c r="I27" s="877">
        <v>9525.1848470357854</v>
      </c>
      <c r="J27" s="877">
        <v>3596.7652153573458</v>
      </c>
      <c r="K27" s="878">
        <v>7745.2310135629486</v>
      </c>
      <c r="M27" s="876" t="s">
        <v>817</v>
      </c>
      <c r="N27" s="877">
        <v>63458.412618030881</v>
      </c>
      <c r="O27" s="877">
        <v>41613.127304088717</v>
      </c>
      <c r="P27" s="877">
        <v>17477.353709993313</v>
      </c>
      <c r="Q27" s="877">
        <v>17063.700994665203</v>
      </c>
      <c r="R27" s="877">
        <v>464.2499415593993</v>
      </c>
      <c r="S27" s="877">
        <v>576.08113237405007</v>
      </c>
      <c r="T27" s="877">
        <v>8202.1902207512867</v>
      </c>
      <c r="U27" s="877">
        <v>8924.32698873763</v>
      </c>
      <c r="V27" s="877">
        <v>3464.3183866322115</v>
      </c>
      <c r="W27" s="878">
        <v>7281.8461471507289</v>
      </c>
    </row>
    <row r="28" spans="1:23" x14ac:dyDescent="0.2">
      <c r="A28" s="876" t="s">
        <v>818</v>
      </c>
      <c r="B28" s="877">
        <v>602222.14920518012</v>
      </c>
      <c r="C28" s="877">
        <v>286918.62923858402</v>
      </c>
      <c r="D28" s="877">
        <v>207336.63729339858</v>
      </c>
      <c r="E28" s="877">
        <v>204634.14768020521</v>
      </c>
      <c r="F28" s="877">
        <v>3618.66844006159</v>
      </c>
      <c r="G28" s="877">
        <v>3431.9991434840103</v>
      </c>
      <c r="H28" s="877">
        <v>96984.869181036294</v>
      </c>
      <c r="I28" s="877">
        <v>96656.817806242849</v>
      </c>
      <c r="J28" s="877">
        <v>27401.894923465476</v>
      </c>
      <c r="K28" s="878">
        <v>84191.008662815017</v>
      </c>
      <c r="M28" s="876" t="s">
        <v>818</v>
      </c>
      <c r="N28" s="877">
        <v>564014.33735499147</v>
      </c>
      <c r="O28" s="877">
        <v>272629.8477057633</v>
      </c>
      <c r="P28" s="877">
        <v>194240.72956928168</v>
      </c>
      <c r="Q28" s="877">
        <v>190740.68195602845</v>
      </c>
      <c r="R28" s="877">
        <v>3399.347428839857</v>
      </c>
      <c r="S28" s="877">
        <v>4832.0631827916723</v>
      </c>
      <c r="T28" s="877">
        <v>92844.009515666738</v>
      </c>
      <c r="U28" s="877">
        <v>89753.597385994653</v>
      </c>
      <c r="V28" s="877">
        <v>25393.354727430295</v>
      </c>
      <c r="W28" s="878">
        <v>78272.875984179031</v>
      </c>
    </row>
    <row r="29" spans="1:23" x14ac:dyDescent="0.2">
      <c r="A29" s="876" t="s">
        <v>819</v>
      </c>
      <c r="B29" s="877">
        <v>27415.226716895697</v>
      </c>
      <c r="C29" s="877">
        <v>16930.190424420467</v>
      </c>
      <c r="D29" s="877">
        <v>11368.075809577404</v>
      </c>
      <c r="E29" s="877">
        <v>11218.347616707346</v>
      </c>
      <c r="F29" s="877">
        <v>281.86213035560962</v>
      </c>
      <c r="G29" s="877">
        <v>306.45467265558722</v>
      </c>
      <c r="H29" s="877">
        <v>5400.3998228694936</v>
      </c>
      <c r="I29" s="877">
        <v>7005.9278647241936</v>
      </c>
      <c r="J29" s="877">
        <v>3091.154260742685</v>
      </c>
      <c r="K29" s="878">
        <v>6082.3775588407734</v>
      </c>
      <c r="M29" s="876" t="s">
        <v>819</v>
      </c>
      <c r="N29" s="877">
        <v>24785.266126470964</v>
      </c>
      <c r="O29" s="877">
        <v>15525.930293713262</v>
      </c>
      <c r="P29" s="877">
        <v>9513.092574616232</v>
      </c>
      <c r="Q29" s="877">
        <v>9352.3291881382866</v>
      </c>
      <c r="R29" s="877">
        <v>294.71188187199749</v>
      </c>
      <c r="S29" s="877">
        <v>370.49279702077229</v>
      </c>
      <c r="T29" s="877">
        <v>5089.5373983221716</v>
      </c>
      <c r="U29" s="877">
        <v>6223.8784801085994</v>
      </c>
      <c r="V29" s="877">
        <v>2790.5355668486691</v>
      </c>
      <c r="W29" s="878">
        <v>5304.4700755633339</v>
      </c>
    </row>
    <row r="30" spans="1:23" x14ac:dyDescent="0.2">
      <c r="A30" s="876" t="s">
        <v>820</v>
      </c>
      <c r="B30" s="877">
        <v>57246.460909606838</v>
      </c>
      <c r="C30" s="877">
        <v>26533.223847980596</v>
      </c>
      <c r="D30" s="877">
        <v>23464.603225046147</v>
      </c>
      <c r="E30" s="877">
        <v>23139.522667065201</v>
      </c>
      <c r="F30" s="877">
        <v>563.49133568517527</v>
      </c>
      <c r="G30" s="877">
        <v>531.78984953779661</v>
      </c>
      <c r="H30" s="877">
        <v>11749.334186635613</v>
      </c>
      <c r="I30" s="877">
        <v>12734.622154433586</v>
      </c>
      <c r="J30" s="877">
        <v>4279.5963714702666</v>
      </c>
      <c r="K30" s="878">
        <v>11106.564373450341</v>
      </c>
      <c r="M30" s="876" t="s">
        <v>820</v>
      </c>
      <c r="N30" s="877">
        <v>53066.305686789099</v>
      </c>
      <c r="O30" s="877">
        <v>24916.250842385805</v>
      </c>
      <c r="P30" s="877">
        <v>21299.533759550039</v>
      </c>
      <c r="Q30" s="877">
        <v>20991.586978615665</v>
      </c>
      <c r="R30" s="877">
        <v>432.8068438347359</v>
      </c>
      <c r="S30" s="877">
        <v>561.02831378571784</v>
      </c>
      <c r="T30" s="877">
        <v>11068.52406805132</v>
      </c>
      <c r="U30" s="877">
        <v>12214.427432209484</v>
      </c>
      <c r="V30" s="877">
        <v>3906.4671011910177</v>
      </c>
      <c r="W30" s="878">
        <v>10746.878088849624</v>
      </c>
    </row>
    <row r="31" spans="1:23" x14ac:dyDescent="0.2">
      <c r="A31" s="876" t="s">
        <v>784</v>
      </c>
      <c r="B31" s="877">
        <v>15331.082937203375</v>
      </c>
      <c r="C31" s="877">
        <v>5592.5761425309347</v>
      </c>
      <c r="D31" s="877">
        <v>6182.748810138527</v>
      </c>
      <c r="E31" s="877">
        <v>6121.6634863116033</v>
      </c>
      <c r="F31" s="877">
        <v>103.07366416780002</v>
      </c>
      <c r="G31" s="877">
        <v>81.822244418952138</v>
      </c>
      <c r="H31" s="877">
        <v>2537.7229283410024</v>
      </c>
      <c r="I31" s="877">
        <v>2642.1621945771894</v>
      </c>
      <c r="J31" s="877">
        <v>709.74265662046696</v>
      </c>
      <c r="K31" s="878">
        <v>2357.1420830572374</v>
      </c>
      <c r="M31" s="876" t="s">
        <v>784</v>
      </c>
      <c r="N31" s="877">
        <v>13588.359324670551</v>
      </c>
      <c r="O31" s="877">
        <v>5060.8907359305795</v>
      </c>
      <c r="P31" s="877">
        <v>5767.6172914935305</v>
      </c>
      <c r="Q31" s="877">
        <v>5691.4380343613057</v>
      </c>
      <c r="R31" s="877">
        <v>94.238949237851401</v>
      </c>
      <c r="S31" s="877">
        <v>98.192638965553471</v>
      </c>
      <c r="T31" s="877">
        <v>2236.812211941025</v>
      </c>
      <c r="U31" s="877">
        <v>2091.625447861747</v>
      </c>
      <c r="V31" s="877">
        <v>550.99245894347257</v>
      </c>
      <c r="W31" s="878">
        <v>1842.2631944211385</v>
      </c>
    </row>
    <row r="32" spans="1:23" x14ac:dyDescent="0.2">
      <c r="A32" s="876" t="s">
        <v>821</v>
      </c>
      <c r="B32" s="877">
        <v>152180.16402019685</v>
      </c>
      <c r="C32" s="877">
        <v>93726.697256912288</v>
      </c>
      <c r="D32" s="877">
        <v>61925.895687398581</v>
      </c>
      <c r="E32" s="877">
        <v>61007.685475456215</v>
      </c>
      <c r="F32" s="877">
        <v>1568.5767478584719</v>
      </c>
      <c r="G32" s="877">
        <v>1485.3947983474638</v>
      </c>
      <c r="H32" s="877">
        <v>31610.942685613372</v>
      </c>
      <c r="I32" s="877">
        <v>36374.851516698276</v>
      </c>
      <c r="J32" s="877">
        <v>14332.590253840001</v>
      </c>
      <c r="K32" s="878">
        <v>30953.1479389956</v>
      </c>
      <c r="M32" s="876" t="s">
        <v>821</v>
      </c>
      <c r="N32" s="877">
        <v>149124.32268645547</v>
      </c>
      <c r="O32" s="877">
        <v>93374.165107493449</v>
      </c>
      <c r="P32" s="877">
        <v>60676.302109177734</v>
      </c>
      <c r="Q32" s="877">
        <v>59650.354942644473</v>
      </c>
      <c r="R32" s="877">
        <v>1455.2258211754106</v>
      </c>
      <c r="S32" s="877">
        <v>2111.8895810955901</v>
      </c>
      <c r="T32" s="877">
        <v>32406.434486606584</v>
      </c>
      <c r="U32" s="877">
        <v>36151.230020219518</v>
      </c>
      <c r="V32" s="877">
        <v>14416.814672743376</v>
      </c>
      <c r="W32" s="878">
        <v>30804.729261330867</v>
      </c>
    </row>
    <row r="33" spans="1:23" x14ac:dyDescent="0.2">
      <c r="A33" s="876" t="s">
        <v>822</v>
      </c>
      <c r="B33" s="877">
        <v>25100.979475073789</v>
      </c>
      <c r="C33" s="877">
        <v>12994.367671378146</v>
      </c>
      <c r="D33" s="877">
        <v>7722.1476855579067</v>
      </c>
      <c r="E33" s="877">
        <v>7595.6843156356672</v>
      </c>
      <c r="F33" s="877">
        <v>196.41828642874736</v>
      </c>
      <c r="G33" s="877">
        <v>146.39184059761735</v>
      </c>
      <c r="H33" s="877">
        <v>5738.0537547209206</v>
      </c>
      <c r="I33" s="877">
        <v>3265.17747927972</v>
      </c>
      <c r="J33" s="877">
        <v>1069.6494711978582</v>
      </c>
      <c r="K33" s="878">
        <v>2855.2261707787884</v>
      </c>
      <c r="M33" s="876" t="s">
        <v>822</v>
      </c>
      <c r="N33" s="877">
        <v>19195.087911285889</v>
      </c>
      <c r="O33" s="877">
        <v>11033.65991426131</v>
      </c>
      <c r="P33" s="877">
        <v>5595.8585619880287</v>
      </c>
      <c r="Q33" s="877">
        <v>5468.836831354537</v>
      </c>
      <c r="R33" s="877">
        <v>129.67846492536981</v>
      </c>
      <c r="S33" s="877">
        <v>149.50911614801717</v>
      </c>
      <c r="T33" s="877">
        <v>3920.009467487188</v>
      </c>
      <c r="U33" s="877">
        <v>2917.6236848082085</v>
      </c>
      <c r="V33" s="877">
        <v>924.36768594015041</v>
      </c>
      <c r="W33" s="878">
        <v>2641.4168900356308</v>
      </c>
    </row>
    <row r="34" spans="1:23" x14ac:dyDescent="0.2">
      <c r="A34" s="879" t="s">
        <v>823</v>
      </c>
      <c r="B34" s="877">
        <v>16062.461707323475</v>
      </c>
      <c r="C34" s="877">
        <v>6364.9714665829333</v>
      </c>
      <c r="D34" s="877">
        <v>5856.0358942366702</v>
      </c>
      <c r="E34" s="877">
        <v>5740.2328922138304</v>
      </c>
      <c r="F34" s="877">
        <v>128.84401391291624</v>
      </c>
      <c r="G34" s="877">
        <v>114.81161244609974</v>
      </c>
      <c r="H34" s="877">
        <v>2537.304998089096</v>
      </c>
      <c r="I34" s="877">
        <v>3138.8900978532915</v>
      </c>
      <c r="J34" s="877">
        <v>922.25323917365279</v>
      </c>
      <c r="K34" s="878">
        <v>2793.7752437054387</v>
      </c>
      <c r="M34" s="879" t="s">
        <v>823</v>
      </c>
      <c r="N34" s="877">
        <v>15190.254125502275</v>
      </c>
      <c r="O34" s="877">
        <v>6185.4504442993775</v>
      </c>
      <c r="P34" s="877">
        <v>5855.7037502571948</v>
      </c>
      <c r="Q34" s="877">
        <v>5770.0698627071642</v>
      </c>
      <c r="R34" s="877">
        <v>202.74702219523931</v>
      </c>
      <c r="S34" s="877">
        <v>100.45087218583821</v>
      </c>
      <c r="T34" s="877">
        <v>2400.3646520804537</v>
      </c>
      <c r="U34" s="877">
        <v>2805.2933899352406</v>
      </c>
      <c r="V34" s="877">
        <v>863.46400338664682</v>
      </c>
      <c r="W34" s="878">
        <v>2475.095485553838</v>
      </c>
    </row>
    <row r="35" spans="1:23" x14ac:dyDescent="0.2">
      <c r="A35" s="880" t="s">
        <v>786</v>
      </c>
      <c r="B35" s="881">
        <v>16236.736191672258</v>
      </c>
      <c r="C35" s="881">
        <v>10393.522199021885</v>
      </c>
      <c r="D35" s="881">
        <v>6050.1697609176199</v>
      </c>
      <c r="E35" s="881">
        <v>5950.2627999480719</v>
      </c>
      <c r="F35" s="881">
        <v>168.3641055139195</v>
      </c>
      <c r="G35" s="881">
        <v>193.09844800384684</v>
      </c>
      <c r="H35" s="881">
        <v>3083.0725179165365</v>
      </c>
      <c r="I35" s="881">
        <v>3817.7920946124627</v>
      </c>
      <c r="J35" s="881">
        <v>1744.4101791448463</v>
      </c>
      <c r="K35" s="882">
        <v>3169.0467967388313</v>
      </c>
      <c r="M35" s="880" t="s">
        <v>786</v>
      </c>
      <c r="N35" s="881">
        <v>14954.489173111213</v>
      </c>
      <c r="O35" s="881">
        <v>10071.936577269602</v>
      </c>
      <c r="P35" s="881">
        <v>5003.9373842254863</v>
      </c>
      <c r="Q35" s="881">
        <v>4920.3828906895105</v>
      </c>
      <c r="R35" s="881">
        <v>123.9285251856401</v>
      </c>
      <c r="S35" s="881">
        <v>202.71708419074747</v>
      </c>
      <c r="T35" s="881">
        <v>2888.5447880611478</v>
      </c>
      <c r="U35" s="881">
        <v>3432.0932284458077</v>
      </c>
      <c r="V35" s="881">
        <v>1529.4971865433229</v>
      </c>
      <c r="W35" s="882">
        <v>2896.7075840149819</v>
      </c>
    </row>
    <row r="36" spans="1:23" x14ac:dyDescent="0.2">
      <c r="A36" s="876" t="s">
        <v>824</v>
      </c>
      <c r="B36" s="877">
        <v>45925.530396937029</v>
      </c>
      <c r="C36" s="877">
        <v>18488.479772600509</v>
      </c>
      <c r="D36" s="877">
        <v>17337.036030711002</v>
      </c>
      <c r="E36" s="877">
        <v>17128.752229512145</v>
      </c>
      <c r="F36" s="877">
        <v>266.50292815560624</v>
      </c>
      <c r="G36" s="877">
        <v>271.89005765389345</v>
      </c>
      <c r="H36" s="877">
        <v>8925.4098373682864</v>
      </c>
      <c r="I36" s="877">
        <v>7998.4113388622509</v>
      </c>
      <c r="J36" s="877">
        <v>2128.403769974077</v>
      </c>
      <c r="K36" s="878">
        <v>7049.4249252820136</v>
      </c>
      <c r="M36" s="876" t="s">
        <v>824</v>
      </c>
      <c r="N36" s="877">
        <v>43257.262694594006</v>
      </c>
      <c r="O36" s="877">
        <v>18001.367807703391</v>
      </c>
      <c r="P36" s="877">
        <v>16065.932954260465</v>
      </c>
      <c r="Q36" s="877">
        <v>15800.323708305055</v>
      </c>
      <c r="R36" s="877">
        <v>251.81953752281527</v>
      </c>
      <c r="S36" s="877">
        <v>377.08729718933631</v>
      </c>
      <c r="T36" s="877">
        <v>8422.5599881106882</v>
      </c>
      <c r="U36" s="877">
        <v>7171.2600069194805</v>
      </c>
      <c r="V36" s="877">
        <v>1977.4203082934357</v>
      </c>
      <c r="W36" s="878">
        <v>6357.9437252020034</v>
      </c>
    </row>
    <row r="37" spans="1:23" x14ac:dyDescent="0.2">
      <c r="A37" s="876" t="s">
        <v>825</v>
      </c>
      <c r="B37" s="877">
        <v>42201.25440094791</v>
      </c>
      <c r="C37" s="877">
        <v>24965.640701033422</v>
      </c>
      <c r="D37" s="877">
        <v>17515.644845238781</v>
      </c>
      <c r="E37" s="877">
        <v>17260.082623756563</v>
      </c>
      <c r="F37" s="877">
        <v>466.80714152152001</v>
      </c>
      <c r="G37" s="877">
        <v>477.34684054323083</v>
      </c>
      <c r="H37" s="877">
        <v>9156.1677272801735</v>
      </c>
      <c r="I37" s="877">
        <v>10452.44109425484</v>
      </c>
      <c r="J37" s="877">
        <v>4307.6166887362897</v>
      </c>
      <c r="K37" s="878">
        <v>8950.5658884745699</v>
      </c>
      <c r="M37" s="876" t="s">
        <v>825</v>
      </c>
      <c r="N37" s="877">
        <v>39277.038655510696</v>
      </c>
      <c r="O37" s="877">
        <v>22862.066601858362</v>
      </c>
      <c r="P37" s="877">
        <v>16848.645361533101</v>
      </c>
      <c r="Q37" s="877">
        <v>16635.376475670964</v>
      </c>
      <c r="R37" s="877">
        <v>440.66842671419658</v>
      </c>
      <c r="S37" s="877">
        <v>540.91724143869067</v>
      </c>
      <c r="T37" s="877">
        <v>8777.4932804654254</v>
      </c>
      <c r="U37" s="877">
        <v>10104.488143781497</v>
      </c>
      <c r="V37" s="877">
        <v>4214.8855255437611</v>
      </c>
      <c r="W37" s="878">
        <v>8581.9234462212062</v>
      </c>
    </row>
    <row r="38" spans="1:23" x14ac:dyDescent="0.2">
      <c r="A38" s="876" t="s">
        <v>826</v>
      </c>
      <c r="B38" s="877">
        <v>127485.68536091381</v>
      </c>
      <c r="C38" s="877">
        <v>58579.493361480003</v>
      </c>
      <c r="D38" s="877">
        <v>47630.27182824583</v>
      </c>
      <c r="E38" s="877">
        <v>46932.656644811606</v>
      </c>
      <c r="F38" s="877">
        <v>1088.4095301267096</v>
      </c>
      <c r="G38" s="877">
        <v>1157.3692868898611</v>
      </c>
      <c r="H38" s="877">
        <v>24460.524653145978</v>
      </c>
      <c r="I38" s="877">
        <v>22206.156133498218</v>
      </c>
      <c r="J38" s="877">
        <v>7102.0470064086549</v>
      </c>
      <c r="K38" s="878">
        <v>19423.059810426028</v>
      </c>
      <c r="M38" s="876" t="s">
        <v>826</v>
      </c>
      <c r="N38" s="877">
        <v>122428.93154655283</v>
      </c>
      <c r="O38" s="877">
        <v>56680.070229338315</v>
      </c>
      <c r="P38" s="877">
        <v>45801.566631971233</v>
      </c>
      <c r="Q38" s="877">
        <v>45058.865540445848</v>
      </c>
      <c r="R38" s="877">
        <v>917.66030789813146</v>
      </c>
      <c r="S38" s="877">
        <v>1169.9883132548086</v>
      </c>
      <c r="T38" s="877">
        <v>24139.562041525878</v>
      </c>
      <c r="U38" s="877">
        <v>20809.518872755409</v>
      </c>
      <c r="V38" s="877">
        <v>6373.2035326588875</v>
      </c>
      <c r="W38" s="878">
        <v>18369.678722237768</v>
      </c>
    </row>
    <row r="39" spans="1:23" x14ac:dyDescent="0.2">
      <c r="A39" s="876" t="s">
        <v>785</v>
      </c>
      <c r="B39" s="877">
        <v>14022.675498879218</v>
      </c>
      <c r="C39" s="877">
        <v>8110.9833260735204</v>
      </c>
      <c r="D39" s="877">
        <v>5981.0558407110357</v>
      </c>
      <c r="E39" s="877">
        <v>5890.5662426314084</v>
      </c>
      <c r="F39" s="877">
        <v>243.81559412538459</v>
      </c>
      <c r="G39" s="877">
        <v>157.07351935117629</v>
      </c>
      <c r="H39" s="877">
        <v>2929.9688190182133</v>
      </c>
      <c r="I39" s="877">
        <v>3654.5454552977562</v>
      </c>
      <c r="J39" s="877">
        <v>1624.6920854619846</v>
      </c>
      <c r="K39" s="878">
        <v>3121.3219084554462</v>
      </c>
      <c r="M39" s="876" t="s">
        <v>785</v>
      </c>
      <c r="N39" s="877">
        <v>13986.618692920963</v>
      </c>
      <c r="O39" s="877">
        <v>8172.8241937677994</v>
      </c>
      <c r="P39" s="877">
        <v>5820.3596509005911</v>
      </c>
      <c r="Q39" s="877">
        <v>5726.8908231659889</v>
      </c>
      <c r="R39" s="877">
        <v>135.04425913710449</v>
      </c>
      <c r="S39" s="877">
        <v>192.57259908262901</v>
      </c>
      <c r="T39" s="877">
        <v>3051.0404849354595</v>
      </c>
      <c r="U39" s="877">
        <v>3598.5361540036492</v>
      </c>
      <c r="V39" s="877">
        <v>1470.4323147976231</v>
      </c>
      <c r="W39" s="878">
        <v>3049.7932009468964</v>
      </c>
    </row>
    <row r="40" spans="1:23" x14ac:dyDescent="0.2">
      <c r="A40" s="876" t="s">
        <v>827</v>
      </c>
      <c r="B40" s="877">
        <v>159510.20538765914</v>
      </c>
      <c r="C40" s="877">
        <v>58485.795367956394</v>
      </c>
      <c r="D40" s="877">
        <v>61356.874795544492</v>
      </c>
      <c r="E40" s="877">
        <v>60262.851385808863</v>
      </c>
      <c r="F40" s="877">
        <v>1328.7492196223707</v>
      </c>
      <c r="G40" s="877">
        <v>965.66256349974287</v>
      </c>
      <c r="H40" s="877">
        <v>25723.510324694649</v>
      </c>
      <c r="I40" s="877">
        <v>32888.336089902659</v>
      </c>
      <c r="J40" s="877">
        <v>8658.1290530910537</v>
      </c>
      <c r="K40" s="878">
        <v>29667.547985269179</v>
      </c>
      <c r="M40" s="876" t="s">
        <v>827</v>
      </c>
      <c r="N40" s="877">
        <v>149453.79077780165</v>
      </c>
      <c r="O40" s="877">
        <v>56464.361437157895</v>
      </c>
      <c r="P40" s="877">
        <v>56942.389953532118</v>
      </c>
      <c r="Q40" s="877">
        <v>55854.792026665149</v>
      </c>
      <c r="R40" s="877">
        <v>1271.2053462431677</v>
      </c>
      <c r="S40" s="877">
        <v>1008.0436459472319</v>
      </c>
      <c r="T40" s="877">
        <v>24384.791277869932</v>
      </c>
      <c r="U40" s="877">
        <v>30090.276159725141</v>
      </c>
      <c r="V40" s="877">
        <v>7778.0457540918205</v>
      </c>
      <c r="W40" s="878">
        <v>27174.994441676459</v>
      </c>
    </row>
    <row r="41" spans="1:23" x14ac:dyDescent="0.2">
      <c r="A41" s="876" t="s">
        <v>828</v>
      </c>
      <c r="B41" s="877">
        <v>26071.516696244813</v>
      </c>
      <c r="C41" s="877">
        <v>14849.661754722069</v>
      </c>
      <c r="D41" s="877">
        <v>7118.7928590552401</v>
      </c>
      <c r="E41" s="877">
        <v>7003.8453142006774</v>
      </c>
      <c r="F41" s="877">
        <v>147.95368685065094</v>
      </c>
      <c r="G41" s="877">
        <v>137.73632570136192</v>
      </c>
      <c r="H41" s="877">
        <v>5490.8417421347049</v>
      </c>
      <c r="I41" s="877">
        <v>3106.4518437250968</v>
      </c>
      <c r="J41" s="877">
        <v>1015.0470778871836</v>
      </c>
      <c r="K41" s="878">
        <v>2703.0754155135937</v>
      </c>
      <c r="M41" s="876" t="s">
        <v>828</v>
      </c>
      <c r="N41" s="877">
        <v>20422.836496154829</v>
      </c>
      <c r="O41" s="877">
        <v>13305.352417614969</v>
      </c>
      <c r="P41" s="877">
        <v>4811.395947622671</v>
      </c>
      <c r="Q41" s="877">
        <v>4700.8325301671193</v>
      </c>
      <c r="R41" s="877">
        <v>108.21731792217129</v>
      </c>
      <c r="S41" s="877">
        <v>155.51197758259934</v>
      </c>
      <c r="T41" s="877">
        <v>3742.929369376096</v>
      </c>
      <c r="U41" s="877">
        <v>2333.3364709356274</v>
      </c>
      <c r="V41" s="877">
        <v>739.08087627663861</v>
      </c>
      <c r="W41" s="878">
        <v>2035.2058486328895</v>
      </c>
    </row>
    <row r="42" spans="1:23" x14ac:dyDescent="0.2">
      <c r="A42" s="876" t="s">
        <v>829</v>
      </c>
      <c r="B42" s="877">
        <v>20337.279283205346</v>
      </c>
      <c r="C42" s="877">
        <v>6958.9059823329835</v>
      </c>
      <c r="D42" s="877">
        <v>8359.6643256419793</v>
      </c>
      <c r="E42" s="877">
        <v>8238.9118808449894</v>
      </c>
      <c r="F42" s="877">
        <v>144.13862558229994</v>
      </c>
      <c r="G42" s="877">
        <v>150.76534949755791</v>
      </c>
      <c r="H42" s="877">
        <v>3468.3988467195959</v>
      </c>
      <c r="I42" s="877">
        <v>4346.9851856780233</v>
      </c>
      <c r="J42" s="877">
        <v>1180.5409348212761</v>
      </c>
      <c r="K42" s="878">
        <v>3878.9868522712236</v>
      </c>
      <c r="M42" s="876" t="s">
        <v>829</v>
      </c>
      <c r="N42" s="877">
        <v>18716.64278132136</v>
      </c>
      <c r="O42" s="877">
        <v>6443.7471450237772</v>
      </c>
      <c r="P42" s="877">
        <v>7767.2696258473543</v>
      </c>
      <c r="Q42" s="877">
        <v>7663.8218287992795</v>
      </c>
      <c r="R42" s="877">
        <v>148.64892889540636</v>
      </c>
      <c r="S42" s="877">
        <v>175.31485623237316</v>
      </c>
      <c r="T42" s="877">
        <v>3412.3587495338079</v>
      </c>
      <c r="U42" s="877">
        <v>3864.2608517528743</v>
      </c>
      <c r="V42" s="877">
        <v>1064.2357597584626</v>
      </c>
      <c r="W42" s="878">
        <v>3441.7275440383928</v>
      </c>
    </row>
    <row r="43" spans="1:23" x14ac:dyDescent="0.2">
      <c r="A43" s="876" t="s">
        <v>830</v>
      </c>
      <c r="B43" s="877">
        <v>115222.24112424001</v>
      </c>
      <c r="C43" s="877">
        <v>55753.481471176739</v>
      </c>
      <c r="D43" s="877">
        <v>39771.667187747895</v>
      </c>
      <c r="E43" s="877">
        <v>39218.483698818403</v>
      </c>
      <c r="F43" s="877">
        <v>638.23632583268193</v>
      </c>
      <c r="G43" s="877">
        <v>738.15354193193093</v>
      </c>
      <c r="H43" s="877">
        <v>18680.902350146524</v>
      </c>
      <c r="I43" s="877">
        <v>17914.93439583906</v>
      </c>
      <c r="J43" s="877">
        <v>5331.2145170896474</v>
      </c>
      <c r="K43" s="878">
        <v>15575.809028263953</v>
      </c>
      <c r="M43" s="876" t="s">
        <v>830</v>
      </c>
      <c r="N43" s="877">
        <v>105180.74043156771</v>
      </c>
      <c r="O43" s="877">
        <v>51786.440062791473</v>
      </c>
      <c r="P43" s="877">
        <v>36808.193374156966</v>
      </c>
      <c r="Q43" s="877">
        <v>36232.388308409565</v>
      </c>
      <c r="R43" s="877">
        <v>743.18408961565171</v>
      </c>
      <c r="S43" s="877">
        <v>872.19890999581298</v>
      </c>
      <c r="T43" s="877">
        <v>17288.411434598078</v>
      </c>
      <c r="U43" s="877">
        <v>15813.526688135436</v>
      </c>
      <c r="V43" s="877">
        <v>5026.0961579172508</v>
      </c>
      <c r="W43" s="878">
        <v>13496.818275961959</v>
      </c>
    </row>
    <row r="44" spans="1:23" x14ac:dyDescent="0.2">
      <c r="A44" s="879" t="s">
        <v>831</v>
      </c>
      <c r="B44" s="883">
        <v>129342.58556144094</v>
      </c>
      <c r="C44" s="883">
        <v>48828.676258818428</v>
      </c>
      <c r="D44" s="883">
        <v>54315.571591834632</v>
      </c>
      <c r="E44" s="883">
        <v>53664.724201855679</v>
      </c>
      <c r="F44" s="883">
        <v>926.61656074272105</v>
      </c>
      <c r="G44" s="883">
        <v>785.13943021017076</v>
      </c>
      <c r="H44" s="883">
        <v>22575.544259471819</v>
      </c>
      <c r="I44" s="883">
        <v>20417.845525130924</v>
      </c>
      <c r="J44" s="883">
        <v>5872.4572529234374</v>
      </c>
      <c r="K44" s="884">
        <v>18070.575167392948</v>
      </c>
      <c r="M44" s="879" t="s">
        <v>831</v>
      </c>
      <c r="N44" s="883">
        <v>117328.29945102807</v>
      </c>
      <c r="O44" s="883">
        <v>46158.73822697212</v>
      </c>
      <c r="P44" s="883">
        <v>50053.252839076471</v>
      </c>
      <c r="Q44" s="883">
        <v>49297.860217330272</v>
      </c>
      <c r="R44" s="883">
        <v>1038.1184988935211</v>
      </c>
      <c r="S44" s="883">
        <v>915.79358745582567</v>
      </c>
      <c r="T44" s="883">
        <v>19766.872321330779</v>
      </c>
      <c r="U44" s="883">
        <v>17776.055366426932</v>
      </c>
      <c r="V44" s="883">
        <v>5114.0540463777415</v>
      </c>
      <c r="W44" s="884">
        <v>15693.924412781978</v>
      </c>
    </row>
    <row r="45" spans="1:23" x14ac:dyDescent="0.2">
      <c r="A45" s="880" t="s">
        <v>832</v>
      </c>
      <c r="B45" s="881">
        <v>15675.046079344991</v>
      </c>
      <c r="C45" s="881">
        <v>5779.4766803108168</v>
      </c>
      <c r="D45" s="881">
        <v>6026.7076753474821</v>
      </c>
      <c r="E45" s="881">
        <v>5913.608562335261</v>
      </c>
      <c r="F45" s="881">
        <v>133.18152485796986</v>
      </c>
      <c r="G45" s="881">
        <v>118.26855719435839</v>
      </c>
      <c r="H45" s="881">
        <v>2460.2717700788894</v>
      </c>
      <c r="I45" s="881">
        <v>3496.2205181499567</v>
      </c>
      <c r="J45" s="881">
        <v>924.49619358713517</v>
      </c>
      <c r="K45" s="882">
        <v>3147.2160232787123</v>
      </c>
      <c r="M45" s="880" t="s">
        <v>832</v>
      </c>
      <c r="N45" s="881">
        <v>15195.523833783147</v>
      </c>
      <c r="O45" s="881">
        <v>6206.3759333236849</v>
      </c>
      <c r="P45" s="881">
        <v>5871.6493584293494</v>
      </c>
      <c r="Q45" s="881">
        <v>5730.7229385301371</v>
      </c>
      <c r="R45" s="881">
        <v>161.54479866714013</v>
      </c>
      <c r="S45" s="881">
        <v>105.3269941953257</v>
      </c>
      <c r="T45" s="881">
        <v>2261.1230008648054</v>
      </c>
      <c r="U45" s="881">
        <v>2992.6790010463064</v>
      </c>
      <c r="V45" s="881">
        <v>868.68480163141498</v>
      </c>
      <c r="W45" s="882">
        <v>2669.2648279335363</v>
      </c>
    </row>
    <row r="46" spans="1:23" x14ac:dyDescent="0.2">
      <c r="A46" s="876" t="s">
        <v>783</v>
      </c>
      <c r="B46" s="877">
        <v>15658.48930481798</v>
      </c>
      <c r="C46" s="877">
        <v>6042.6496981422497</v>
      </c>
      <c r="D46" s="877">
        <v>5566.9983586674416</v>
      </c>
      <c r="E46" s="877">
        <v>5449.6315588881143</v>
      </c>
      <c r="F46" s="877">
        <v>135.93320011646043</v>
      </c>
      <c r="G46" s="877">
        <v>118.25753279556736</v>
      </c>
      <c r="H46" s="877">
        <v>2868.1033896008225</v>
      </c>
      <c r="I46" s="877">
        <v>3048.7058203868323</v>
      </c>
      <c r="J46" s="877">
        <v>874.51639712717929</v>
      </c>
      <c r="K46" s="878">
        <v>2662.9974609970259</v>
      </c>
      <c r="M46" s="876" t="s">
        <v>783</v>
      </c>
      <c r="N46" s="877">
        <v>14044.597579334615</v>
      </c>
      <c r="O46" s="877">
        <v>5431.7811691322249</v>
      </c>
      <c r="P46" s="877">
        <v>4917.5853793973401</v>
      </c>
      <c r="Q46" s="877">
        <v>4833.0196622524154</v>
      </c>
      <c r="R46" s="877">
        <v>73.458378067827908</v>
      </c>
      <c r="S46" s="877">
        <v>122.69733618797899</v>
      </c>
      <c r="T46" s="877">
        <v>2645.4995180378132</v>
      </c>
      <c r="U46" s="877">
        <v>2846.2836625148284</v>
      </c>
      <c r="V46" s="877">
        <v>736.79912149359336</v>
      </c>
      <c r="W46" s="878">
        <v>2537.0774052756633</v>
      </c>
    </row>
    <row r="47" spans="1:23" x14ac:dyDescent="0.2">
      <c r="A47" s="876" t="s">
        <v>833</v>
      </c>
      <c r="B47" s="877">
        <v>50952.581319462857</v>
      </c>
      <c r="C47" s="877">
        <v>23743.617302558632</v>
      </c>
      <c r="D47" s="877">
        <v>17478.720109633814</v>
      </c>
      <c r="E47" s="877">
        <v>17230.701306429492</v>
      </c>
      <c r="F47" s="877">
        <v>312.48428894897921</v>
      </c>
      <c r="G47" s="877">
        <v>356.47830770478862</v>
      </c>
      <c r="H47" s="877">
        <v>11390.478452537851</v>
      </c>
      <c r="I47" s="877">
        <v>7470.5145126180623</v>
      </c>
      <c r="J47" s="877">
        <v>2467.6087804237477</v>
      </c>
      <c r="K47" s="878">
        <v>6562.7031777583952</v>
      </c>
      <c r="M47" s="876" t="s">
        <v>833</v>
      </c>
      <c r="N47" s="877">
        <v>41047.660562549339</v>
      </c>
      <c r="O47" s="877">
        <v>21228.303426304665</v>
      </c>
      <c r="P47" s="877">
        <v>13264.113968448464</v>
      </c>
      <c r="Q47" s="877">
        <v>13044.595748236241</v>
      </c>
      <c r="R47" s="877">
        <v>271.5255603553602</v>
      </c>
      <c r="S47" s="877">
        <v>282.62323514730144</v>
      </c>
      <c r="T47" s="877">
        <v>8717.7820239258963</v>
      </c>
      <c r="U47" s="877">
        <v>5913.5823527859347</v>
      </c>
      <c r="V47" s="877">
        <v>1907.7962642238294</v>
      </c>
      <c r="W47" s="878">
        <v>5250.8858644728716</v>
      </c>
    </row>
    <row r="48" spans="1:23" x14ac:dyDescent="0.2">
      <c r="A48" s="876" t="s">
        <v>834</v>
      </c>
      <c r="B48" s="877">
        <v>22158.146648632919</v>
      </c>
      <c r="C48" s="877">
        <v>14112.25999340373</v>
      </c>
      <c r="D48" s="877">
        <v>6484.4366101302085</v>
      </c>
      <c r="E48" s="877">
        <v>6354.1799285788202</v>
      </c>
      <c r="F48" s="877">
        <v>191.67574291064392</v>
      </c>
      <c r="G48" s="877">
        <v>181.80073226719105</v>
      </c>
      <c r="H48" s="877">
        <v>3498.060802521376</v>
      </c>
      <c r="I48" s="877">
        <v>3987.3856502321778</v>
      </c>
      <c r="J48" s="877">
        <v>1684.8219860066838</v>
      </c>
      <c r="K48" s="878">
        <v>3306.6497710470703</v>
      </c>
      <c r="M48" s="876" t="s">
        <v>834</v>
      </c>
      <c r="N48" s="877">
        <v>19851.098904856797</v>
      </c>
      <c r="O48" s="877">
        <v>12336.84285557425</v>
      </c>
      <c r="P48" s="877">
        <v>6015.3219762235003</v>
      </c>
      <c r="Q48" s="877">
        <v>5893.9356465115261</v>
      </c>
      <c r="R48" s="877">
        <v>158.55992845598436</v>
      </c>
      <c r="S48" s="877">
        <v>249.90517263708776</v>
      </c>
      <c r="T48" s="877">
        <v>3178.03209844703</v>
      </c>
      <c r="U48" s="877">
        <v>3780.501496470491</v>
      </c>
      <c r="V48" s="877">
        <v>1529.2031091759488</v>
      </c>
      <c r="W48" s="878">
        <v>3150.3080839265072</v>
      </c>
    </row>
    <row r="49" spans="1:23" x14ac:dyDescent="0.2">
      <c r="A49" s="876" t="s">
        <v>835</v>
      </c>
      <c r="B49" s="877">
        <v>187764.80570004461</v>
      </c>
      <c r="C49" s="877">
        <v>87102.149869092871</v>
      </c>
      <c r="D49" s="877">
        <v>61001.824073988057</v>
      </c>
      <c r="E49" s="877">
        <v>60044.817015503337</v>
      </c>
      <c r="F49" s="877">
        <v>1229.6496838116207</v>
      </c>
      <c r="G49" s="877">
        <v>1242.8017669988803</v>
      </c>
      <c r="H49" s="877">
        <v>36944.359836379954</v>
      </c>
      <c r="I49" s="877">
        <v>30540.162779268416</v>
      </c>
      <c r="J49" s="877">
        <v>9115.5815497547919</v>
      </c>
      <c r="K49" s="878">
        <v>26829.710135019228</v>
      </c>
      <c r="M49" s="876" t="s">
        <v>835</v>
      </c>
      <c r="N49" s="877">
        <v>178721.75933481497</v>
      </c>
      <c r="O49" s="877">
        <v>85604.980434007535</v>
      </c>
      <c r="P49" s="877">
        <v>60040.131049652911</v>
      </c>
      <c r="Q49" s="877">
        <v>58938.895974196908</v>
      </c>
      <c r="R49" s="877">
        <v>1227.2238984938779</v>
      </c>
      <c r="S49" s="877">
        <v>1499.4105658869307</v>
      </c>
      <c r="T49" s="877">
        <v>35640.781561659642</v>
      </c>
      <c r="U49" s="877">
        <v>25242.456549768955</v>
      </c>
      <c r="V49" s="877">
        <v>7811.2008622548628</v>
      </c>
      <c r="W49" s="878">
        <v>21600.487993025439</v>
      </c>
    </row>
    <row r="50" spans="1:23" x14ac:dyDescent="0.2">
      <c r="A50" s="876" t="s">
        <v>836</v>
      </c>
      <c r="B50" s="877">
        <v>438626.22822851717</v>
      </c>
      <c r="C50" s="877">
        <v>179901.93663184476</v>
      </c>
      <c r="D50" s="877">
        <v>162372.0158676579</v>
      </c>
      <c r="E50" s="877">
        <v>160352.46671838808</v>
      </c>
      <c r="F50" s="877">
        <v>2697.2555340614927</v>
      </c>
      <c r="G50" s="877">
        <v>2481.5931910886334</v>
      </c>
      <c r="H50" s="877">
        <v>71748.588516995704</v>
      </c>
      <c r="I50" s="877">
        <v>79153.961728264781</v>
      </c>
      <c r="J50" s="877">
        <v>20118.692393548841</v>
      </c>
      <c r="K50" s="878">
        <v>70737.40841219126</v>
      </c>
      <c r="M50" s="876" t="s">
        <v>836</v>
      </c>
      <c r="N50" s="877">
        <v>394350.63575014216</v>
      </c>
      <c r="O50" s="877">
        <v>164042.15206504526</v>
      </c>
      <c r="P50" s="877">
        <v>142621.79740422816</v>
      </c>
      <c r="Q50" s="877">
        <v>140079.31093518581</v>
      </c>
      <c r="R50" s="877">
        <v>2596.8125576310576</v>
      </c>
      <c r="S50" s="877">
        <v>3473.6986832870653</v>
      </c>
      <c r="T50" s="877">
        <v>67061.422387139217</v>
      </c>
      <c r="U50" s="877">
        <v>71598.730399977081</v>
      </c>
      <c r="V50" s="877">
        <v>18800.68259320343</v>
      </c>
      <c r="W50" s="878">
        <v>63785.116662919259</v>
      </c>
    </row>
    <row r="51" spans="1:23" x14ac:dyDescent="0.2">
      <c r="A51" s="876" t="s">
        <v>837</v>
      </c>
      <c r="B51" s="877">
        <v>180271.52889486437</v>
      </c>
      <c r="C51" s="877">
        <v>72814.261943366029</v>
      </c>
      <c r="D51" s="877">
        <v>71445.511403703538</v>
      </c>
      <c r="E51" s="877">
        <v>70769.494981995871</v>
      </c>
      <c r="F51" s="877">
        <v>1143.8390253128907</v>
      </c>
      <c r="G51" s="877">
        <v>997.58675813156174</v>
      </c>
      <c r="H51" s="877">
        <v>27496.975705710272</v>
      </c>
      <c r="I51" s="877">
        <v>31602.58884765557</v>
      </c>
      <c r="J51" s="877">
        <v>8787.2340728535673</v>
      </c>
      <c r="K51" s="878">
        <v>28180.074375209711</v>
      </c>
      <c r="M51" s="876" t="s">
        <v>837</v>
      </c>
      <c r="N51" s="877">
        <v>163098.46264047147</v>
      </c>
      <c r="O51" s="877">
        <v>67549.150043870424</v>
      </c>
      <c r="P51" s="877">
        <v>64850.842199051425</v>
      </c>
      <c r="Q51" s="877">
        <v>64057.068618245336</v>
      </c>
      <c r="R51" s="877">
        <v>1010.8439486622865</v>
      </c>
      <c r="S51" s="877">
        <v>1221.6446589010573</v>
      </c>
      <c r="T51" s="877">
        <v>24694.724973439847</v>
      </c>
      <c r="U51" s="877">
        <v>26999.535398567994</v>
      </c>
      <c r="V51" s="877">
        <v>7376.8122986319095</v>
      </c>
      <c r="W51" s="878">
        <v>24211.198593430865</v>
      </c>
    </row>
    <row r="52" spans="1:23" x14ac:dyDescent="0.2">
      <c r="A52" s="876" t="s">
        <v>782</v>
      </c>
      <c r="B52" s="877">
        <v>14452.571261138608</v>
      </c>
      <c r="C52" s="877">
        <v>4509.5532346644359</v>
      </c>
      <c r="D52" s="877">
        <v>5322.9272398198036</v>
      </c>
      <c r="E52" s="877">
        <v>5218.1419496795879</v>
      </c>
      <c r="F52" s="877">
        <v>143.21279388219133</v>
      </c>
      <c r="G52" s="877">
        <v>109.07371601502757</v>
      </c>
      <c r="H52" s="877">
        <v>3572.3383839003977</v>
      </c>
      <c r="I52" s="877">
        <v>3126.1025581823969</v>
      </c>
      <c r="J52" s="877">
        <v>920.65359268537566</v>
      </c>
      <c r="K52" s="878">
        <v>2792.5666304578294</v>
      </c>
      <c r="M52" s="876" t="s">
        <v>782</v>
      </c>
      <c r="N52" s="877">
        <v>13729.612726826661</v>
      </c>
      <c r="O52" s="877">
        <v>4223.2007474896009</v>
      </c>
      <c r="P52" s="877">
        <v>5133.3707742869774</v>
      </c>
      <c r="Q52" s="877">
        <v>5002.2395417555272</v>
      </c>
      <c r="R52" s="877">
        <v>168.4486811152118</v>
      </c>
      <c r="S52" s="877">
        <v>108.21494456701969</v>
      </c>
      <c r="T52" s="877">
        <v>3444.4790849412893</v>
      </c>
      <c r="U52" s="877">
        <v>2819.7875526508087</v>
      </c>
      <c r="V52" s="877">
        <v>873.47038844750125</v>
      </c>
      <c r="W52" s="878">
        <v>2469.9200494114757</v>
      </c>
    </row>
    <row r="53" spans="1:23" x14ac:dyDescent="0.2">
      <c r="A53" s="876" t="s">
        <v>838</v>
      </c>
      <c r="B53" s="877">
        <v>23890.378234305008</v>
      </c>
      <c r="C53" s="877">
        <v>6589.4145671049209</v>
      </c>
      <c r="D53" s="877">
        <v>8868.8648265572119</v>
      </c>
      <c r="E53" s="877">
        <v>8741.4567159627277</v>
      </c>
      <c r="F53" s="877">
        <v>201.15114546861372</v>
      </c>
      <c r="G53" s="877">
        <v>131.01277320598331</v>
      </c>
      <c r="H53" s="877">
        <v>5900.9176248097237</v>
      </c>
      <c r="I53" s="877">
        <v>5203.5206384074909</v>
      </c>
      <c r="J53" s="877">
        <v>1538.3747344033241</v>
      </c>
      <c r="K53" s="878">
        <v>4591.2311213955245</v>
      </c>
      <c r="M53" s="876" t="s">
        <v>838</v>
      </c>
      <c r="N53" s="877">
        <v>21755.615126463366</v>
      </c>
      <c r="O53" s="877">
        <v>6466.2153760621923</v>
      </c>
      <c r="P53" s="877">
        <v>8370.301615841383</v>
      </c>
      <c r="Q53" s="877">
        <v>8227.2519974541319</v>
      </c>
      <c r="R53" s="877">
        <v>187.11846394936691</v>
      </c>
      <c r="S53" s="877">
        <v>185.60770307052906</v>
      </c>
      <c r="T53" s="877">
        <v>5145.1274205070231</v>
      </c>
      <c r="U53" s="877">
        <v>4485.17219726025</v>
      </c>
      <c r="V53" s="877">
        <v>1295.0075464663903</v>
      </c>
      <c r="W53" s="878">
        <v>3970.822229474717</v>
      </c>
    </row>
    <row r="54" spans="1:23" x14ac:dyDescent="0.2">
      <c r="A54" s="879" t="s">
        <v>839</v>
      </c>
      <c r="B54" s="883">
        <v>20387.974797649895</v>
      </c>
      <c r="C54" s="883">
        <v>8282.7369218536933</v>
      </c>
      <c r="D54" s="883">
        <v>6726.4032019325923</v>
      </c>
      <c r="E54" s="883">
        <v>6612.8083563368018</v>
      </c>
      <c r="F54" s="883">
        <v>143.2168351670056</v>
      </c>
      <c r="G54" s="883">
        <v>135.88058604182314</v>
      </c>
      <c r="H54" s="883">
        <v>4648.4127520327138</v>
      </c>
      <c r="I54" s="883">
        <v>3811.1998317865082</v>
      </c>
      <c r="J54" s="883">
        <v>1062.2143641356947</v>
      </c>
      <c r="K54" s="884">
        <v>3385.4620403792092</v>
      </c>
      <c r="M54" s="879" t="s">
        <v>839</v>
      </c>
      <c r="N54" s="883">
        <v>19371.80138151233</v>
      </c>
      <c r="O54" s="883">
        <v>7716.2274749999133</v>
      </c>
      <c r="P54" s="883">
        <v>6305.5285904464245</v>
      </c>
      <c r="Q54" s="883">
        <v>6134.6088994550419</v>
      </c>
      <c r="R54" s="883">
        <v>142.00508598896491</v>
      </c>
      <c r="S54" s="883">
        <v>190.74208499410628</v>
      </c>
      <c r="T54" s="883">
        <v>4560.01178910625</v>
      </c>
      <c r="U54" s="883">
        <v>3742.6018651458862</v>
      </c>
      <c r="V54" s="883">
        <v>1046.1867105182562</v>
      </c>
      <c r="W54" s="884">
        <v>3249.462532405325</v>
      </c>
    </row>
    <row r="55" spans="1:23" x14ac:dyDescent="0.2">
      <c r="A55" s="880" t="s">
        <v>840</v>
      </c>
      <c r="B55" s="881">
        <v>33385.617294240132</v>
      </c>
      <c r="C55" s="881">
        <v>9472.7112733820722</v>
      </c>
      <c r="D55" s="881">
        <v>13984.14552533495</v>
      </c>
      <c r="E55" s="881">
        <v>13781.147580604356</v>
      </c>
      <c r="F55" s="881">
        <v>282.63460470763721</v>
      </c>
      <c r="G55" s="881">
        <v>214.4804226347793</v>
      </c>
      <c r="H55" s="881">
        <v>6765.9353958698894</v>
      </c>
      <c r="I55" s="881">
        <v>6859.1559363616234</v>
      </c>
      <c r="J55" s="881">
        <v>1831.4887506266989</v>
      </c>
      <c r="K55" s="882">
        <v>6188.0946663886943</v>
      </c>
      <c r="M55" s="880" t="s">
        <v>840</v>
      </c>
      <c r="N55" s="881">
        <v>30984.414636789446</v>
      </c>
      <c r="O55" s="881">
        <v>8950.8632181007379</v>
      </c>
      <c r="P55" s="881">
        <v>12900.917591491158</v>
      </c>
      <c r="Q55" s="881">
        <v>12664.351035904609</v>
      </c>
      <c r="R55" s="881">
        <v>301.5777877716942</v>
      </c>
      <c r="S55" s="881">
        <v>256.56391373631436</v>
      </c>
      <c r="T55" s="881">
        <v>6384.7437430616492</v>
      </c>
      <c r="U55" s="881">
        <v>6275.4152445656237</v>
      </c>
      <c r="V55" s="881">
        <v>1702.0207581684292</v>
      </c>
      <c r="W55" s="882">
        <v>5619.8952931037384</v>
      </c>
    </row>
    <row r="56" spans="1:23" x14ac:dyDescent="0.2">
      <c r="A56" s="876" t="s">
        <v>841</v>
      </c>
      <c r="B56" s="877">
        <v>321661.15185508813</v>
      </c>
      <c r="C56" s="877">
        <v>124007.78724717371</v>
      </c>
      <c r="D56" s="877">
        <v>123756.76489702177</v>
      </c>
      <c r="E56" s="877">
        <v>122158.62414653353</v>
      </c>
      <c r="F56" s="877">
        <v>2278.3166905757967</v>
      </c>
      <c r="G56" s="877">
        <v>1730.6609076627849</v>
      </c>
      <c r="H56" s="877">
        <v>50799.027847020057</v>
      </c>
      <c r="I56" s="877">
        <v>59666.549624114894</v>
      </c>
      <c r="J56" s="877">
        <v>14835.608114772014</v>
      </c>
      <c r="K56" s="878">
        <v>54181.698683681847</v>
      </c>
      <c r="M56" s="876" t="s">
        <v>841</v>
      </c>
      <c r="N56" s="877">
        <v>302403.27456771163</v>
      </c>
      <c r="O56" s="877">
        <v>115637.07441023929</v>
      </c>
      <c r="P56" s="877">
        <v>118893.48819389746</v>
      </c>
      <c r="Q56" s="877">
        <v>117146.1838220049</v>
      </c>
      <c r="R56" s="877">
        <v>2108.8847882273999</v>
      </c>
      <c r="S56" s="877">
        <v>2244.7138031794811</v>
      </c>
      <c r="T56" s="877">
        <v>48490.427953411629</v>
      </c>
      <c r="U56" s="877">
        <v>55572.654010708189</v>
      </c>
      <c r="V56" s="877">
        <v>14251.11664861841</v>
      </c>
      <c r="W56" s="878">
        <v>50401.823090581391</v>
      </c>
    </row>
    <row r="57" spans="1:23" x14ac:dyDescent="0.2">
      <c r="A57" s="876" t="s">
        <v>842</v>
      </c>
      <c r="B57" s="877">
        <v>23555.756628077419</v>
      </c>
      <c r="C57" s="877">
        <v>8050.5464101134157</v>
      </c>
      <c r="D57" s="877">
        <v>9578.3287516433611</v>
      </c>
      <c r="E57" s="877">
        <v>9426.7533651788763</v>
      </c>
      <c r="F57" s="877">
        <v>230.77586285465694</v>
      </c>
      <c r="G57" s="877">
        <v>172.4160215850799</v>
      </c>
      <c r="H57" s="877">
        <v>4230.7374113733222</v>
      </c>
      <c r="I57" s="877">
        <v>4563.1740900340665</v>
      </c>
      <c r="J57" s="877">
        <v>1123.8084048187538</v>
      </c>
      <c r="K57" s="878">
        <v>4183.9675438639661</v>
      </c>
      <c r="M57" s="876" t="s">
        <v>842</v>
      </c>
      <c r="N57" s="877">
        <v>22557.816925213279</v>
      </c>
      <c r="O57" s="877">
        <v>8525.1939025519387</v>
      </c>
      <c r="P57" s="877">
        <v>8944.1310829219656</v>
      </c>
      <c r="Q57" s="877">
        <v>8786.4781135312733</v>
      </c>
      <c r="R57" s="877">
        <v>196.0094951519267</v>
      </c>
      <c r="S57" s="877">
        <v>140.48686982920609</v>
      </c>
      <c r="T57" s="877">
        <v>3752.5358890933858</v>
      </c>
      <c r="U57" s="877">
        <v>4256.5578013771255</v>
      </c>
      <c r="V57" s="877">
        <v>1121.7382768769139</v>
      </c>
      <c r="W57" s="878">
        <v>3877.9817724381851</v>
      </c>
    </row>
    <row r="58" spans="1:23" x14ac:dyDescent="0.2">
      <c r="A58" s="876" t="s">
        <v>843</v>
      </c>
      <c r="B58" s="877">
        <v>24418.434953749729</v>
      </c>
      <c r="C58" s="877">
        <v>13266.19640262818</v>
      </c>
      <c r="D58" s="877">
        <v>10043.837753233962</v>
      </c>
      <c r="E58" s="877">
        <v>9878.6400282037066</v>
      </c>
      <c r="F58" s="877">
        <v>246.75423108854426</v>
      </c>
      <c r="G58" s="877">
        <v>272.00327844780384</v>
      </c>
      <c r="H58" s="877">
        <v>4947.2388188465993</v>
      </c>
      <c r="I58" s="877">
        <v>5256.9872906779165</v>
      </c>
      <c r="J58" s="877">
        <v>2119.1455616996172</v>
      </c>
      <c r="K58" s="878">
        <v>4469.4480477109455</v>
      </c>
      <c r="M58" s="876" t="s">
        <v>843</v>
      </c>
      <c r="N58" s="877">
        <v>23883.536978589684</v>
      </c>
      <c r="O58" s="877">
        <v>12781.201973007932</v>
      </c>
      <c r="P58" s="877">
        <v>10051.88361969682</v>
      </c>
      <c r="Q58" s="877">
        <v>9882.5199200011211</v>
      </c>
      <c r="R58" s="877">
        <v>237.90022792209621</v>
      </c>
      <c r="S58" s="877">
        <v>329.05498286365651</v>
      </c>
      <c r="T58" s="877">
        <v>4842.097586027915</v>
      </c>
      <c r="U58" s="877">
        <v>5163.2474758155804</v>
      </c>
      <c r="V58" s="877">
        <v>2004.553788651001</v>
      </c>
      <c r="W58" s="878">
        <v>4421.8898656446827</v>
      </c>
    </row>
    <row r="59" spans="1:23" x14ac:dyDescent="0.2">
      <c r="A59" s="876" t="s">
        <v>844</v>
      </c>
      <c r="B59" s="877">
        <v>24936.775511892502</v>
      </c>
      <c r="C59" s="877">
        <v>11263.161207286983</v>
      </c>
      <c r="D59" s="877">
        <v>9469.9927112456789</v>
      </c>
      <c r="E59" s="877">
        <v>9365.414238130521</v>
      </c>
      <c r="F59" s="877">
        <v>144.11525338175679</v>
      </c>
      <c r="G59" s="877">
        <v>163.17950217847795</v>
      </c>
      <c r="H59" s="877">
        <v>3422.813267798841</v>
      </c>
      <c r="I59" s="877">
        <v>3624.0638523008165</v>
      </c>
      <c r="J59" s="877">
        <v>1098.337902283399</v>
      </c>
      <c r="K59" s="878">
        <v>3138.4823516683055</v>
      </c>
      <c r="M59" s="876" t="s">
        <v>844</v>
      </c>
      <c r="N59" s="877">
        <v>22043.420991205636</v>
      </c>
      <c r="O59" s="877">
        <v>10402.12004114752</v>
      </c>
      <c r="P59" s="877">
        <v>7985.1104566448003</v>
      </c>
      <c r="Q59" s="877">
        <v>7904.8120119406831</v>
      </c>
      <c r="R59" s="877">
        <v>128.26192775609803</v>
      </c>
      <c r="S59" s="877">
        <v>121.76362184267768</v>
      </c>
      <c r="T59" s="877">
        <v>3156.7885469036432</v>
      </c>
      <c r="U59" s="877">
        <v>3159.4294609441986</v>
      </c>
      <c r="V59" s="877">
        <v>881.85117515657248</v>
      </c>
      <c r="W59" s="878">
        <v>2791.6277324537346</v>
      </c>
    </row>
    <row r="60" spans="1:23" x14ac:dyDescent="0.2">
      <c r="A60" s="876" t="s">
        <v>845</v>
      </c>
      <c r="B60" s="877">
        <v>16977.319748214384</v>
      </c>
      <c r="C60" s="877">
        <v>10984.154284828295</v>
      </c>
      <c r="D60" s="877">
        <v>5952.4109942414934</v>
      </c>
      <c r="E60" s="877">
        <v>5850.1292869553035</v>
      </c>
      <c r="F60" s="877">
        <v>174.04597322155774</v>
      </c>
      <c r="G60" s="877">
        <v>193.02437276341516</v>
      </c>
      <c r="H60" s="877">
        <v>3427.6283390200906</v>
      </c>
      <c r="I60" s="877">
        <v>4111.5250819915873</v>
      </c>
      <c r="J60" s="877">
        <v>1837.9866803737791</v>
      </c>
      <c r="K60" s="878">
        <v>3489.3011820980869</v>
      </c>
      <c r="M60" s="876" t="s">
        <v>845</v>
      </c>
      <c r="N60" s="877">
        <v>16122.675814780987</v>
      </c>
      <c r="O60" s="877">
        <v>10434.855266482509</v>
      </c>
      <c r="P60" s="877">
        <v>5589.8494597282761</v>
      </c>
      <c r="Q60" s="877">
        <v>5468.0300540493909</v>
      </c>
      <c r="R60" s="877">
        <v>160.81363252806389</v>
      </c>
      <c r="S60" s="877">
        <v>228.33688570787518</v>
      </c>
      <c r="T60" s="877">
        <v>3376.1296430770144</v>
      </c>
      <c r="U60" s="877">
        <v>3972.6374071006076</v>
      </c>
      <c r="V60" s="877">
        <v>1721.7466384833551</v>
      </c>
      <c r="W60" s="878">
        <v>3367.2786689739023</v>
      </c>
    </row>
    <row r="61" spans="1:23" x14ac:dyDescent="0.2">
      <c r="A61" s="876" t="s">
        <v>846</v>
      </c>
      <c r="B61" s="877">
        <v>21142.239111179199</v>
      </c>
      <c r="C61" s="877">
        <v>9731.9505866766649</v>
      </c>
      <c r="D61" s="877">
        <v>7308.1237481327789</v>
      </c>
      <c r="E61" s="877">
        <v>7177.0889812538626</v>
      </c>
      <c r="F61" s="877">
        <v>170.90732455985281</v>
      </c>
      <c r="G61" s="877">
        <v>126.35149715719034</v>
      </c>
      <c r="H61" s="877">
        <v>4420.1513773554225</v>
      </c>
      <c r="I61" s="877">
        <v>4266.5556322271368</v>
      </c>
      <c r="J61" s="877">
        <v>1534.3422169419366</v>
      </c>
      <c r="K61" s="878">
        <v>3694.5782714342922</v>
      </c>
      <c r="M61" s="876" t="s">
        <v>846</v>
      </c>
      <c r="N61" s="877">
        <v>20906.195597869129</v>
      </c>
      <c r="O61" s="877">
        <v>9789.2015955573843</v>
      </c>
      <c r="P61" s="877">
        <v>7196.2350777463744</v>
      </c>
      <c r="Q61" s="877">
        <v>7053.7823204986653</v>
      </c>
      <c r="R61" s="877">
        <v>143.85186385885302</v>
      </c>
      <c r="S61" s="877">
        <v>217.01764778546124</v>
      </c>
      <c r="T61" s="877">
        <v>4483.9476864391245</v>
      </c>
      <c r="U61" s="877">
        <v>4330.6300498481933</v>
      </c>
      <c r="V61" s="877">
        <v>1561.2268095789273</v>
      </c>
      <c r="W61" s="878">
        <v>3763.4465928808513</v>
      </c>
    </row>
    <row r="62" spans="1:23" x14ac:dyDescent="0.2">
      <c r="A62" s="876" t="s">
        <v>847</v>
      </c>
      <c r="B62" s="877">
        <v>23865.301680296572</v>
      </c>
      <c r="C62" s="877">
        <v>11254.705118873273</v>
      </c>
      <c r="D62" s="877">
        <v>8506.0906898940357</v>
      </c>
      <c r="E62" s="877">
        <v>8404.4094397468016</v>
      </c>
      <c r="F62" s="877">
        <v>127.10345082729009</v>
      </c>
      <c r="G62" s="877">
        <v>138.12115109415677</v>
      </c>
      <c r="H62" s="877">
        <v>3339.7065556166044</v>
      </c>
      <c r="I62" s="877">
        <v>3532.845408909141</v>
      </c>
      <c r="J62" s="877">
        <v>933.24161488605921</v>
      </c>
      <c r="K62" s="878">
        <v>3085.792371477673</v>
      </c>
      <c r="M62" s="876" t="s">
        <v>847</v>
      </c>
      <c r="N62" s="877">
        <v>20641.8277164147</v>
      </c>
      <c r="O62" s="877">
        <v>9979.7602213913178</v>
      </c>
      <c r="P62" s="877">
        <v>7139.4912794929733</v>
      </c>
      <c r="Q62" s="877">
        <v>7027.245637838133</v>
      </c>
      <c r="R62" s="877">
        <v>154.88664158026421</v>
      </c>
      <c r="S62" s="877">
        <v>163.46553111102969</v>
      </c>
      <c r="T62" s="877">
        <v>3100.5654671287748</v>
      </c>
      <c r="U62" s="877">
        <v>2965.8981259687603</v>
      </c>
      <c r="V62" s="877">
        <v>834.37005262882644</v>
      </c>
      <c r="W62" s="878">
        <v>2613.9160724640587</v>
      </c>
    </row>
    <row r="63" spans="1:23" x14ac:dyDescent="0.2">
      <c r="A63" s="876" t="s">
        <v>787</v>
      </c>
      <c r="B63" s="877">
        <v>15647.984887241768</v>
      </c>
      <c r="C63" s="877">
        <v>12093.630421164646</v>
      </c>
      <c r="D63" s="877">
        <v>3680.1601693366629</v>
      </c>
      <c r="E63" s="877">
        <v>3602.723056283935</v>
      </c>
      <c r="F63" s="877">
        <v>137.12914963985855</v>
      </c>
      <c r="G63" s="877">
        <v>112.93291189512962</v>
      </c>
      <c r="H63" s="877">
        <v>2227.8244877822704</v>
      </c>
      <c r="I63" s="877">
        <v>2596.1910306293403</v>
      </c>
      <c r="J63" s="877">
        <v>1215.2176663976538</v>
      </c>
      <c r="K63" s="878">
        <v>2092.3213257963243</v>
      </c>
      <c r="M63" s="876" t="s">
        <v>787</v>
      </c>
      <c r="N63" s="877">
        <v>14650.409719302961</v>
      </c>
      <c r="O63" s="877">
        <v>11432.728619494117</v>
      </c>
      <c r="P63" s="877">
        <v>3171.5251389504688</v>
      </c>
      <c r="Q63" s="877">
        <v>3096.4946696746406</v>
      </c>
      <c r="R63" s="877">
        <v>133.31024417796903</v>
      </c>
      <c r="S63" s="877">
        <v>149.85157557362524</v>
      </c>
      <c r="T63" s="877">
        <v>2165.9223042539161</v>
      </c>
      <c r="U63" s="877">
        <v>2523.9234936958082</v>
      </c>
      <c r="V63" s="877">
        <v>1110.3550372832249</v>
      </c>
      <c r="W63" s="878">
        <v>2061.1523207195864</v>
      </c>
    </row>
    <row r="64" spans="1:23" x14ac:dyDescent="0.2">
      <c r="A64" s="879" t="s">
        <v>848</v>
      </c>
      <c r="B64" s="883">
        <v>80822.957304649623</v>
      </c>
      <c r="C64" s="883">
        <v>54234.764689105636</v>
      </c>
      <c r="D64" s="883">
        <v>24020.736697995701</v>
      </c>
      <c r="E64" s="883">
        <v>23618.202935805904</v>
      </c>
      <c r="F64" s="883">
        <v>673.1940864127082</v>
      </c>
      <c r="G64" s="883">
        <v>613.61902949614</v>
      </c>
      <c r="H64" s="883">
        <v>13901.808091086761</v>
      </c>
      <c r="I64" s="883">
        <v>17388.272413303046</v>
      </c>
      <c r="J64" s="883">
        <v>7053.8162695235042</v>
      </c>
      <c r="K64" s="884">
        <v>14490.309221964966</v>
      </c>
      <c r="M64" s="879" t="s">
        <v>848</v>
      </c>
      <c r="N64" s="883">
        <v>77355.120769012865</v>
      </c>
      <c r="O64" s="883">
        <v>52411.147839562094</v>
      </c>
      <c r="P64" s="883">
        <v>22656.444160217809</v>
      </c>
      <c r="Q64" s="883">
        <v>22172.686325120183</v>
      </c>
      <c r="R64" s="883">
        <v>644.74862179451225</v>
      </c>
      <c r="S64" s="883">
        <v>739.76863588087963</v>
      </c>
      <c r="T64" s="883">
        <v>12935.154124126528</v>
      </c>
      <c r="U64" s="883">
        <v>16824.453378606086</v>
      </c>
      <c r="V64" s="883">
        <v>6888.0947632243651</v>
      </c>
      <c r="W64" s="884">
        <v>13834.756142388635</v>
      </c>
    </row>
    <row r="65" spans="1:13" x14ac:dyDescent="0.2">
      <c r="A65" s="4"/>
      <c r="M65" s="4"/>
    </row>
    <row r="66" spans="1:13" x14ac:dyDescent="0.2">
      <c r="A66" s="25" t="s">
        <v>896</v>
      </c>
      <c r="M66" s="25" t="s">
        <v>896</v>
      </c>
    </row>
    <row r="67" spans="1:13" x14ac:dyDescent="0.2">
      <c r="A67" s="25" t="s">
        <v>897</v>
      </c>
      <c r="M67" s="25" t="s">
        <v>897</v>
      </c>
    </row>
    <row r="68" spans="1:13" x14ac:dyDescent="0.2">
      <c r="A68" s="10" t="s">
        <v>898</v>
      </c>
      <c r="M68" s="10" t="s">
        <v>898</v>
      </c>
    </row>
  </sheetData>
  <sheetProtection formatCells="0" formatColumns="0" formatRows="0" insertColumns="0" insertRows="0" insertHyperlinks="0" deleteColumns="0" deleteRows="0" sort="0" autoFilter="0" pivotTables="0"/>
  <mergeCells count="4">
    <mergeCell ref="A2:K2"/>
    <mergeCell ref="A1:K1"/>
    <mergeCell ref="M1:W1"/>
    <mergeCell ref="M2:W2"/>
  </mergeCells>
  <phoneticPr fontId="51" type="noConversion"/>
  <printOptions horizontalCentered="1"/>
  <pageMargins left="0.25" right="0.25" top="0.25" bottom="0.5" header="0.3" footer="0.3"/>
  <pageSetup scale="72" fitToWidth="2" fitToHeight="2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M68"/>
  <sheetViews>
    <sheetView showGridLines="0" zoomScaleNormal="100" workbookViewId="0">
      <selection activeCell="E5" sqref="E5"/>
    </sheetView>
  </sheetViews>
  <sheetFormatPr defaultRowHeight="12.75" x14ac:dyDescent="0.2"/>
  <cols>
    <col min="1" max="1" width="43.7109375" style="701" customWidth="1"/>
    <col min="2" max="11" width="9.7109375" style="374" customWidth="1"/>
    <col min="12" max="12" width="9.140625" style="374"/>
  </cols>
  <sheetData>
    <row r="1" spans="1:13" ht="15.75" x14ac:dyDescent="0.25">
      <c r="A1" s="1893" t="str">
        <f>CONCATENATE('List of Tables'!A65,":  ",'List of Tables'!C65)</f>
        <v>TABLE 52:  Domestic U.S. Visitor Arrival Growth by Island and Top CBSA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96"/>
      <c r="M1" s="1278"/>
    </row>
    <row r="2" spans="1:13" ht="15.75" x14ac:dyDescent="0.25">
      <c r="A2" s="1978" t="s">
        <v>1054</v>
      </c>
      <c r="B2" s="1978"/>
      <c r="C2" s="1978"/>
      <c r="D2" s="1978"/>
      <c r="E2" s="1978"/>
      <c r="F2" s="1978"/>
      <c r="G2" s="1978"/>
      <c r="H2" s="1978"/>
      <c r="I2" s="1978"/>
      <c r="J2" s="1978"/>
      <c r="K2" s="1978"/>
      <c r="L2" s="439"/>
    </row>
    <row r="3" spans="1:13" x14ac:dyDescent="0.2">
      <c r="A3" s="741"/>
      <c r="B3" s="868"/>
      <c r="C3" s="71"/>
      <c r="D3" s="71"/>
      <c r="E3" s="71"/>
      <c r="F3" s="71"/>
      <c r="G3" s="71"/>
      <c r="H3" s="71"/>
      <c r="I3" s="71"/>
      <c r="J3" s="71"/>
      <c r="K3" s="71"/>
    </row>
    <row r="4" spans="1:13" ht="24" x14ac:dyDescent="0.2">
      <c r="A4" s="871" t="s">
        <v>401</v>
      </c>
      <c r="B4" s="1565" t="s">
        <v>264</v>
      </c>
      <c r="C4" s="1565" t="s">
        <v>555</v>
      </c>
      <c r="D4" s="1565" t="s">
        <v>402</v>
      </c>
      <c r="E4" s="1565" t="s">
        <v>348</v>
      </c>
      <c r="F4" s="1565" t="s">
        <v>201</v>
      </c>
      <c r="G4" s="1565" t="s">
        <v>558</v>
      </c>
      <c r="H4" s="1565" t="s">
        <v>556</v>
      </c>
      <c r="I4" s="1565" t="s">
        <v>3</v>
      </c>
      <c r="J4" s="1565" t="s">
        <v>230</v>
      </c>
      <c r="K4" s="657" t="s">
        <v>228</v>
      </c>
      <c r="L4" s="869"/>
    </row>
    <row r="5" spans="1:13" x14ac:dyDescent="0.2">
      <c r="A5" s="876" t="s">
        <v>799</v>
      </c>
      <c r="B5" s="1639">
        <v>7.4693800587498832E-2</v>
      </c>
      <c r="C5" s="1639">
        <v>6.1400982525799806E-2</v>
      </c>
      <c r="D5" s="1639">
        <v>3.2428682735001137E-2</v>
      </c>
      <c r="E5" s="1639">
        <v>2.8673374306856406E-2</v>
      </c>
      <c r="F5" s="1639">
        <v>0.15351320285940104</v>
      </c>
      <c r="G5" s="1639">
        <v>1.9852989344363834E-2</v>
      </c>
      <c r="H5" s="1639">
        <v>1.1161143008286361E-2</v>
      </c>
      <c r="I5" s="1639">
        <v>8.449964534907603E-2</v>
      </c>
      <c r="J5" s="1639">
        <v>0.1578024827046457</v>
      </c>
      <c r="K5" s="1642">
        <v>9.4537577348017127E-2</v>
      </c>
    </row>
    <row r="6" spans="1:13" x14ac:dyDescent="0.2">
      <c r="A6" s="876" t="s">
        <v>800</v>
      </c>
      <c r="B6" s="1640">
        <v>4.7321369331274621E-2</v>
      </c>
      <c r="C6" s="1640">
        <v>1.8380524037259389E-2</v>
      </c>
      <c r="D6" s="1640">
        <v>9.9862131283247293E-2</v>
      </c>
      <c r="E6" s="1640">
        <v>0.10582664312819015</v>
      </c>
      <c r="F6" s="1640">
        <v>-0.10983016006743314</v>
      </c>
      <c r="G6" s="1640">
        <v>-0.32867319676699797</v>
      </c>
      <c r="H6" s="1640">
        <v>3.0885908476581628E-2</v>
      </c>
      <c r="I6" s="1640">
        <v>1.7743097713984392E-2</v>
      </c>
      <c r="J6" s="1640">
        <v>5.0648533070269175E-2</v>
      </c>
      <c r="K6" s="1643">
        <v>1.6857147344991236E-2</v>
      </c>
    </row>
    <row r="7" spans="1:13" x14ac:dyDescent="0.2">
      <c r="A7" s="876" t="s">
        <v>801</v>
      </c>
      <c r="B7" s="1640">
        <v>9.4121235417634314E-2</v>
      </c>
      <c r="C7" s="1640">
        <v>0.10036663049708676</v>
      </c>
      <c r="D7" s="1640">
        <v>8.3319931357385718E-2</v>
      </c>
      <c r="E7" s="1640">
        <v>8.9861346039120452E-2</v>
      </c>
      <c r="F7" s="1640">
        <v>-2.7361388825118661E-2</v>
      </c>
      <c r="G7" s="1640">
        <v>-0.15268959092329998</v>
      </c>
      <c r="H7" s="1640">
        <v>4.6763513584465455E-2</v>
      </c>
      <c r="I7" s="1640">
        <v>8.9892266175202629E-2</v>
      </c>
      <c r="J7" s="1640">
        <v>6.1700325178655417E-2</v>
      </c>
      <c r="K7" s="1643">
        <v>9.8414007092545386E-2</v>
      </c>
    </row>
    <row r="8" spans="1:13" x14ac:dyDescent="0.2">
      <c r="A8" s="876" t="s">
        <v>788</v>
      </c>
      <c r="B8" s="1640">
        <v>6.6141748058256233E-2</v>
      </c>
      <c r="C8" s="1640">
        <v>1.3743913846962509E-2</v>
      </c>
      <c r="D8" s="1640">
        <v>5.9352677264515472E-2</v>
      </c>
      <c r="E8" s="1640">
        <v>5.7787956408028418E-2</v>
      </c>
      <c r="F8" s="1640">
        <v>-4.9049886830679845E-2</v>
      </c>
      <c r="G8" s="1640">
        <v>0.18927044343847521</v>
      </c>
      <c r="H8" s="1640">
        <v>5.9557859327192243E-2</v>
      </c>
      <c r="I8" s="1640">
        <v>0.17813506550405536</v>
      </c>
      <c r="J8" s="1640">
        <v>0.36804429442130349</v>
      </c>
      <c r="K8" s="1643">
        <v>0.12761376652619552</v>
      </c>
    </row>
    <row r="9" spans="1:13" x14ac:dyDescent="0.2">
      <c r="A9" s="876" t="s">
        <v>802</v>
      </c>
      <c r="B9" s="1640">
        <v>4.2422921136490398E-2</v>
      </c>
      <c r="C9" s="1640">
        <v>6.3291141531345449E-2</v>
      </c>
      <c r="D9" s="1640">
        <v>7.6984990674883163E-3</v>
      </c>
      <c r="E9" s="1640">
        <v>1.0231680202405348E-2</v>
      </c>
      <c r="F9" s="1640">
        <v>0.11097038502613822</v>
      </c>
      <c r="G9" s="1640">
        <v>-0.16693783807052193</v>
      </c>
      <c r="H9" s="1640">
        <v>-5.3243560594433186E-2</v>
      </c>
      <c r="I9" s="1640">
        <v>6.6833650487133096E-3</v>
      </c>
      <c r="J9" s="1640">
        <v>-9.7489948233903251E-3</v>
      </c>
      <c r="K9" s="1643">
        <v>6.799821357352377E-3</v>
      </c>
    </row>
    <row r="10" spans="1:13" x14ac:dyDescent="0.2">
      <c r="A10" s="876" t="s">
        <v>803</v>
      </c>
      <c r="B10" s="1640">
        <v>-1.3409471351437646E-2</v>
      </c>
      <c r="C10" s="1640">
        <v>-9.8692637252055002E-2</v>
      </c>
      <c r="D10" s="1640">
        <v>1.6424529792244881E-2</v>
      </c>
      <c r="E10" s="1640">
        <v>8.3346295879964533E-3</v>
      </c>
      <c r="F10" s="1640">
        <v>0.72886703569319866</v>
      </c>
      <c r="G10" s="1640">
        <v>4.9701102096254444E-3</v>
      </c>
      <c r="H10" s="1640">
        <v>3.9793085464041873E-2</v>
      </c>
      <c r="I10" s="1640">
        <v>-2.014864274879604E-2</v>
      </c>
      <c r="J10" s="1640">
        <v>-0.19402481608587482</v>
      </c>
      <c r="K10" s="1643">
        <v>2.116542014865919E-2</v>
      </c>
    </row>
    <row r="11" spans="1:13" x14ac:dyDescent="0.2">
      <c r="A11" s="876" t="s">
        <v>804</v>
      </c>
      <c r="B11" s="1640">
        <v>6.2505313148619096E-2</v>
      </c>
      <c r="C11" s="1640">
        <v>-6.0084421034864784E-2</v>
      </c>
      <c r="D11" s="1640">
        <v>0.13542097269767578</v>
      </c>
      <c r="E11" s="1640">
        <v>0.1326729022485798</v>
      </c>
      <c r="F11" s="1640">
        <v>0.21067557839829715</v>
      </c>
      <c r="G11" s="1640">
        <v>0.58922799353193722</v>
      </c>
      <c r="H11" s="1640">
        <v>0.13233529744227884</v>
      </c>
      <c r="I11" s="1640">
        <v>9.8500437045956915E-2</v>
      </c>
      <c r="J11" s="1640">
        <v>2.2090336159824635E-2</v>
      </c>
      <c r="K11" s="1643">
        <v>0.12150119089527621</v>
      </c>
    </row>
    <row r="12" spans="1:13" x14ac:dyDescent="0.2">
      <c r="A12" s="876" t="s">
        <v>805</v>
      </c>
      <c r="B12" s="1640">
        <v>3.1588862997083314E-2</v>
      </c>
      <c r="C12" s="1640">
        <v>5.3727150502655446E-2</v>
      </c>
      <c r="D12" s="1640">
        <v>2.8021497140172505E-2</v>
      </c>
      <c r="E12" s="1640">
        <v>3.0631908541267367E-2</v>
      </c>
      <c r="F12" s="1640">
        <v>6.7890022144968976E-2</v>
      </c>
      <c r="G12" s="1640">
        <v>-0.32878689257661975</v>
      </c>
      <c r="H12" s="1640">
        <v>-2.1989512639734143E-2</v>
      </c>
      <c r="I12" s="1640">
        <v>-1.2459595756288567E-2</v>
      </c>
      <c r="J12" s="1640">
        <v>4.5289423446578433E-3</v>
      </c>
      <c r="K12" s="1643">
        <v>-2.3393617269830625E-2</v>
      </c>
    </row>
    <row r="13" spans="1:13" x14ac:dyDescent="0.2">
      <c r="A13" s="876" t="s">
        <v>806</v>
      </c>
      <c r="B13" s="1640">
        <v>0.10846871297832018</v>
      </c>
      <c r="C13" s="1640">
        <v>0.13979969052890903</v>
      </c>
      <c r="D13" s="1640">
        <v>3.0933211657958266E-2</v>
      </c>
      <c r="E13" s="1640">
        <v>2.9524859631610886E-2</v>
      </c>
      <c r="F13" s="1640">
        <v>-8.9132695657187719E-2</v>
      </c>
      <c r="G13" s="1640">
        <v>-0.1401134753395476</v>
      </c>
      <c r="H13" s="1640">
        <v>9.2798526471616419E-2</v>
      </c>
      <c r="I13" s="1640">
        <v>0.14931522733327118</v>
      </c>
      <c r="J13" s="1640">
        <v>0.12331466854298533</v>
      </c>
      <c r="K13" s="1643">
        <v>0.14032098613444019</v>
      </c>
    </row>
    <row r="14" spans="1:13" x14ac:dyDescent="0.2">
      <c r="A14" s="879" t="s">
        <v>789</v>
      </c>
      <c r="B14" s="1641">
        <v>2.2859668273490317E-2</v>
      </c>
      <c r="C14" s="1641">
        <v>2.8330164085465888E-3</v>
      </c>
      <c r="D14" s="1641">
        <v>9.3542424169504965E-2</v>
      </c>
      <c r="E14" s="1641">
        <v>9.3978762031991042E-2</v>
      </c>
      <c r="F14" s="1641">
        <v>4.9871008150724726E-2</v>
      </c>
      <c r="G14" s="1641">
        <v>0.12505764282993967</v>
      </c>
      <c r="H14" s="1641">
        <v>5.3333622256709533E-2</v>
      </c>
      <c r="I14" s="1641">
        <v>-2.6848011468499956E-2</v>
      </c>
      <c r="J14" s="1641">
        <v>3.4942817092803023E-2</v>
      </c>
      <c r="K14" s="1644">
        <v>-3.4725807043129969E-2</v>
      </c>
    </row>
    <row r="15" spans="1:13" x14ac:dyDescent="0.2">
      <c r="A15" s="880" t="s">
        <v>807</v>
      </c>
      <c r="B15" s="1639">
        <v>5.7810191773213927E-2</v>
      </c>
      <c r="C15" s="1639">
        <v>2.9380494311371977E-2</v>
      </c>
      <c r="D15" s="1639">
        <v>7.2345736302897118E-2</v>
      </c>
      <c r="E15" s="1639">
        <v>7.5205132605706132E-2</v>
      </c>
      <c r="F15" s="1639">
        <v>7.9399367096631993E-2</v>
      </c>
      <c r="G15" s="1639">
        <v>-0.1857838142019301</v>
      </c>
      <c r="H15" s="1639">
        <v>1.7531151590057938E-2</v>
      </c>
      <c r="I15" s="1639">
        <v>6.5254282789317997E-2</v>
      </c>
      <c r="J15" s="1639">
        <v>2.2481168965676469E-2</v>
      </c>
      <c r="K15" s="1642">
        <v>6.9563047758220795E-2</v>
      </c>
    </row>
    <row r="16" spans="1:13" x14ac:dyDescent="0.2">
      <c r="A16" s="876" t="s">
        <v>781</v>
      </c>
      <c r="B16" s="1640">
        <v>-7.5935845384324761E-3</v>
      </c>
      <c r="C16" s="1640">
        <v>-4.2985685689841825E-2</v>
      </c>
      <c r="D16" s="1640">
        <v>2.4342845179675464E-2</v>
      </c>
      <c r="E16" s="1640">
        <v>2.2996978350679903E-2</v>
      </c>
      <c r="F16" s="1640">
        <v>-6.0723154777586356E-3</v>
      </c>
      <c r="G16" s="1640">
        <v>-0.29651209633674436</v>
      </c>
      <c r="H16" s="1640">
        <v>4.9000943302898066E-2</v>
      </c>
      <c r="I16" s="1640">
        <v>-4.9447016651179815E-2</v>
      </c>
      <c r="J16" s="1640">
        <v>-4.0669693408699074E-2</v>
      </c>
      <c r="K16" s="1643">
        <v>-5.3393348872250314E-2</v>
      </c>
    </row>
    <row r="17" spans="1:12" x14ac:dyDescent="0.2">
      <c r="A17" s="876" t="s">
        <v>855</v>
      </c>
      <c r="B17" s="1640">
        <v>-1.0708402818737799E-2</v>
      </c>
      <c r="C17" s="1640">
        <v>-3.5655662857006339E-2</v>
      </c>
      <c r="D17" s="1640">
        <v>2.2266507090024344E-2</v>
      </c>
      <c r="E17" s="1640">
        <v>2.0945432491262708E-2</v>
      </c>
      <c r="F17" s="1640">
        <v>-2.0899027030586357E-2</v>
      </c>
      <c r="G17" s="1640">
        <v>-0.18503678561058345</v>
      </c>
      <c r="H17" s="1640">
        <v>1.0337714468615202E-3</v>
      </c>
      <c r="I17" s="1640">
        <v>-5.6135601524850087E-2</v>
      </c>
      <c r="J17" s="1640">
        <v>-4.1690463332371218E-2</v>
      </c>
      <c r="K17" s="1643">
        <v>-6.3818405906085063E-2</v>
      </c>
    </row>
    <row r="18" spans="1:12" x14ac:dyDescent="0.2">
      <c r="A18" s="876" t="s">
        <v>808</v>
      </c>
      <c r="B18" s="1640">
        <v>9.0478053791591434E-2</v>
      </c>
      <c r="C18" s="1640">
        <v>9.685558194073246E-2</v>
      </c>
      <c r="D18" s="1640">
        <v>9.7727502339902197E-2</v>
      </c>
      <c r="E18" s="1640">
        <v>9.345271075714974E-2</v>
      </c>
      <c r="F18" s="1640">
        <v>0.53472552871996948</v>
      </c>
      <c r="G18" s="1640">
        <v>0.11346978382986141</v>
      </c>
      <c r="H18" s="1640">
        <v>8.4615353720712078E-2</v>
      </c>
      <c r="I18" s="1640">
        <v>3.2548174335530998E-2</v>
      </c>
      <c r="J18" s="1640">
        <v>-6.7807930588830972E-2</v>
      </c>
      <c r="K18" s="1643">
        <v>2.0871570598206941E-2</v>
      </c>
    </row>
    <row r="19" spans="1:12" x14ac:dyDescent="0.2">
      <c r="A19" s="876" t="s">
        <v>809</v>
      </c>
      <c r="B19" s="1640">
        <v>6.4312339445584524E-2</v>
      </c>
      <c r="C19" s="1640">
        <v>8.7138310680527575E-2</v>
      </c>
      <c r="D19" s="1640">
        <v>5.856687387865122E-2</v>
      </c>
      <c r="E19" s="1640">
        <v>6.0660875103493217E-2</v>
      </c>
      <c r="F19" s="1640">
        <v>9.6057791993886768E-2</v>
      </c>
      <c r="G19" s="1640">
        <v>-0.31521723383520789</v>
      </c>
      <c r="H19" s="1640">
        <v>5.1246184183504573E-2</v>
      </c>
      <c r="I19" s="1640">
        <v>4.8905620887929678E-2</v>
      </c>
      <c r="J19" s="1640">
        <v>4.6047667001486159E-2</v>
      </c>
      <c r="K19" s="1643">
        <v>5.3960112960080908E-2</v>
      </c>
    </row>
    <row r="20" spans="1:12" x14ac:dyDescent="0.2">
      <c r="A20" s="876" t="s">
        <v>810</v>
      </c>
      <c r="B20" s="1640">
        <v>9.1861941033372432E-2</v>
      </c>
      <c r="C20" s="1640">
        <v>0.11990978807113635</v>
      </c>
      <c r="D20" s="1640">
        <v>8.5454839174230982E-2</v>
      </c>
      <c r="E20" s="1640">
        <v>9.0357987406984738E-2</v>
      </c>
      <c r="F20" s="1640">
        <v>7.7165049777898689E-2</v>
      </c>
      <c r="G20" s="1640">
        <v>-6.6304541192944377E-2</v>
      </c>
      <c r="H20" s="1640">
        <v>5.911731765763812E-2</v>
      </c>
      <c r="I20" s="1640">
        <v>0.12116110062520069</v>
      </c>
      <c r="J20" s="1640">
        <v>0.22374355537336652</v>
      </c>
      <c r="K20" s="1643">
        <v>0.12410577731850973</v>
      </c>
    </row>
    <row r="21" spans="1:12" x14ac:dyDescent="0.2">
      <c r="A21" s="876" t="s">
        <v>811</v>
      </c>
      <c r="B21" s="1640">
        <v>6.4247024769680472E-2</v>
      </c>
      <c r="C21" s="1640">
        <v>3.5205132822928996E-2</v>
      </c>
      <c r="D21" s="1640">
        <v>8.4455861861695056E-2</v>
      </c>
      <c r="E21" s="1640">
        <v>8.6611762054091074E-2</v>
      </c>
      <c r="F21" s="1640">
        <v>8.1883741057987847E-2</v>
      </c>
      <c r="G21" s="1640">
        <v>-0.21559717650184615</v>
      </c>
      <c r="H21" s="1640">
        <v>-5.2526926234819785E-3</v>
      </c>
      <c r="I21" s="1640">
        <v>8.6709089675670002E-3</v>
      </c>
      <c r="J21" s="1640">
        <v>1.8018513863063305E-2</v>
      </c>
      <c r="K21" s="1643">
        <v>1.7646612592826738E-2</v>
      </c>
    </row>
    <row r="22" spans="1:12" x14ac:dyDescent="0.2">
      <c r="A22" s="876" t="s">
        <v>812</v>
      </c>
      <c r="B22" s="1640">
        <v>7.0031486499487969E-2</v>
      </c>
      <c r="C22" s="1640">
        <v>-7.3939873314149852E-3</v>
      </c>
      <c r="D22" s="1640">
        <v>9.201997923377124E-2</v>
      </c>
      <c r="E22" s="1640">
        <v>9.6305245204225523E-2</v>
      </c>
      <c r="F22" s="1640">
        <v>-0.20769644101337309</v>
      </c>
      <c r="G22" s="1640">
        <v>-0.22149991593926632</v>
      </c>
      <c r="H22" s="1640">
        <v>9.3003770158307145E-2</v>
      </c>
      <c r="I22" s="1640">
        <v>8.6807550104812947E-2</v>
      </c>
      <c r="J22" s="1640">
        <v>7.9002682750038855E-2</v>
      </c>
      <c r="K22" s="1643">
        <v>7.9772087059669844E-2</v>
      </c>
    </row>
    <row r="23" spans="1:12" x14ac:dyDescent="0.2">
      <c r="A23" s="876" t="s">
        <v>813</v>
      </c>
      <c r="B23" s="1640">
        <v>5.9956533468104319E-2</v>
      </c>
      <c r="C23" s="1640">
        <v>-2.3275933047425857E-2</v>
      </c>
      <c r="D23" s="1640">
        <v>9.8618278355801059E-2</v>
      </c>
      <c r="E23" s="1640">
        <v>9.7384620084151621E-2</v>
      </c>
      <c r="F23" s="1640">
        <v>0.20928225106117251</v>
      </c>
      <c r="G23" s="1640">
        <v>-0.13841017065762462</v>
      </c>
      <c r="H23" s="1640">
        <v>7.4918370182457963E-2</v>
      </c>
      <c r="I23" s="1640">
        <v>0.14971740872614911</v>
      </c>
      <c r="J23" s="1640">
        <v>0.1715544510457446</v>
      </c>
      <c r="K23" s="1643">
        <v>0.14261573472484623</v>
      </c>
    </row>
    <row r="24" spans="1:12" x14ac:dyDescent="0.2">
      <c r="A24" s="879" t="s">
        <v>814</v>
      </c>
      <c r="B24" s="1641">
        <v>3.2557484327118025E-2</v>
      </c>
      <c r="C24" s="1641">
        <v>3.4499940960746572E-2</v>
      </c>
      <c r="D24" s="1641">
        <v>2.6906778051550888E-2</v>
      </c>
      <c r="E24" s="1641">
        <v>2.6362083784393954E-2</v>
      </c>
      <c r="F24" s="1641">
        <v>0.1369689914818083</v>
      </c>
      <c r="G24" s="1641">
        <v>-5.9922916529373392E-2</v>
      </c>
      <c r="H24" s="1641">
        <v>6.5174079977734431E-2</v>
      </c>
      <c r="I24" s="1641">
        <v>3.7199763533064492E-2</v>
      </c>
      <c r="J24" s="1641">
        <v>2.5657047339065184E-2</v>
      </c>
      <c r="K24" s="1644">
        <v>5.3646304233135544E-2</v>
      </c>
    </row>
    <row r="25" spans="1:12" x14ac:dyDescent="0.2">
      <c r="A25" s="876" t="s">
        <v>815</v>
      </c>
      <c r="B25" s="1639">
        <v>-2.7307504637581644E-3</v>
      </c>
      <c r="C25" s="1639">
        <v>4.9338403048471452E-2</v>
      </c>
      <c r="D25" s="1639">
        <v>-5.4250607456948097E-2</v>
      </c>
      <c r="E25" s="1639">
        <v>-5.3696966604661521E-2</v>
      </c>
      <c r="F25" s="1639">
        <v>0.12516202848953673</v>
      </c>
      <c r="G25" s="1639">
        <v>-0.37866612598306537</v>
      </c>
      <c r="H25" s="1639">
        <v>-2.8291906511237603E-2</v>
      </c>
      <c r="I25" s="1639">
        <v>5.4943071301822698E-3</v>
      </c>
      <c r="J25" s="1639">
        <v>-0.10658473835634388</v>
      </c>
      <c r="K25" s="1642">
        <v>4.0169635954322505E-3</v>
      </c>
    </row>
    <row r="26" spans="1:12" x14ac:dyDescent="0.2">
      <c r="A26" s="876" t="s">
        <v>816</v>
      </c>
      <c r="B26" s="1640">
        <v>6.6478228790442573E-2</v>
      </c>
      <c r="C26" s="1640">
        <v>6.9706509345023537E-2</v>
      </c>
      <c r="D26" s="1640">
        <v>5.3539395089010358E-2</v>
      </c>
      <c r="E26" s="1640">
        <v>5.7642344321214692E-2</v>
      </c>
      <c r="F26" s="1640">
        <v>-0.10867594559502403</v>
      </c>
      <c r="G26" s="1640">
        <v>-0.2638988950748718</v>
      </c>
      <c r="H26" s="1640">
        <v>4.7606106648523057E-2</v>
      </c>
      <c r="I26" s="1640">
        <v>6.5258687614097727E-2</v>
      </c>
      <c r="J26" s="1640">
        <v>-5.0630626240343472E-2</v>
      </c>
      <c r="K26" s="1643">
        <v>0.10705616226859249</v>
      </c>
    </row>
    <row r="27" spans="1:12" x14ac:dyDescent="0.2">
      <c r="A27" s="876" t="s">
        <v>817</v>
      </c>
      <c r="B27" s="1640">
        <v>5.8963658854039126E-2</v>
      </c>
      <c r="C27" s="1640">
        <v>3.8926339321998175E-2</v>
      </c>
      <c r="D27" s="1640">
        <v>9.563048781816097E-2</v>
      </c>
      <c r="E27" s="1640">
        <v>9.8300436242148639E-2</v>
      </c>
      <c r="F27" s="1640">
        <v>8.2101189511924466E-2</v>
      </c>
      <c r="G27" s="1640">
        <v>-0.14452794044056705</v>
      </c>
      <c r="H27" s="1640">
        <v>4.2796833973058569E-3</v>
      </c>
      <c r="I27" s="1640">
        <v>6.7328086370706627E-2</v>
      </c>
      <c r="J27" s="1640">
        <v>3.8231713700509679E-2</v>
      </c>
      <c r="K27" s="1643">
        <v>6.3635629900466228E-2</v>
      </c>
    </row>
    <row r="28" spans="1:12" s="61" customFormat="1" x14ac:dyDescent="0.2">
      <c r="A28" s="1886" t="s">
        <v>818</v>
      </c>
      <c r="B28" s="1640">
        <v>6.7742625177523802E-2</v>
      </c>
      <c r="C28" s="1640">
        <v>5.241092144922422E-2</v>
      </c>
      <c r="D28" s="1640">
        <v>6.7421017997391003E-2</v>
      </c>
      <c r="E28" s="1640">
        <v>7.2839551487918153E-2</v>
      </c>
      <c r="F28" s="1640">
        <v>6.4518562992716438E-2</v>
      </c>
      <c r="G28" s="1640">
        <v>-0.28974456383221175</v>
      </c>
      <c r="H28" s="1640">
        <v>4.4600181389956209E-2</v>
      </c>
      <c r="I28" s="1640">
        <v>7.6913022110525336E-2</v>
      </c>
      <c r="J28" s="1640">
        <v>7.9097079436515921E-2</v>
      </c>
      <c r="K28" s="1643">
        <v>7.5608984647915503E-2</v>
      </c>
      <c r="L28" s="445"/>
    </row>
    <row r="29" spans="1:12" x14ac:dyDescent="0.2">
      <c r="A29" s="876" t="s">
        <v>819</v>
      </c>
      <c r="B29" s="1640">
        <v>0.10610983868419727</v>
      </c>
      <c r="C29" s="1640">
        <v>9.0446118470325521E-2</v>
      </c>
      <c r="D29" s="1640">
        <v>0.19499266094716874</v>
      </c>
      <c r="E29" s="1640">
        <v>0.1995244597394798</v>
      </c>
      <c r="F29" s="1640">
        <v>-4.3601063638041289E-2</v>
      </c>
      <c r="G29" s="1640">
        <v>-0.17284580126828936</v>
      </c>
      <c r="H29" s="1640">
        <v>6.1078718991199793E-2</v>
      </c>
      <c r="I29" s="1640">
        <v>0.12565306136921045</v>
      </c>
      <c r="J29" s="1640">
        <v>0.10772795640569539</v>
      </c>
      <c r="K29" s="1643">
        <v>0.14665130959284861</v>
      </c>
    </row>
    <row r="30" spans="1:12" x14ac:dyDescent="0.2">
      <c r="A30" s="876" t="s">
        <v>820</v>
      </c>
      <c r="B30" s="1640">
        <v>7.8772305113721006E-2</v>
      </c>
      <c r="C30" s="1640">
        <v>6.4896320711465477E-2</v>
      </c>
      <c r="D30" s="1640">
        <v>0.10164867878975797</v>
      </c>
      <c r="E30" s="1640">
        <v>0.10232364473622974</v>
      </c>
      <c r="F30" s="1640">
        <v>0.30194645420242078</v>
      </c>
      <c r="G30" s="1640">
        <v>-5.2115844297813324E-2</v>
      </c>
      <c r="H30" s="1640">
        <v>6.1508663160376911E-2</v>
      </c>
      <c r="I30" s="1640">
        <v>4.2588547446141135E-2</v>
      </c>
      <c r="J30" s="1640">
        <v>9.5515784624293359E-2</v>
      </c>
      <c r="K30" s="1643">
        <v>3.3468908982405593E-2</v>
      </c>
    </row>
    <row r="31" spans="1:12" x14ac:dyDescent="0.2">
      <c r="A31" s="876" t="s">
        <v>784</v>
      </c>
      <c r="B31" s="1640">
        <v>0.12825121641939474</v>
      </c>
      <c r="C31" s="1640">
        <v>0.10505767350904696</v>
      </c>
      <c r="D31" s="1640">
        <v>7.1976259461122766E-2</v>
      </c>
      <c r="E31" s="1640">
        <v>7.5591695693226962E-2</v>
      </c>
      <c r="F31" s="1640">
        <v>9.37480203397697E-2</v>
      </c>
      <c r="G31" s="1640">
        <v>-0.16671712583612464</v>
      </c>
      <c r="H31" s="1640">
        <v>0.13452658868437506</v>
      </c>
      <c r="I31" s="1640">
        <v>0.26321000601625494</v>
      </c>
      <c r="J31" s="1640">
        <v>0.28811682465019162</v>
      </c>
      <c r="K31" s="1643">
        <v>0.2794817212846073</v>
      </c>
    </row>
    <row r="32" spans="1:12" x14ac:dyDescent="0.2">
      <c r="A32" s="876" t="s">
        <v>821</v>
      </c>
      <c r="B32" s="1640">
        <v>2.0491904195712625E-2</v>
      </c>
      <c r="C32" s="1640">
        <v>3.7754784635878678E-3</v>
      </c>
      <c r="D32" s="1640">
        <v>2.0594425414594227E-2</v>
      </c>
      <c r="E32" s="1640">
        <v>2.275477713614369E-2</v>
      </c>
      <c r="F32" s="1640">
        <v>7.7892327797967342E-2</v>
      </c>
      <c r="G32" s="1640">
        <v>-0.29665129671368423</v>
      </c>
      <c r="H32" s="1640">
        <v>-2.4547341094312131E-2</v>
      </c>
      <c r="I32" s="1640">
        <v>6.1857230405074851E-3</v>
      </c>
      <c r="J32" s="1640">
        <v>-5.842096247696881E-3</v>
      </c>
      <c r="K32" s="1643">
        <v>4.8180484368367006E-3</v>
      </c>
    </row>
    <row r="33" spans="1:12" x14ac:dyDescent="0.2">
      <c r="A33" s="876" t="s">
        <v>822</v>
      </c>
      <c r="B33" s="1640">
        <v>0.30767723446140033</v>
      </c>
      <c r="C33" s="1640">
        <v>0.17770239180406192</v>
      </c>
      <c r="D33" s="1640">
        <v>0.37997549437962846</v>
      </c>
      <c r="E33" s="1640">
        <v>0.38890307936913643</v>
      </c>
      <c r="F33" s="1640">
        <v>0.51465616547656112</v>
      </c>
      <c r="G33" s="1640">
        <v>-2.0850070087456447E-2</v>
      </c>
      <c r="H33" s="1640">
        <v>0.46378568784404972</v>
      </c>
      <c r="I33" s="1640">
        <v>0.11912221452039595</v>
      </c>
      <c r="J33" s="1640">
        <v>0.15716882736975546</v>
      </c>
      <c r="K33" s="1643">
        <v>8.0944920716499807E-2</v>
      </c>
    </row>
    <row r="34" spans="1:12" x14ac:dyDescent="0.2">
      <c r="A34" s="879" t="s">
        <v>823</v>
      </c>
      <c r="B34" s="1641">
        <v>5.7418893365114104E-2</v>
      </c>
      <c r="C34" s="1641">
        <v>2.9023112205030371E-2</v>
      </c>
      <c r="D34" s="1641">
        <v>5.6721445216694188E-5</v>
      </c>
      <c r="E34" s="1641">
        <v>-5.1709894686327333E-3</v>
      </c>
      <c r="F34" s="1641">
        <v>-0.36450847702787315</v>
      </c>
      <c r="G34" s="1641">
        <v>0.14296282299762994</v>
      </c>
      <c r="H34" s="1641">
        <v>5.7049809448723905E-2</v>
      </c>
      <c r="I34" s="1641">
        <v>0.11891686948499597</v>
      </c>
      <c r="J34" s="1641">
        <v>6.8085334833212482E-2</v>
      </c>
      <c r="K34" s="1644">
        <v>0.12875453089046848</v>
      </c>
    </row>
    <row r="35" spans="1:12" x14ac:dyDescent="0.2">
      <c r="A35" s="880" t="s">
        <v>786</v>
      </c>
      <c r="B35" s="1639">
        <v>8.5743284422351143E-2</v>
      </c>
      <c r="C35" s="1639">
        <v>3.1928876764180519E-2</v>
      </c>
      <c r="D35" s="1639">
        <v>0.20908182823995713</v>
      </c>
      <c r="E35" s="1639">
        <v>0.20930889569739169</v>
      </c>
      <c r="F35" s="1639">
        <v>0.35855813067828118</v>
      </c>
      <c r="G35" s="1639">
        <v>-4.7448572108751995E-2</v>
      </c>
      <c r="H35" s="1639">
        <v>6.7344543404487034E-2</v>
      </c>
      <c r="I35" s="1639">
        <v>0.1123800667679751</v>
      </c>
      <c r="J35" s="1639">
        <v>0.140512185633521</v>
      </c>
      <c r="K35" s="1642">
        <v>9.4016812130678931E-2</v>
      </c>
    </row>
    <row r="36" spans="1:12" x14ac:dyDescent="0.2">
      <c r="A36" s="876" t="s">
        <v>824</v>
      </c>
      <c r="B36" s="1640">
        <v>6.1683692775051251E-2</v>
      </c>
      <c r="C36" s="1640">
        <v>2.7059719578012644E-2</v>
      </c>
      <c r="D36" s="1640">
        <v>7.911791242185276E-2</v>
      </c>
      <c r="E36" s="1640">
        <v>8.4076031968182641E-2</v>
      </c>
      <c r="F36" s="1640">
        <v>5.830917957055113E-2</v>
      </c>
      <c r="G36" s="1640">
        <v>-0.2789731723119358</v>
      </c>
      <c r="H36" s="1640">
        <v>5.9702732894443326E-2</v>
      </c>
      <c r="I36" s="1640">
        <v>0.1153425382909921</v>
      </c>
      <c r="J36" s="1640">
        <v>7.6353752941348066E-2</v>
      </c>
      <c r="K36" s="1643">
        <v>0.1087586222789414</v>
      </c>
    </row>
    <row r="37" spans="1:12" x14ac:dyDescent="0.2">
      <c r="A37" s="876" t="s">
        <v>825</v>
      </c>
      <c r="B37" s="1640">
        <v>7.4451023945180675E-2</v>
      </c>
      <c r="C37" s="1640">
        <v>9.2011546279200773E-2</v>
      </c>
      <c r="D37" s="1640">
        <v>3.9587721706606578E-2</v>
      </c>
      <c r="E37" s="1640">
        <v>3.7552871075639573E-2</v>
      </c>
      <c r="F37" s="1640">
        <v>5.9316059927924353E-2</v>
      </c>
      <c r="G37" s="1640">
        <v>-0.11752334003327405</v>
      </c>
      <c r="H37" s="1640">
        <v>4.3141525116003158E-2</v>
      </c>
      <c r="I37" s="1640">
        <v>3.4435485055963062E-2</v>
      </c>
      <c r="J37" s="1640">
        <v>2.2000873482931751E-2</v>
      </c>
      <c r="K37" s="1643">
        <v>4.2955689894400587E-2</v>
      </c>
    </row>
    <row r="38" spans="1:12" x14ac:dyDescent="0.2">
      <c r="A38" s="876" t="s">
        <v>826</v>
      </c>
      <c r="B38" s="1640">
        <v>4.1303585275823236E-2</v>
      </c>
      <c r="C38" s="1640">
        <v>3.3511305198745553E-2</v>
      </c>
      <c r="D38" s="1640">
        <v>3.992669532395627E-2</v>
      </c>
      <c r="E38" s="1640">
        <v>4.1585403491435038E-2</v>
      </c>
      <c r="F38" s="1640">
        <v>0.18607018387846933</v>
      </c>
      <c r="G38" s="1640">
        <v>-1.0785600353427884E-2</v>
      </c>
      <c r="H38" s="1640">
        <v>1.3296124058421878E-2</v>
      </c>
      <c r="I38" s="1640">
        <v>6.7115307628343987E-2</v>
      </c>
      <c r="J38" s="1640">
        <v>0.11436061472301597</v>
      </c>
      <c r="K38" s="1643">
        <v>5.7343468229145961E-2</v>
      </c>
    </row>
    <row r="39" spans="1:12" x14ac:dyDescent="0.2">
      <c r="A39" s="876" t="s">
        <v>785</v>
      </c>
      <c r="B39" s="1640">
        <v>2.5779501643598893E-3</v>
      </c>
      <c r="C39" s="1640">
        <v>-7.5666460244472036E-3</v>
      </c>
      <c r="D39" s="1640">
        <v>2.7609323039956796E-2</v>
      </c>
      <c r="E39" s="1640">
        <v>2.858015361552415E-2</v>
      </c>
      <c r="F39" s="1640">
        <v>0.80544952953423476</v>
      </c>
      <c r="G39" s="1640">
        <v>-0.18434128168058211</v>
      </c>
      <c r="H39" s="1640">
        <v>-3.9682090917848759E-2</v>
      </c>
      <c r="I39" s="1640">
        <v>1.5564468132907966E-2</v>
      </c>
      <c r="J39" s="1640">
        <v>0.10490776699612478</v>
      </c>
      <c r="K39" s="1643">
        <v>2.3453625474127774E-2</v>
      </c>
    </row>
    <row r="40" spans="1:12" s="61" customFormat="1" x14ac:dyDescent="0.2">
      <c r="A40" s="1886" t="s">
        <v>827</v>
      </c>
      <c r="B40" s="1640">
        <v>6.7287785458775826E-2</v>
      </c>
      <c r="C40" s="1640">
        <v>3.580017340757953E-2</v>
      </c>
      <c r="D40" s="1640">
        <v>7.7525457670723302E-2</v>
      </c>
      <c r="E40" s="1640">
        <v>7.8919985182995589E-2</v>
      </c>
      <c r="F40" s="1640">
        <v>4.5267173827788061E-2</v>
      </c>
      <c r="G40" s="1640">
        <v>-4.2042904211418972E-2</v>
      </c>
      <c r="H40" s="1640">
        <v>5.4899754177500489E-2</v>
      </c>
      <c r="I40" s="1640">
        <v>9.2988841821353266E-2</v>
      </c>
      <c r="J40" s="1640">
        <v>0.11314966854447277</v>
      </c>
      <c r="K40" s="1643">
        <v>9.1722320272862978E-2</v>
      </c>
      <c r="L40" s="445"/>
    </row>
    <row r="41" spans="1:12" s="61" customFormat="1" x14ac:dyDescent="0.2">
      <c r="A41" s="1886" t="s">
        <v>828</v>
      </c>
      <c r="B41" s="1640">
        <v>0.27658646736722914</v>
      </c>
      <c r="C41" s="1640">
        <v>0.11606677438040547</v>
      </c>
      <c r="D41" s="1640">
        <v>0.47956911810026004</v>
      </c>
      <c r="E41" s="1640">
        <v>0.48991593919889836</v>
      </c>
      <c r="F41" s="1640">
        <v>0.36719048015085359</v>
      </c>
      <c r="G41" s="1640">
        <v>-0.11430406941996465</v>
      </c>
      <c r="H41" s="1640">
        <v>0.46699047731428767</v>
      </c>
      <c r="I41" s="1640">
        <v>0.33133471422553279</v>
      </c>
      <c r="J41" s="1640">
        <v>0.37339107324872878</v>
      </c>
      <c r="K41" s="1643">
        <v>0.32815823879895634</v>
      </c>
      <c r="L41" s="445"/>
    </row>
    <row r="42" spans="1:12" s="61" customFormat="1" x14ac:dyDescent="0.2">
      <c r="A42" s="1886" t="s">
        <v>829</v>
      </c>
      <c r="B42" s="1640">
        <v>8.658799127701107E-2</v>
      </c>
      <c r="C42" s="1640">
        <v>7.9947090677982433E-2</v>
      </c>
      <c r="D42" s="1640">
        <v>7.6268074668516345E-2</v>
      </c>
      <c r="E42" s="1640">
        <v>7.5039590545362592E-2</v>
      </c>
      <c r="F42" s="1640">
        <v>-3.0341983266357727E-2</v>
      </c>
      <c r="G42" s="1640">
        <v>-0.14003095494814094</v>
      </c>
      <c r="H42" s="1640">
        <v>1.6422686270440974E-2</v>
      </c>
      <c r="I42" s="1640">
        <v>0.12492022470640914</v>
      </c>
      <c r="J42" s="1640">
        <v>0.10928515979317402</v>
      </c>
      <c r="K42" s="1643">
        <v>0.12704646217282128</v>
      </c>
      <c r="L42" s="445"/>
    </row>
    <row r="43" spans="1:12" s="61" customFormat="1" x14ac:dyDescent="0.2">
      <c r="A43" s="1886" t="s">
        <v>830</v>
      </c>
      <c r="B43" s="1640">
        <v>9.5469005556254496E-2</v>
      </c>
      <c r="C43" s="1640">
        <v>7.6603863937648481E-2</v>
      </c>
      <c r="D43" s="1640">
        <v>8.0511254205472185E-2</v>
      </c>
      <c r="E43" s="1640">
        <v>8.2415085778813069E-2</v>
      </c>
      <c r="F43" s="1640">
        <v>-0.14121368480485774</v>
      </c>
      <c r="G43" s="1640">
        <v>-0.15368669523391806</v>
      </c>
      <c r="H43" s="1640">
        <v>8.0544758019915688E-2</v>
      </c>
      <c r="I43" s="1640">
        <v>0.132886720915978</v>
      </c>
      <c r="J43" s="1640">
        <v>6.0706828836086912E-2</v>
      </c>
      <c r="K43" s="1643">
        <v>0.15403561860240114</v>
      </c>
      <c r="L43" s="445"/>
    </row>
    <row r="44" spans="1:12" s="61" customFormat="1" x14ac:dyDescent="0.2">
      <c r="A44" s="1887" t="s">
        <v>831</v>
      </c>
      <c r="B44" s="1641">
        <v>0.10239887705376262</v>
      </c>
      <c r="C44" s="1641">
        <v>5.7842526342849046E-2</v>
      </c>
      <c r="D44" s="1641">
        <v>8.5155679421309818E-2</v>
      </c>
      <c r="E44" s="1641">
        <v>8.85812074859645E-2</v>
      </c>
      <c r="F44" s="1641">
        <v>-0.10740771720149905</v>
      </c>
      <c r="G44" s="1641">
        <v>-0.14266769175423732</v>
      </c>
      <c r="H44" s="1641">
        <v>0.14208985076056535</v>
      </c>
      <c r="I44" s="1641">
        <v>0.14861509509547641</v>
      </c>
      <c r="J44" s="1641">
        <v>0.14829784739620985</v>
      </c>
      <c r="K44" s="1644">
        <v>0.15143763230280993</v>
      </c>
      <c r="L44" s="445"/>
    </row>
    <row r="45" spans="1:12" s="61" customFormat="1" x14ac:dyDescent="0.2">
      <c r="A45" s="1888" t="s">
        <v>832</v>
      </c>
      <c r="B45" s="1639">
        <v>3.1556809150320685E-2</v>
      </c>
      <c r="C45" s="1639">
        <v>-6.8783982407628952E-2</v>
      </c>
      <c r="D45" s="1639">
        <v>2.6407966050549452E-2</v>
      </c>
      <c r="E45" s="1639">
        <v>3.1913185433465038E-2</v>
      </c>
      <c r="F45" s="1639">
        <v>-0.17557528340861184</v>
      </c>
      <c r="G45" s="1639">
        <v>0.1228703344086034</v>
      </c>
      <c r="H45" s="1639">
        <v>8.8075159616666662E-2</v>
      </c>
      <c r="I45" s="1639">
        <v>0.16825777737191361</v>
      </c>
      <c r="J45" s="1639">
        <v>6.4248150596056E-2</v>
      </c>
      <c r="K45" s="1642">
        <v>0.17905724090898517</v>
      </c>
      <c r="L45" s="445"/>
    </row>
    <row r="46" spans="1:12" s="61" customFormat="1" x14ac:dyDescent="0.2">
      <c r="A46" s="1886" t="s">
        <v>783</v>
      </c>
      <c r="B46" s="1640">
        <v>0.11491192370353595</v>
      </c>
      <c r="C46" s="1640">
        <v>0.11246191810551462</v>
      </c>
      <c r="D46" s="1640">
        <v>0.13205931959836931</v>
      </c>
      <c r="E46" s="1640">
        <v>0.12758315498934442</v>
      </c>
      <c r="F46" s="1640">
        <v>0.85047919232502378</v>
      </c>
      <c r="G46" s="1640">
        <v>-3.6185002302002819E-2</v>
      </c>
      <c r="H46" s="1640">
        <v>8.4144362924744087E-2</v>
      </c>
      <c r="I46" s="1640">
        <v>7.1118054935239386E-2</v>
      </c>
      <c r="J46" s="1640">
        <v>0.18691292051816516</v>
      </c>
      <c r="K46" s="1643">
        <v>4.9631932971190083E-2</v>
      </c>
      <c r="L46" s="445"/>
    </row>
    <row r="47" spans="1:12" s="61" customFormat="1" x14ac:dyDescent="0.2">
      <c r="A47" s="1886" t="s">
        <v>833</v>
      </c>
      <c r="B47" s="1640">
        <v>0.24130292984225443</v>
      </c>
      <c r="C47" s="1640">
        <v>0.11848869058170527</v>
      </c>
      <c r="D47" s="1640">
        <v>0.31774501871822675</v>
      </c>
      <c r="E47" s="1640">
        <v>0.32090726604228065</v>
      </c>
      <c r="F47" s="1640">
        <v>0.15084667734416646</v>
      </c>
      <c r="G47" s="1640">
        <v>0.26131988942449963</v>
      </c>
      <c r="H47" s="1640">
        <v>0.30657986415314775</v>
      </c>
      <c r="I47" s="1640">
        <v>0.26328070988960606</v>
      </c>
      <c r="J47" s="1640">
        <v>0.29343411909220463</v>
      </c>
      <c r="K47" s="1643">
        <v>0.24982780946757732</v>
      </c>
      <c r="L47" s="445"/>
    </row>
    <row r="48" spans="1:12" s="61" customFormat="1" x14ac:dyDescent="0.2">
      <c r="A48" s="1886" t="s">
        <v>834</v>
      </c>
      <c r="B48" s="1640">
        <v>0.11621763383646617</v>
      </c>
      <c r="C48" s="1640">
        <v>0.14391178996231432</v>
      </c>
      <c r="D48" s="1640">
        <v>7.7986620792861464E-2</v>
      </c>
      <c r="E48" s="1640">
        <v>7.8087768457346704E-2</v>
      </c>
      <c r="F48" s="1640">
        <v>0.20885361627703045</v>
      </c>
      <c r="G48" s="1640">
        <v>-0.27252113132047073</v>
      </c>
      <c r="H48" s="1640">
        <v>0.10070027430834652</v>
      </c>
      <c r="I48" s="1640">
        <v>5.4723997320153324E-2</v>
      </c>
      <c r="J48" s="1640">
        <v>0.10176468769710668</v>
      </c>
      <c r="K48" s="1643">
        <v>4.9627427843724009E-2</v>
      </c>
      <c r="L48" s="445"/>
    </row>
    <row r="49" spans="1:12" s="61" customFormat="1" x14ac:dyDescent="0.2">
      <c r="A49" s="1886" t="s">
        <v>835</v>
      </c>
      <c r="B49" s="1640">
        <v>5.0598463213919705E-2</v>
      </c>
      <c r="C49" s="1640">
        <v>1.7489279566385702E-2</v>
      </c>
      <c r="D49" s="1640">
        <v>1.6017503751612892E-2</v>
      </c>
      <c r="E49" s="1640">
        <v>1.8763857432799451E-2</v>
      </c>
      <c r="F49" s="1640">
        <v>1.9766444580486585E-3</v>
      </c>
      <c r="G49" s="1640">
        <v>-0.1711397830095063</v>
      </c>
      <c r="H49" s="1640">
        <v>3.6575468258603749E-2</v>
      </c>
      <c r="I49" s="1640">
        <v>0.20987284732190423</v>
      </c>
      <c r="J49" s="1640">
        <v>0.16698849645551081</v>
      </c>
      <c r="K49" s="1643">
        <v>0.24208814836415951</v>
      </c>
      <c r="L49" s="445"/>
    </row>
    <row r="50" spans="1:12" s="61" customFormat="1" x14ac:dyDescent="0.2">
      <c r="A50" s="1886" t="s">
        <v>836</v>
      </c>
      <c r="B50" s="1640">
        <v>0.11227468264163702</v>
      </c>
      <c r="C50" s="1640">
        <v>9.668115400309335E-2</v>
      </c>
      <c r="D50" s="1640">
        <v>0.13847966315732485</v>
      </c>
      <c r="E50" s="1640">
        <v>0.1447262671971779</v>
      </c>
      <c r="F50" s="1640">
        <v>3.8679332528360894E-2</v>
      </c>
      <c r="G50" s="1640">
        <v>-0.28560493659733027</v>
      </c>
      <c r="H50" s="1640">
        <v>6.9893628303884195E-2</v>
      </c>
      <c r="I50" s="1640">
        <v>0.10552186171572281</v>
      </c>
      <c r="J50" s="1640">
        <v>7.0104358914174769E-2</v>
      </c>
      <c r="K50" s="1643">
        <v>0.10899551671297068</v>
      </c>
      <c r="L50" s="445"/>
    </row>
    <row r="51" spans="1:12" s="61" customFormat="1" x14ac:dyDescent="0.2">
      <c r="A51" s="1886" t="s">
        <v>837</v>
      </c>
      <c r="B51" s="1640">
        <v>0.1052926310669685</v>
      </c>
      <c r="C51" s="1640">
        <v>7.7944902283391113E-2</v>
      </c>
      <c r="D51" s="1640">
        <v>0.10168980048725679</v>
      </c>
      <c r="E51" s="1640">
        <v>0.10478822257312348</v>
      </c>
      <c r="F51" s="1640">
        <v>0.13156835615092222</v>
      </c>
      <c r="G51" s="1640">
        <v>-0.18340676983031143</v>
      </c>
      <c r="H51" s="1640">
        <v>0.11347568095147273</v>
      </c>
      <c r="I51" s="1640">
        <v>0.17048639471521104</v>
      </c>
      <c r="J51" s="1640">
        <v>0.19119664661702618</v>
      </c>
      <c r="K51" s="1643">
        <v>0.16392727383830169</v>
      </c>
      <c r="L51" s="445"/>
    </row>
    <row r="52" spans="1:12" s="61" customFormat="1" x14ac:dyDescent="0.2">
      <c r="A52" s="1886" t="s">
        <v>782</v>
      </c>
      <c r="B52" s="1640">
        <v>5.2656877415000851E-2</v>
      </c>
      <c r="C52" s="1640">
        <v>6.7804611785279606E-2</v>
      </c>
      <c r="D52" s="1640">
        <v>3.6926314865529178E-2</v>
      </c>
      <c r="E52" s="1640">
        <v>4.3161149345576959E-2</v>
      </c>
      <c r="F52" s="1640">
        <v>-0.14981350442132688</v>
      </c>
      <c r="G52" s="1640">
        <v>7.9357934474201149E-3</v>
      </c>
      <c r="H52" s="1640">
        <v>3.7120068319789999E-2</v>
      </c>
      <c r="I52" s="1640">
        <v>0.10863052616982774</v>
      </c>
      <c r="J52" s="1640">
        <v>5.4018092498518959E-2</v>
      </c>
      <c r="K52" s="1643">
        <v>0.13063037450270218</v>
      </c>
      <c r="L52" s="445"/>
    </row>
    <row r="53" spans="1:12" s="61" customFormat="1" x14ac:dyDescent="0.2">
      <c r="A53" s="1886" t="s">
        <v>838</v>
      </c>
      <c r="B53" s="1640">
        <v>9.8124695414607319E-2</v>
      </c>
      <c r="C53" s="1640">
        <v>1.9052750933538306E-2</v>
      </c>
      <c r="D53" s="1640">
        <v>5.9563350712746495E-2</v>
      </c>
      <c r="E53" s="1640">
        <v>6.2500178512547439E-2</v>
      </c>
      <c r="F53" s="1640">
        <v>7.4993569437615537E-2</v>
      </c>
      <c r="G53" s="1640">
        <v>-0.2941415090073079</v>
      </c>
      <c r="H53" s="1640">
        <v>0.14689436092298408</v>
      </c>
      <c r="I53" s="1640">
        <v>0.16016072729293232</v>
      </c>
      <c r="J53" s="1640">
        <v>0.18792723532846992</v>
      </c>
      <c r="K53" s="1643">
        <v>0.15624192070740944</v>
      </c>
      <c r="L53" s="445"/>
    </row>
    <row r="54" spans="1:12" x14ac:dyDescent="0.2">
      <c r="A54" s="879" t="s">
        <v>839</v>
      </c>
      <c r="B54" s="1641">
        <v>5.245632020093699E-2</v>
      </c>
      <c r="C54" s="1641">
        <v>7.341792977063398E-2</v>
      </c>
      <c r="D54" s="1641">
        <v>6.6746919857573805E-2</v>
      </c>
      <c r="E54" s="1641">
        <v>7.7951091050684582E-2</v>
      </c>
      <c r="F54" s="1641">
        <v>8.5331392858341345E-3</v>
      </c>
      <c r="G54" s="1641">
        <v>-0.28762136554173823</v>
      </c>
      <c r="H54" s="1641">
        <v>1.9386125960825666E-2</v>
      </c>
      <c r="I54" s="1641">
        <v>1.8328951118060755E-2</v>
      </c>
      <c r="J54" s="1641">
        <v>1.5320069980146111E-2</v>
      </c>
      <c r="K54" s="1644">
        <v>4.1852923865909081E-2</v>
      </c>
    </row>
    <row r="55" spans="1:12" x14ac:dyDescent="0.2">
      <c r="A55" s="880" t="s">
        <v>840</v>
      </c>
      <c r="B55" s="1639">
        <v>7.7497112196517323E-2</v>
      </c>
      <c r="C55" s="1639">
        <v>5.8301422171890153E-2</v>
      </c>
      <c r="D55" s="1639">
        <v>8.3965185124369721E-2</v>
      </c>
      <c r="E55" s="1639">
        <v>8.8184269492651152E-2</v>
      </c>
      <c r="F55" s="1639">
        <v>-6.2813588507379406E-2</v>
      </c>
      <c r="G55" s="1639">
        <v>-0.16402731969853995</v>
      </c>
      <c r="H55" s="1639">
        <v>5.970351640541316E-2</v>
      </c>
      <c r="I55" s="1639">
        <v>9.302024950484461E-2</v>
      </c>
      <c r="J55" s="1639">
        <v>7.6067222938921264E-2</v>
      </c>
      <c r="K55" s="1642">
        <v>0.10110497503079859</v>
      </c>
    </row>
    <row r="56" spans="1:12" x14ac:dyDescent="0.2">
      <c r="A56" s="876" t="s">
        <v>841</v>
      </c>
      <c r="B56" s="1640">
        <v>6.3682767043134095E-2</v>
      </c>
      <c r="C56" s="1640">
        <v>7.2387795001091909E-2</v>
      </c>
      <c r="D56" s="1640">
        <v>4.0904483306882525E-2</v>
      </c>
      <c r="E56" s="1640">
        <v>4.2787909609967971E-2</v>
      </c>
      <c r="F56" s="1640">
        <v>8.0341943426321977E-2</v>
      </c>
      <c r="G56" s="1640">
        <v>-0.2290059849895234</v>
      </c>
      <c r="H56" s="1640">
        <v>4.7609394081373609E-2</v>
      </c>
      <c r="I56" s="1640">
        <v>7.3667448249238918E-2</v>
      </c>
      <c r="J56" s="1640">
        <v>4.1013731103679389E-2</v>
      </c>
      <c r="K56" s="1643">
        <v>7.499481886413753E-2</v>
      </c>
    </row>
    <row r="57" spans="1:12" x14ac:dyDescent="0.2">
      <c r="A57" s="876" t="s">
        <v>842</v>
      </c>
      <c r="B57" s="1640">
        <v>4.4239196823550972E-2</v>
      </c>
      <c r="C57" s="1640">
        <v>-5.5675858856001098E-2</v>
      </c>
      <c r="D57" s="1640">
        <v>7.0906571341775207E-2</v>
      </c>
      <c r="E57" s="1640">
        <v>7.2870522565983753E-2</v>
      </c>
      <c r="F57" s="1640">
        <v>0.1773708343862774</v>
      </c>
      <c r="G57" s="1640">
        <v>0.22727498872094598</v>
      </c>
      <c r="H57" s="1640">
        <v>0.12743423018812755</v>
      </c>
      <c r="I57" s="1640">
        <v>7.2033859979004924E-2</v>
      </c>
      <c r="J57" s="1640">
        <v>1.8454642981457956E-3</v>
      </c>
      <c r="K57" s="1643">
        <v>7.8903354729643299E-2</v>
      </c>
    </row>
    <row r="58" spans="1:12" x14ac:dyDescent="0.2">
      <c r="A58" s="876" t="s">
        <v>843</v>
      </c>
      <c r="B58" s="1640">
        <v>2.2396095504596029E-2</v>
      </c>
      <c r="C58" s="1640">
        <v>3.7945917030689849E-2</v>
      </c>
      <c r="D58" s="1640">
        <v>-8.0043370648388856E-4</v>
      </c>
      <c r="E58" s="1640">
        <v>-3.926014648917692E-4</v>
      </c>
      <c r="F58" s="1640">
        <v>3.7217295854577413E-2</v>
      </c>
      <c r="G58" s="1640">
        <v>-0.17338046036972479</v>
      </c>
      <c r="H58" s="1640">
        <v>2.1713984683430165E-2</v>
      </c>
      <c r="I58" s="1640">
        <v>1.8155204704289142E-2</v>
      </c>
      <c r="J58" s="1640">
        <v>5.7165726206694974E-2</v>
      </c>
      <c r="K58" s="1643">
        <v>1.0755171094549444E-2</v>
      </c>
    </row>
    <row r="59" spans="1:12" x14ac:dyDescent="0.2">
      <c r="A59" s="876" t="s">
        <v>844</v>
      </c>
      <c r="B59" s="1640">
        <v>0.13125705496624993</v>
      </c>
      <c r="C59" s="1640">
        <v>8.2775546016913323E-2</v>
      </c>
      <c r="D59" s="1640">
        <v>0.18595638252758742</v>
      </c>
      <c r="E59" s="1640">
        <v>0.18477380916630431</v>
      </c>
      <c r="F59" s="1640">
        <v>0.12360118004623574</v>
      </c>
      <c r="G59" s="1640">
        <v>0.34013344633679549</v>
      </c>
      <c r="H59" s="1640">
        <v>8.42706810869958E-2</v>
      </c>
      <c r="I59" s="1640">
        <v>0.14706275202541205</v>
      </c>
      <c r="J59" s="1640">
        <v>0.24549122712048246</v>
      </c>
      <c r="K59" s="1643">
        <v>0.1242481636008462</v>
      </c>
    </row>
    <row r="60" spans="1:12" x14ac:dyDescent="0.2">
      <c r="A60" s="876" t="s">
        <v>845</v>
      </c>
      <c r="B60" s="1640">
        <v>5.3008814619337236E-2</v>
      </c>
      <c r="C60" s="1640">
        <v>5.2640789384992538E-2</v>
      </c>
      <c r="D60" s="1640">
        <v>6.4860697434746581E-2</v>
      </c>
      <c r="E60" s="1640">
        <v>6.987877336609484E-2</v>
      </c>
      <c r="F60" s="1640">
        <v>8.2283699991570383E-2</v>
      </c>
      <c r="G60" s="1640">
        <v>-0.15465093532736274</v>
      </c>
      <c r="H60" s="1640">
        <v>1.5253767297911031E-2</v>
      </c>
      <c r="I60" s="1640">
        <v>3.4961075139335607E-2</v>
      </c>
      <c r="J60" s="1640">
        <v>6.751286123771208E-2</v>
      </c>
      <c r="K60" s="1643">
        <v>3.6237723431832271E-2</v>
      </c>
    </row>
    <row r="61" spans="1:12" x14ac:dyDescent="0.2">
      <c r="A61" s="876" t="s">
        <v>846</v>
      </c>
      <c r="B61" s="1640">
        <v>1.1290601018490802E-2</v>
      </c>
      <c r="C61" s="1640">
        <v>-5.8483838872724313E-3</v>
      </c>
      <c r="D61" s="1640">
        <v>1.5548223366466848E-2</v>
      </c>
      <c r="E61" s="1640">
        <v>1.7480927983397163E-2</v>
      </c>
      <c r="F61" s="1640">
        <v>0.18807862460194827</v>
      </c>
      <c r="G61" s="1640">
        <v>-0.41778238568828935</v>
      </c>
      <c r="H61" s="1640">
        <v>-1.4227710389361188E-2</v>
      </c>
      <c r="I61" s="1640">
        <v>-1.4795634095621383E-2</v>
      </c>
      <c r="J61" s="1640">
        <v>-1.7220171004007797E-2</v>
      </c>
      <c r="K61" s="1643">
        <v>-1.8299268967130904E-2</v>
      </c>
    </row>
    <row r="62" spans="1:12" x14ac:dyDescent="0.2">
      <c r="A62" s="876" t="s">
        <v>847</v>
      </c>
      <c r="B62" s="1640">
        <v>0.15616223563955606</v>
      </c>
      <c r="C62" s="1640">
        <v>0.12775305911149537</v>
      </c>
      <c r="D62" s="1640">
        <v>0.19141411578250636</v>
      </c>
      <c r="E62" s="1640">
        <v>0.19597490579998286</v>
      </c>
      <c r="F62" s="1640">
        <v>-0.17937757878607319</v>
      </c>
      <c r="G62" s="1640">
        <v>-0.15504418481752225</v>
      </c>
      <c r="H62" s="1640">
        <v>7.7128217747094399E-2</v>
      </c>
      <c r="I62" s="1640">
        <v>0.19115534615849189</v>
      </c>
      <c r="J62" s="1640">
        <v>0.11849845514675521</v>
      </c>
      <c r="K62" s="1643">
        <v>0.18052465570127924</v>
      </c>
    </row>
    <row r="63" spans="1:12" x14ac:dyDescent="0.2">
      <c r="A63" s="876" t="s">
        <v>787</v>
      </c>
      <c r="B63" s="1640">
        <v>6.8091963777943368E-2</v>
      </c>
      <c r="C63" s="1640">
        <v>5.7807879786774173E-2</v>
      </c>
      <c r="D63" s="1640">
        <v>0.16037553167701304</v>
      </c>
      <c r="E63" s="1640">
        <v>0.16348433974939977</v>
      </c>
      <c r="F63" s="1640">
        <v>2.8646751683923808E-2</v>
      </c>
      <c r="G63" s="1640">
        <v>-0.24636820491991893</v>
      </c>
      <c r="H63" s="1640">
        <v>2.8580057284038816E-2</v>
      </c>
      <c r="I63" s="1640">
        <v>2.8633014080672429E-2</v>
      </c>
      <c r="J63" s="1640">
        <v>9.4440629882675098E-2</v>
      </c>
      <c r="K63" s="1643">
        <v>1.5122125989143892E-2</v>
      </c>
    </row>
    <row r="64" spans="1:12" x14ac:dyDescent="0.2">
      <c r="A64" s="879" t="s">
        <v>848</v>
      </c>
      <c r="B64" s="1641">
        <v>4.4830083660420232E-2</v>
      </c>
      <c r="C64" s="1641">
        <v>3.4794445928295434E-2</v>
      </c>
      <c r="D64" s="1641">
        <v>6.0216533897823103E-2</v>
      </c>
      <c r="E64" s="1641">
        <v>6.5193571473026568E-2</v>
      </c>
      <c r="F64" s="1641">
        <v>4.4118690070285731E-2</v>
      </c>
      <c r="G64" s="1641">
        <v>-0.17052575665704853</v>
      </c>
      <c r="H64" s="1641">
        <v>7.4730765299289292E-2</v>
      </c>
      <c r="I64" s="1641">
        <v>3.351187833620263E-2</v>
      </c>
      <c r="J64" s="1641">
        <v>2.4059121135198154E-2</v>
      </c>
      <c r="K64" s="1644">
        <v>4.7384505576340961E-2</v>
      </c>
    </row>
    <row r="65" spans="1:1" x14ac:dyDescent="0.2">
      <c r="A65" s="4"/>
    </row>
    <row r="66" spans="1:1" x14ac:dyDescent="0.2">
      <c r="A66" s="25" t="s">
        <v>896</v>
      </c>
    </row>
    <row r="67" spans="1:1" x14ac:dyDescent="0.2">
      <c r="A67" s="25" t="s">
        <v>897</v>
      </c>
    </row>
    <row r="68" spans="1:1" x14ac:dyDescent="0.2">
      <c r="A68" s="10" t="s">
        <v>898</v>
      </c>
    </row>
  </sheetData>
  <sheetProtection formatCells="0" formatColumns="0" formatRows="0" insertColumns="0" insertRows="0" insertHyperlinks="0" deleteColumns="0" deleteRows="0" sort="0" autoFilter="0" pivotTables="0"/>
  <mergeCells count="2">
    <mergeCell ref="A1:K1"/>
    <mergeCell ref="A2:K2"/>
  </mergeCells>
  <phoneticPr fontId="72" type="noConversion"/>
  <printOptions horizontalCentered="1"/>
  <pageMargins left="0.25" right="0.25" top="0.25" bottom="0.5" header="0.3" footer="0.3"/>
  <pageSetup scale="74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Y60"/>
  <sheetViews>
    <sheetView showGridLines="0" zoomScaleNormal="100" workbookViewId="0">
      <selection activeCell="H14" sqref="H14"/>
    </sheetView>
  </sheetViews>
  <sheetFormatPr defaultColWidth="9.140625" defaultRowHeight="12" x14ac:dyDescent="0.2"/>
  <cols>
    <col min="1" max="1" width="18.28515625" style="701" customWidth="1"/>
    <col min="2" max="11" width="9.7109375" style="701" customWidth="1"/>
    <col min="12" max="12" width="1.7109375" style="701" customWidth="1"/>
    <col min="13" max="13" width="27.85546875" style="888" bestFit="1" customWidth="1"/>
    <col min="14" max="14" width="10" style="888" bestFit="1" customWidth="1"/>
    <col min="15" max="16384" width="9.140625" style="888"/>
  </cols>
  <sheetData>
    <row r="1" spans="1:25" ht="15.75" customHeight="1" x14ac:dyDescent="0.25">
      <c r="A1" s="1893" t="str">
        <f>CONCATENATE('List of Tables'!A66,":  ",'List of Tables'!C66)</f>
        <v>TABLE 53:  Domestic U.S. Visitor Arrivals by Island and State of Residence 2015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747"/>
      <c r="M1" s="1893" t="s">
        <v>1087</v>
      </c>
      <c r="N1" s="1893"/>
      <c r="O1" s="1893"/>
      <c r="P1" s="1893"/>
      <c r="Q1" s="1893"/>
      <c r="R1" s="1893"/>
      <c r="S1" s="1893"/>
      <c r="T1" s="1893"/>
      <c r="U1" s="1893"/>
      <c r="V1" s="1893"/>
      <c r="W1" s="1893"/>
      <c r="Y1" s="1353"/>
    </row>
    <row r="2" spans="1:25" s="741" customFormat="1" ht="15.75" x14ac:dyDescent="0.25">
      <c r="A2" s="1893" t="s">
        <v>650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701"/>
      <c r="M2" s="1893" t="s">
        <v>650</v>
      </c>
      <c r="N2" s="1893"/>
      <c r="O2" s="1893"/>
      <c r="P2" s="1893"/>
      <c r="Q2" s="1893"/>
      <c r="R2" s="1893"/>
      <c r="S2" s="1893"/>
      <c r="T2" s="1893"/>
      <c r="U2" s="1893"/>
      <c r="V2" s="1893"/>
      <c r="W2" s="1893"/>
    </row>
    <row r="3" spans="1:25" s="741" customFormat="1" x14ac:dyDescent="0.2">
      <c r="B3" s="870"/>
      <c r="L3" s="701"/>
      <c r="N3" s="870"/>
    </row>
    <row r="4" spans="1:25" s="741" customFormat="1" ht="24" x14ac:dyDescent="0.2">
      <c r="A4" s="871" t="s">
        <v>401</v>
      </c>
      <c r="B4" s="872" t="s">
        <v>264</v>
      </c>
      <c r="C4" s="872" t="s">
        <v>555</v>
      </c>
      <c r="D4" s="872" t="s">
        <v>402</v>
      </c>
      <c r="E4" s="872" t="s">
        <v>348</v>
      </c>
      <c r="F4" s="872" t="s">
        <v>201</v>
      </c>
      <c r="G4" s="872" t="s">
        <v>558</v>
      </c>
      <c r="H4" s="872" t="s">
        <v>556</v>
      </c>
      <c r="I4" s="872" t="s">
        <v>3</v>
      </c>
      <c r="J4" s="872" t="s">
        <v>230</v>
      </c>
      <c r="K4" s="873" t="s">
        <v>228</v>
      </c>
      <c r="L4" s="875"/>
      <c r="M4" s="871" t="s">
        <v>401</v>
      </c>
      <c r="N4" s="872" t="s">
        <v>264</v>
      </c>
      <c r="O4" s="872" t="s">
        <v>555</v>
      </c>
      <c r="P4" s="872" t="s">
        <v>402</v>
      </c>
      <c r="Q4" s="872" t="s">
        <v>348</v>
      </c>
      <c r="R4" s="872" t="s">
        <v>201</v>
      </c>
      <c r="S4" s="872" t="s">
        <v>558</v>
      </c>
      <c r="T4" s="872" t="s">
        <v>556</v>
      </c>
      <c r="U4" s="872" t="s">
        <v>3</v>
      </c>
      <c r="V4" s="872" t="s">
        <v>230</v>
      </c>
      <c r="W4" s="873" t="s">
        <v>228</v>
      </c>
    </row>
    <row r="5" spans="1:25" s="741" customFormat="1" x14ac:dyDescent="0.2">
      <c r="A5" s="876" t="s">
        <v>404</v>
      </c>
      <c r="B5" s="877">
        <v>18419.084546794486</v>
      </c>
      <c r="C5" s="877">
        <v>12553.159172891708</v>
      </c>
      <c r="D5" s="877">
        <v>5502.5725954642339</v>
      </c>
      <c r="E5" s="877">
        <v>5388.1209038701963</v>
      </c>
      <c r="F5" s="877">
        <v>175.97478769433073</v>
      </c>
      <c r="G5" s="877">
        <v>212.16089657939105</v>
      </c>
      <c r="H5" s="877">
        <v>3315.6792231746908</v>
      </c>
      <c r="I5" s="877">
        <v>3723.1062105129863</v>
      </c>
      <c r="J5" s="877">
        <v>1842.554265224753</v>
      </c>
      <c r="K5" s="878">
        <v>3114.5551783910769</v>
      </c>
      <c r="L5" s="701"/>
      <c r="M5" s="876" t="s">
        <v>404</v>
      </c>
      <c r="N5" s="877">
        <v>17567.811597003991</v>
      </c>
      <c r="O5" s="877">
        <v>12009.315269181014</v>
      </c>
      <c r="P5" s="877">
        <v>5179.2296560139484</v>
      </c>
      <c r="Q5" s="877">
        <v>5057.5881928045419</v>
      </c>
      <c r="R5" s="877">
        <v>205.48803086190392</v>
      </c>
      <c r="S5" s="877">
        <v>237.10307487722952</v>
      </c>
      <c r="T5" s="877">
        <v>2918.1866239086467</v>
      </c>
      <c r="U5" s="877">
        <v>3850.8228518496521</v>
      </c>
      <c r="V5" s="877">
        <v>1646.7456318595005</v>
      </c>
      <c r="W5" s="878">
        <v>3240.7278757831659</v>
      </c>
    </row>
    <row r="6" spans="1:25" s="741" customFormat="1" x14ac:dyDescent="0.2">
      <c r="A6" s="876" t="s">
        <v>405</v>
      </c>
      <c r="B6" s="877">
        <v>79811.614433537819</v>
      </c>
      <c r="C6" s="877">
        <v>37574.332696671445</v>
      </c>
      <c r="D6" s="877">
        <v>23319.614162020851</v>
      </c>
      <c r="E6" s="877">
        <v>22386.049613427505</v>
      </c>
      <c r="F6" s="877">
        <v>1189.0151459380568</v>
      </c>
      <c r="G6" s="877">
        <v>526.40649767558352</v>
      </c>
      <c r="H6" s="877">
        <v>10043.053656940221</v>
      </c>
      <c r="I6" s="877">
        <v>19843.040466831713</v>
      </c>
      <c r="J6" s="877">
        <v>5494.6659539667698</v>
      </c>
      <c r="K6" s="878">
        <v>18054.720912109755</v>
      </c>
      <c r="L6" s="701"/>
      <c r="M6" s="876" t="s">
        <v>405</v>
      </c>
      <c r="N6" s="877">
        <v>74718.229198338129</v>
      </c>
      <c r="O6" s="877">
        <v>36110.285684857103</v>
      </c>
      <c r="P6" s="877">
        <v>22350.64010481878</v>
      </c>
      <c r="Q6" s="877">
        <v>21576.005757492832</v>
      </c>
      <c r="R6" s="877">
        <v>1032.0953414471617</v>
      </c>
      <c r="S6" s="877">
        <v>474.97473737448809</v>
      </c>
      <c r="T6" s="877">
        <v>9657.3228365064588</v>
      </c>
      <c r="U6" s="877">
        <v>18655.991375852645</v>
      </c>
      <c r="V6" s="877">
        <v>4990.8746872770962</v>
      </c>
      <c r="W6" s="878">
        <v>16830.826556278087</v>
      </c>
    </row>
    <row r="7" spans="1:25" s="741" customFormat="1" x14ac:dyDescent="0.2">
      <c r="A7" s="876" t="s">
        <v>406</v>
      </c>
      <c r="B7" s="877">
        <v>166966.31104285893</v>
      </c>
      <c r="C7" s="877">
        <v>77021.778505293347</v>
      </c>
      <c r="D7" s="877">
        <v>60696.809093163771</v>
      </c>
      <c r="E7" s="877">
        <v>59714.059362524247</v>
      </c>
      <c r="F7" s="877">
        <v>1465.6276800327437</v>
      </c>
      <c r="G7" s="877">
        <v>1459.1293733053628</v>
      </c>
      <c r="H7" s="877">
        <v>32701.018256925661</v>
      </c>
      <c r="I7" s="877">
        <v>30348.970175928473</v>
      </c>
      <c r="J7" s="877">
        <v>10015.365417619641</v>
      </c>
      <c r="K7" s="878">
        <v>26388.83122210162</v>
      </c>
      <c r="L7" s="701"/>
      <c r="M7" s="876" t="s">
        <v>406</v>
      </c>
      <c r="N7" s="877">
        <v>160895.73235758822</v>
      </c>
      <c r="O7" s="877">
        <v>75129.612425470899</v>
      </c>
      <c r="P7" s="877">
        <v>58661.682375948389</v>
      </c>
      <c r="Q7" s="877">
        <v>57628.415625524714</v>
      </c>
      <c r="R7" s="877">
        <v>1260.8277050484355</v>
      </c>
      <c r="S7" s="877">
        <v>1576.3067542393853</v>
      </c>
      <c r="T7" s="877">
        <v>32304.085053429924</v>
      </c>
      <c r="U7" s="877">
        <v>28733.559024504826</v>
      </c>
      <c r="V7" s="877">
        <v>9289.4138822525692</v>
      </c>
      <c r="W7" s="878">
        <v>25161.501769527942</v>
      </c>
    </row>
    <row r="8" spans="1:25" s="741" customFormat="1" x14ac:dyDescent="0.2">
      <c r="A8" s="876" t="s">
        <v>407</v>
      </c>
      <c r="B8" s="877">
        <v>13168.25427594461</v>
      </c>
      <c r="C8" s="877">
        <v>7616.1330700087092</v>
      </c>
      <c r="D8" s="877">
        <v>4946.2352748508929</v>
      </c>
      <c r="E8" s="877">
        <v>4878.6685080503894</v>
      </c>
      <c r="F8" s="877">
        <v>139.72162620639048</v>
      </c>
      <c r="G8" s="877">
        <v>141.54594695856809</v>
      </c>
      <c r="H8" s="877">
        <v>2404.7817256803878</v>
      </c>
      <c r="I8" s="877">
        <v>2921.3843949999196</v>
      </c>
      <c r="J8" s="877">
        <v>1362.199107519594</v>
      </c>
      <c r="K8" s="878">
        <v>2407.3865192074663</v>
      </c>
      <c r="L8" s="701"/>
      <c r="M8" s="876" t="s">
        <v>407</v>
      </c>
      <c r="N8" s="877">
        <v>12605.649353507621</v>
      </c>
      <c r="O8" s="877">
        <v>7353.4711199834728</v>
      </c>
      <c r="P8" s="877">
        <v>4800.4081974812607</v>
      </c>
      <c r="Q8" s="877">
        <v>4719.5040708591196</v>
      </c>
      <c r="R8" s="877">
        <v>161.57493728059882</v>
      </c>
      <c r="S8" s="877">
        <v>215.33848906881784</v>
      </c>
      <c r="T8" s="877">
        <v>2373.6398816963747</v>
      </c>
      <c r="U8" s="877">
        <v>2713.7248419207158</v>
      </c>
      <c r="V8" s="877">
        <v>1199.2166314659976</v>
      </c>
      <c r="W8" s="878">
        <v>2293.9607350465417</v>
      </c>
    </row>
    <row r="9" spans="1:25" s="741" customFormat="1" x14ac:dyDescent="0.2">
      <c r="A9" s="876" t="s">
        <v>408</v>
      </c>
      <c r="B9" s="877">
        <v>1987084.8896403923</v>
      </c>
      <c r="C9" s="877">
        <v>855754.88332087162</v>
      </c>
      <c r="D9" s="877">
        <v>723116.52718676836</v>
      </c>
      <c r="E9" s="877">
        <v>713713.08670345356</v>
      </c>
      <c r="F9" s="877">
        <v>12814.633631153562</v>
      </c>
      <c r="G9" s="877">
        <v>11991.090464830886</v>
      </c>
      <c r="H9" s="877">
        <v>337258.16603513889</v>
      </c>
      <c r="I9" s="877">
        <v>338632.1947096106</v>
      </c>
      <c r="J9" s="877">
        <v>94472.509585369698</v>
      </c>
      <c r="K9" s="878">
        <v>298401.89325717895</v>
      </c>
      <c r="L9" s="701"/>
      <c r="M9" s="876" t="s">
        <v>408</v>
      </c>
      <c r="N9" s="877">
        <v>1829346.0312755117</v>
      </c>
      <c r="O9" s="877">
        <v>806127.3731138705</v>
      </c>
      <c r="P9" s="877">
        <v>664447.31603604497</v>
      </c>
      <c r="Q9" s="877">
        <v>653216.30985856289</v>
      </c>
      <c r="R9" s="877">
        <v>12426.240507699282</v>
      </c>
      <c r="S9" s="877">
        <v>15418.5108882189</v>
      </c>
      <c r="T9" s="877">
        <v>315664.08120474959</v>
      </c>
      <c r="U9" s="877">
        <v>302558.32249900384</v>
      </c>
      <c r="V9" s="877">
        <v>85346.750337291116</v>
      </c>
      <c r="W9" s="878">
        <v>265972.21804553887</v>
      </c>
    </row>
    <row r="10" spans="1:25" s="741" customFormat="1" x14ac:dyDescent="0.2">
      <c r="A10" s="876" t="s">
        <v>409</v>
      </c>
      <c r="B10" s="877">
        <v>148652.41794151135</v>
      </c>
      <c r="C10" s="877">
        <v>60903.544490555461</v>
      </c>
      <c r="D10" s="877">
        <v>54804.749255987932</v>
      </c>
      <c r="E10" s="877">
        <v>53868.53643854343</v>
      </c>
      <c r="F10" s="877">
        <v>1427.9659626371633</v>
      </c>
      <c r="G10" s="877">
        <v>1335.1350225762292</v>
      </c>
      <c r="H10" s="877">
        <v>32906.726578487956</v>
      </c>
      <c r="I10" s="877">
        <v>33226.822322689892</v>
      </c>
      <c r="J10" s="877">
        <v>10848.629845079642</v>
      </c>
      <c r="K10" s="878">
        <v>29084.87430192632</v>
      </c>
      <c r="L10" s="701"/>
      <c r="M10" s="876" t="s">
        <v>409</v>
      </c>
      <c r="N10" s="877">
        <v>136929.67295950011</v>
      </c>
      <c r="O10" s="877">
        <v>55637.482223590079</v>
      </c>
      <c r="P10" s="877">
        <v>50469.794791798697</v>
      </c>
      <c r="Q10" s="877">
        <v>49468.399443941504</v>
      </c>
      <c r="R10" s="877">
        <v>1278.3490895780033</v>
      </c>
      <c r="S10" s="877">
        <v>1447.2953851088039</v>
      </c>
      <c r="T10" s="877">
        <v>31231.61208012978</v>
      </c>
      <c r="U10" s="877">
        <v>30144.531454593372</v>
      </c>
      <c r="V10" s="877">
        <v>9643.8651627968902</v>
      </c>
      <c r="W10" s="878">
        <v>26378.909114469097</v>
      </c>
    </row>
    <row r="11" spans="1:25" x14ac:dyDescent="0.2">
      <c r="A11" s="876" t="s">
        <v>410</v>
      </c>
      <c r="B11" s="877">
        <v>24539.412822176258</v>
      </c>
      <c r="C11" s="877">
        <v>14291.651224296747</v>
      </c>
      <c r="D11" s="877">
        <v>10160.16194401752</v>
      </c>
      <c r="E11" s="877">
        <v>10015.417816967509</v>
      </c>
      <c r="F11" s="877">
        <v>255.01592656419206</v>
      </c>
      <c r="G11" s="877">
        <v>219.22823940616274</v>
      </c>
      <c r="H11" s="877">
        <v>5336.4679129244705</v>
      </c>
      <c r="I11" s="877">
        <v>6125.717568748928</v>
      </c>
      <c r="J11" s="877">
        <v>2412.9097146292934</v>
      </c>
      <c r="K11" s="878">
        <v>5185.4010145398497</v>
      </c>
      <c r="M11" s="876" t="s">
        <v>410</v>
      </c>
      <c r="N11" s="877">
        <v>24398.538001371657</v>
      </c>
      <c r="O11" s="877">
        <v>14196.094726517786</v>
      </c>
      <c r="P11" s="877">
        <v>10039.426883186125</v>
      </c>
      <c r="Q11" s="877">
        <v>9901.9493970106541</v>
      </c>
      <c r="R11" s="877">
        <v>246.77008120824016</v>
      </c>
      <c r="S11" s="877">
        <v>304.91058345338888</v>
      </c>
      <c r="T11" s="877">
        <v>5182.6732379979321</v>
      </c>
      <c r="U11" s="877">
        <v>6077.5927112892687</v>
      </c>
      <c r="V11" s="877">
        <v>2251.0496697657959</v>
      </c>
      <c r="W11" s="878">
        <v>5210.8702094396194</v>
      </c>
    </row>
    <row r="12" spans="1:25" x14ac:dyDescent="0.2">
      <c r="A12" s="876" t="s">
        <v>411</v>
      </c>
      <c r="B12" s="877">
        <v>5670.3401413527954</v>
      </c>
      <c r="C12" s="877">
        <v>3588.0598498796612</v>
      </c>
      <c r="D12" s="877">
        <v>2210.9365020760142</v>
      </c>
      <c r="E12" s="877">
        <v>2171.1011101653467</v>
      </c>
      <c r="F12" s="877">
        <v>56.16860667765031</v>
      </c>
      <c r="G12" s="877">
        <v>75.318360884507868</v>
      </c>
      <c r="H12" s="877">
        <v>1191.9966453048773</v>
      </c>
      <c r="I12" s="877">
        <v>1426.8784157847824</v>
      </c>
      <c r="J12" s="877">
        <v>673.1580035288689</v>
      </c>
      <c r="K12" s="878">
        <v>1212.6879345914531</v>
      </c>
      <c r="M12" s="876" t="s">
        <v>411</v>
      </c>
      <c r="N12" s="877">
        <v>5068.9288794229715</v>
      </c>
      <c r="O12" s="877">
        <v>3249.9156160103971</v>
      </c>
      <c r="P12" s="877">
        <v>1948.0424006564056</v>
      </c>
      <c r="Q12" s="877">
        <v>1929.7785056386911</v>
      </c>
      <c r="R12" s="877">
        <v>55.536835175983107</v>
      </c>
      <c r="S12" s="877">
        <v>65.639840223898346</v>
      </c>
      <c r="T12" s="877">
        <v>1024.897625230067</v>
      </c>
      <c r="U12" s="877">
        <v>1244.8599667534172</v>
      </c>
      <c r="V12" s="877">
        <v>573.44390282617303</v>
      </c>
      <c r="W12" s="878">
        <v>1049.9913802761598</v>
      </c>
    </row>
    <row r="13" spans="1:25" x14ac:dyDescent="0.2">
      <c r="A13" s="876" t="s">
        <v>412</v>
      </c>
      <c r="B13" s="877">
        <v>107361.70229942467</v>
      </c>
      <c r="C13" s="877">
        <v>68492.43624283337</v>
      </c>
      <c r="D13" s="877">
        <v>39875.238374881206</v>
      </c>
      <c r="E13" s="877">
        <v>39276.072670319598</v>
      </c>
      <c r="F13" s="877">
        <v>1173.8825012206928</v>
      </c>
      <c r="G13" s="877">
        <v>1295.3078096860006</v>
      </c>
      <c r="H13" s="877">
        <v>21507.327090259114</v>
      </c>
      <c r="I13" s="877">
        <v>26288.711972677796</v>
      </c>
      <c r="J13" s="877">
        <v>11928.637578977163</v>
      </c>
      <c r="K13" s="878">
        <v>22343.597381024403</v>
      </c>
      <c r="M13" s="876" t="s">
        <v>412</v>
      </c>
      <c r="N13" s="877">
        <v>99315.339322663131</v>
      </c>
      <c r="O13" s="877">
        <v>64727.658877188769</v>
      </c>
      <c r="P13" s="877">
        <v>34761.229971410648</v>
      </c>
      <c r="Q13" s="877">
        <v>34087.726686452515</v>
      </c>
      <c r="R13" s="877">
        <v>1065.1709084949323</v>
      </c>
      <c r="S13" s="877">
        <v>1469.6509200052942</v>
      </c>
      <c r="T13" s="877">
        <v>20222.292031022571</v>
      </c>
      <c r="U13" s="877">
        <v>24262.767070584552</v>
      </c>
      <c r="V13" s="877">
        <v>10904.550403835226</v>
      </c>
      <c r="W13" s="878">
        <v>20492.495017085541</v>
      </c>
    </row>
    <row r="14" spans="1:25" x14ac:dyDescent="0.2">
      <c r="A14" s="879" t="s">
        <v>413</v>
      </c>
      <c r="B14" s="877">
        <v>59701.781570582258</v>
      </c>
      <c r="C14" s="877">
        <v>38031.946119070417</v>
      </c>
      <c r="D14" s="877">
        <v>20680.963717925912</v>
      </c>
      <c r="E14" s="877">
        <v>20333.686665478639</v>
      </c>
      <c r="F14" s="877">
        <v>543.7872716882955</v>
      </c>
      <c r="G14" s="877">
        <v>548.03601585543083</v>
      </c>
      <c r="H14" s="877">
        <v>10051.52424455403</v>
      </c>
      <c r="I14" s="877">
        <v>13106.746411050626</v>
      </c>
      <c r="J14" s="877">
        <v>5424.6046486848018</v>
      </c>
      <c r="K14" s="878">
        <v>11151.230006248243</v>
      </c>
      <c r="M14" s="879" t="s">
        <v>413</v>
      </c>
      <c r="N14" s="877">
        <v>56531.319700951935</v>
      </c>
      <c r="O14" s="877">
        <v>36982.060064905316</v>
      </c>
      <c r="P14" s="877">
        <v>18520.582030720769</v>
      </c>
      <c r="Q14" s="877">
        <v>18169.358147656651</v>
      </c>
      <c r="R14" s="877">
        <v>548.90805169136866</v>
      </c>
      <c r="S14" s="877">
        <v>761.44318988137775</v>
      </c>
      <c r="T14" s="877">
        <v>9681.7071045022549</v>
      </c>
      <c r="U14" s="877">
        <v>12667.334874185955</v>
      </c>
      <c r="V14" s="877">
        <v>5051.1341952061584</v>
      </c>
      <c r="W14" s="878">
        <v>10782.300843775196</v>
      </c>
    </row>
    <row r="15" spans="1:25" x14ac:dyDescent="0.2">
      <c r="A15" s="880" t="s">
        <v>414</v>
      </c>
      <c r="B15" s="881">
        <v>46744.102691264219</v>
      </c>
      <c r="C15" s="881">
        <v>17134.076174735594</v>
      </c>
      <c r="D15" s="881">
        <v>16985.439595259952</v>
      </c>
      <c r="E15" s="881">
        <v>16685.768686844185</v>
      </c>
      <c r="F15" s="881">
        <v>385.3842904489714</v>
      </c>
      <c r="G15" s="881">
        <v>386.87395018342409</v>
      </c>
      <c r="H15" s="881">
        <v>9909.4962762415107</v>
      </c>
      <c r="I15" s="881">
        <v>9937.600301821738</v>
      </c>
      <c r="J15" s="881">
        <v>2780.8279575454299</v>
      </c>
      <c r="K15" s="882">
        <v>9036.0599984284363</v>
      </c>
      <c r="M15" s="880" t="s">
        <v>414</v>
      </c>
      <c r="N15" s="881">
        <v>44440.604622317878</v>
      </c>
      <c r="O15" s="881">
        <v>18234.877066289584</v>
      </c>
      <c r="P15" s="881">
        <v>15637.498588303686</v>
      </c>
      <c r="Q15" s="881">
        <v>15374.051787184195</v>
      </c>
      <c r="R15" s="881">
        <v>326.49114311769932</v>
      </c>
      <c r="S15" s="881">
        <v>331.55330358790752</v>
      </c>
      <c r="T15" s="881">
        <v>8901.0477744887012</v>
      </c>
      <c r="U15" s="881">
        <v>8838.4743068098669</v>
      </c>
      <c r="V15" s="881">
        <v>2592.9969822554854</v>
      </c>
      <c r="W15" s="882">
        <v>7916.7326720297451</v>
      </c>
    </row>
    <row r="16" spans="1:25" x14ac:dyDescent="0.2">
      <c r="A16" s="876" t="s">
        <v>415</v>
      </c>
      <c r="B16" s="877">
        <v>133442.0333680422</v>
      </c>
      <c r="C16" s="877">
        <v>66681.050754371303</v>
      </c>
      <c r="D16" s="877">
        <v>59484.288873241472</v>
      </c>
      <c r="E16" s="877">
        <v>58783.785016711481</v>
      </c>
      <c r="F16" s="877">
        <v>1308.8394111729792</v>
      </c>
      <c r="G16" s="877">
        <v>1339.7439179844291</v>
      </c>
      <c r="H16" s="877">
        <v>25574.718100440823</v>
      </c>
      <c r="I16" s="877">
        <v>28213.386446153138</v>
      </c>
      <c r="J16" s="877">
        <v>10099.086806549352</v>
      </c>
      <c r="K16" s="878">
        <v>24519.466072525931</v>
      </c>
      <c r="M16" s="876" t="s">
        <v>415</v>
      </c>
      <c r="N16" s="877">
        <v>125188.15886849443</v>
      </c>
      <c r="O16" s="877">
        <v>63790.676563258996</v>
      </c>
      <c r="P16" s="877">
        <v>55494.045452712446</v>
      </c>
      <c r="Q16" s="877">
        <v>54729.861225462097</v>
      </c>
      <c r="R16" s="877">
        <v>1237.4460498781568</v>
      </c>
      <c r="S16" s="877">
        <v>1709.304103631162</v>
      </c>
      <c r="T16" s="877">
        <v>25219.882526078989</v>
      </c>
      <c r="U16" s="877">
        <v>26338.935348295556</v>
      </c>
      <c r="V16" s="877">
        <v>9885.3481612591204</v>
      </c>
      <c r="W16" s="878">
        <v>22809.226770434707</v>
      </c>
    </row>
    <row r="17" spans="1:23" x14ac:dyDescent="0.2">
      <c r="A17" s="876" t="s">
        <v>416</v>
      </c>
      <c r="B17" s="877">
        <v>39851.33038804563</v>
      </c>
      <c r="C17" s="877">
        <v>22318.123530544497</v>
      </c>
      <c r="D17" s="877">
        <v>16753.143521582104</v>
      </c>
      <c r="E17" s="877">
        <v>16465.891541036264</v>
      </c>
      <c r="F17" s="877">
        <v>492.63058694490036</v>
      </c>
      <c r="G17" s="877">
        <v>426.8460839683114</v>
      </c>
      <c r="H17" s="877">
        <v>7923.4225445625043</v>
      </c>
      <c r="I17" s="877">
        <v>8892.4701828218094</v>
      </c>
      <c r="J17" s="877">
        <v>3751.7582785319719</v>
      </c>
      <c r="K17" s="878">
        <v>7598.6290038296147</v>
      </c>
      <c r="M17" s="876" t="s">
        <v>416</v>
      </c>
      <c r="N17" s="877">
        <v>38805.154002720796</v>
      </c>
      <c r="O17" s="877">
        <v>21235.225746927335</v>
      </c>
      <c r="P17" s="877">
        <v>16724.851380851989</v>
      </c>
      <c r="Q17" s="877">
        <v>16470.72203149573</v>
      </c>
      <c r="R17" s="877">
        <v>430.62364935115039</v>
      </c>
      <c r="S17" s="877">
        <v>560.06778596588765</v>
      </c>
      <c r="T17" s="877">
        <v>8110.0532700191579</v>
      </c>
      <c r="U17" s="877">
        <v>8478.7066256152739</v>
      </c>
      <c r="V17" s="877">
        <v>3787.2094902650292</v>
      </c>
      <c r="W17" s="878">
        <v>7076.1214148171948</v>
      </c>
    </row>
    <row r="18" spans="1:23" x14ac:dyDescent="0.2">
      <c r="A18" s="876" t="s">
        <v>417</v>
      </c>
      <c r="B18" s="877">
        <v>25488.719609411481</v>
      </c>
      <c r="C18" s="877">
        <v>13459.766050043927</v>
      </c>
      <c r="D18" s="877">
        <v>10223.038798791742</v>
      </c>
      <c r="E18" s="877">
        <v>10043.945334386184</v>
      </c>
      <c r="F18" s="877">
        <v>320.19784104817654</v>
      </c>
      <c r="G18" s="877">
        <v>247.62436112896975</v>
      </c>
      <c r="H18" s="877">
        <v>5168.0877367645926</v>
      </c>
      <c r="I18" s="877">
        <v>5905.9002105200952</v>
      </c>
      <c r="J18" s="877">
        <v>2140.433387642197</v>
      </c>
      <c r="K18" s="878">
        <v>5049.1111017895601</v>
      </c>
      <c r="M18" s="876" t="s">
        <v>417</v>
      </c>
      <c r="N18" s="877">
        <v>25594.843944868517</v>
      </c>
      <c r="O18" s="877">
        <v>13664.865608694039</v>
      </c>
      <c r="P18" s="877">
        <v>10475.758866288772</v>
      </c>
      <c r="Q18" s="877">
        <v>10312.169416494007</v>
      </c>
      <c r="R18" s="877">
        <v>269.05960097916454</v>
      </c>
      <c r="S18" s="877">
        <v>325.63428576007095</v>
      </c>
      <c r="T18" s="877">
        <v>5526.0090725881537</v>
      </c>
      <c r="U18" s="877">
        <v>5706.8216156956005</v>
      </c>
      <c r="V18" s="877">
        <v>2258.4072825351009</v>
      </c>
      <c r="W18" s="878">
        <v>4994.5763256082737</v>
      </c>
    </row>
    <row r="19" spans="1:23" x14ac:dyDescent="0.2">
      <c r="A19" s="876" t="s">
        <v>418</v>
      </c>
      <c r="B19" s="877">
        <v>24890.896860937733</v>
      </c>
      <c r="C19" s="877">
        <v>12684.930181368767</v>
      </c>
      <c r="D19" s="877">
        <v>10312.473140144428</v>
      </c>
      <c r="E19" s="877">
        <v>10164.750912682595</v>
      </c>
      <c r="F19" s="877">
        <v>226.52524185227375</v>
      </c>
      <c r="G19" s="877">
        <v>270.97636286420328</v>
      </c>
      <c r="H19" s="877">
        <v>4641.5662294060403</v>
      </c>
      <c r="I19" s="877">
        <v>5191.7344840827927</v>
      </c>
      <c r="J19" s="877">
        <v>1941.1613625052282</v>
      </c>
      <c r="K19" s="878">
        <v>4467.5198707467771</v>
      </c>
      <c r="M19" s="876" t="s">
        <v>418</v>
      </c>
      <c r="N19" s="877">
        <v>23981.276450475587</v>
      </c>
      <c r="O19" s="877">
        <v>12339.184046943483</v>
      </c>
      <c r="P19" s="877">
        <v>9459.5715561946927</v>
      </c>
      <c r="Q19" s="877">
        <v>9314.0284605977922</v>
      </c>
      <c r="R19" s="877">
        <v>251.27883819120893</v>
      </c>
      <c r="S19" s="877">
        <v>366.65163923562352</v>
      </c>
      <c r="T19" s="877">
        <v>4736.6226168436906</v>
      </c>
      <c r="U19" s="877">
        <v>4910.5828723860732</v>
      </c>
      <c r="V19" s="877">
        <v>1990.2859860283136</v>
      </c>
      <c r="W19" s="878">
        <v>4213.1464921422266</v>
      </c>
    </row>
    <row r="20" spans="1:23" x14ac:dyDescent="0.2">
      <c r="A20" s="876" t="s">
        <v>419</v>
      </c>
      <c r="B20" s="877">
        <v>18518.831513701421</v>
      </c>
      <c r="C20" s="877">
        <v>11120.612975752472</v>
      </c>
      <c r="D20" s="877">
        <v>7397.9727420325808</v>
      </c>
      <c r="E20" s="877">
        <v>7289.7824585240187</v>
      </c>
      <c r="F20" s="877">
        <v>210.33694051153583</v>
      </c>
      <c r="G20" s="877">
        <v>240.63099337108866</v>
      </c>
      <c r="H20" s="877">
        <v>3640.1452035704965</v>
      </c>
      <c r="I20" s="877">
        <v>4103.1390383483267</v>
      </c>
      <c r="J20" s="877">
        <v>1892.885968239196</v>
      </c>
      <c r="K20" s="878">
        <v>3467.3108001461287</v>
      </c>
      <c r="M20" s="876" t="s">
        <v>419</v>
      </c>
      <c r="N20" s="877">
        <v>17750.108813173123</v>
      </c>
      <c r="O20" s="877">
        <v>10680.769902343956</v>
      </c>
      <c r="P20" s="877">
        <v>7017.4796598884377</v>
      </c>
      <c r="Q20" s="877">
        <v>6859.2198968094508</v>
      </c>
      <c r="R20" s="877">
        <v>189.38847213040935</v>
      </c>
      <c r="S20" s="877">
        <v>245.18596909032377</v>
      </c>
      <c r="T20" s="877">
        <v>3343.9151590999686</v>
      </c>
      <c r="U20" s="877">
        <v>4344.0170045678105</v>
      </c>
      <c r="V20" s="877">
        <v>1835.4256716533132</v>
      </c>
      <c r="W20" s="878">
        <v>3667.9781320543393</v>
      </c>
    </row>
    <row r="21" spans="1:23" x14ac:dyDescent="0.2">
      <c r="A21" s="876" t="s">
        <v>420</v>
      </c>
      <c r="B21" s="877">
        <v>18876.205295591386</v>
      </c>
      <c r="C21" s="877">
        <v>11623.042811450123</v>
      </c>
      <c r="D21" s="877">
        <v>6791.8038442382303</v>
      </c>
      <c r="E21" s="877">
        <v>6676.0012859775934</v>
      </c>
      <c r="F21" s="877">
        <v>198.48168997858895</v>
      </c>
      <c r="G21" s="877">
        <v>230.11376449000241</v>
      </c>
      <c r="H21" s="877">
        <v>3534.9746840948383</v>
      </c>
      <c r="I21" s="877">
        <v>4314.9398134834819</v>
      </c>
      <c r="J21" s="877">
        <v>2037.1700598744196</v>
      </c>
      <c r="K21" s="878">
        <v>3631.9099111327182</v>
      </c>
      <c r="M21" s="876" t="s">
        <v>420</v>
      </c>
      <c r="N21" s="877">
        <v>17979.980288691266</v>
      </c>
      <c r="O21" s="877">
        <v>10909.513085076611</v>
      </c>
      <c r="P21" s="877">
        <v>6726.0135057008329</v>
      </c>
      <c r="Q21" s="877">
        <v>6612.387616858151</v>
      </c>
      <c r="R21" s="877">
        <v>197.2909424007556</v>
      </c>
      <c r="S21" s="877">
        <v>304.42722041223965</v>
      </c>
      <c r="T21" s="877">
        <v>3327.6412256666877</v>
      </c>
      <c r="U21" s="877">
        <v>3900.9034756801643</v>
      </c>
      <c r="V21" s="877">
        <v>1904.7410932727803</v>
      </c>
      <c r="W21" s="878">
        <v>3249.0441023785284</v>
      </c>
    </row>
    <row r="22" spans="1:23" x14ac:dyDescent="0.2">
      <c r="A22" s="876" t="s">
        <v>421</v>
      </c>
      <c r="B22" s="877">
        <v>7605.1760142108287</v>
      </c>
      <c r="C22" s="877">
        <v>4360.0893741691953</v>
      </c>
      <c r="D22" s="877">
        <v>2458.8047394695527</v>
      </c>
      <c r="E22" s="877">
        <v>2412.3024115384833</v>
      </c>
      <c r="F22" s="877">
        <v>96.696564910454953</v>
      </c>
      <c r="G22" s="877">
        <v>65.992808815967749</v>
      </c>
      <c r="H22" s="877">
        <v>1623.8263106113486</v>
      </c>
      <c r="I22" s="877">
        <v>1772.187231064567</v>
      </c>
      <c r="J22" s="877">
        <v>813.95987306004974</v>
      </c>
      <c r="K22" s="878">
        <v>1446.0366964666871</v>
      </c>
      <c r="M22" s="876" t="s">
        <v>421</v>
      </c>
      <c r="N22" s="877">
        <v>7409.1095497263996</v>
      </c>
      <c r="O22" s="877">
        <v>4256.0855334596436</v>
      </c>
      <c r="P22" s="877">
        <v>2443.5134377490276</v>
      </c>
      <c r="Q22" s="877">
        <v>2357.3761041584357</v>
      </c>
      <c r="R22" s="877">
        <v>112.48123078638376</v>
      </c>
      <c r="S22" s="877">
        <v>89.675866897281736</v>
      </c>
      <c r="T22" s="877">
        <v>1530.0441954914847</v>
      </c>
      <c r="U22" s="877">
        <v>1707.2876094261437</v>
      </c>
      <c r="V22" s="877">
        <v>730.24183236144449</v>
      </c>
      <c r="W22" s="878">
        <v>1398.8162226311529</v>
      </c>
    </row>
    <row r="23" spans="1:23" x14ac:dyDescent="0.2">
      <c r="A23" s="876" t="s">
        <v>422</v>
      </c>
      <c r="B23" s="877">
        <v>48906.12551084088</v>
      </c>
      <c r="C23" s="877">
        <v>32823.689278666308</v>
      </c>
      <c r="D23" s="877">
        <v>15535.65816273476</v>
      </c>
      <c r="E23" s="877">
        <v>15291.344399791988</v>
      </c>
      <c r="F23" s="877">
        <v>476.39613475269317</v>
      </c>
      <c r="G23" s="877">
        <v>466.38319335750805</v>
      </c>
      <c r="H23" s="877">
        <v>8838.9465216196277</v>
      </c>
      <c r="I23" s="877">
        <v>11027.191246040078</v>
      </c>
      <c r="J23" s="877">
        <v>4754.2340516175836</v>
      </c>
      <c r="K23" s="878">
        <v>9224.2163927765323</v>
      </c>
      <c r="M23" s="876" t="s">
        <v>422</v>
      </c>
      <c r="N23" s="877">
        <v>46598.427645219002</v>
      </c>
      <c r="O23" s="877">
        <v>30975.879408222965</v>
      </c>
      <c r="P23" s="877">
        <v>14970.24712946193</v>
      </c>
      <c r="Q23" s="877">
        <v>14710.390015333343</v>
      </c>
      <c r="R23" s="877">
        <v>409.16712005113828</v>
      </c>
      <c r="S23" s="877">
        <v>496.6478854373994</v>
      </c>
      <c r="T23" s="877">
        <v>8570.8711932694878</v>
      </c>
      <c r="U23" s="877">
        <v>10665.660446468872</v>
      </c>
      <c r="V23" s="877">
        <v>4806.3890839140713</v>
      </c>
      <c r="W23" s="878">
        <v>8746.2348590422043</v>
      </c>
    </row>
    <row r="24" spans="1:23" x14ac:dyDescent="0.2">
      <c r="A24" s="879" t="s">
        <v>423</v>
      </c>
      <c r="B24" s="883">
        <v>53974.639506384054</v>
      </c>
      <c r="C24" s="883">
        <v>29774.194210080903</v>
      </c>
      <c r="D24" s="883">
        <v>21512.32653903653</v>
      </c>
      <c r="E24" s="883">
        <v>21203.006614006237</v>
      </c>
      <c r="F24" s="883">
        <v>505.83551395707821</v>
      </c>
      <c r="G24" s="883">
        <v>502.60016852796429</v>
      </c>
      <c r="H24" s="883">
        <v>12106.055556611562</v>
      </c>
      <c r="I24" s="883">
        <v>13107.051388324731</v>
      </c>
      <c r="J24" s="883">
        <v>5221.8288962295183</v>
      </c>
      <c r="K24" s="884">
        <v>11003.621726340985</v>
      </c>
      <c r="M24" s="879" t="s">
        <v>423</v>
      </c>
      <c r="N24" s="883">
        <v>52921.488389148937</v>
      </c>
      <c r="O24" s="883">
        <v>28911.739446762487</v>
      </c>
      <c r="P24" s="883">
        <v>21142.843170568482</v>
      </c>
      <c r="Q24" s="883">
        <v>20787.902441853148</v>
      </c>
      <c r="R24" s="883">
        <v>477.46621378422969</v>
      </c>
      <c r="S24" s="883">
        <v>711.92018739295895</v>
      </c>
      <c r="T24" s="883">
        <v>12423.445164608676</v>
      </c>
      <c r="U24" s="883">
        <v>13543.814473106233</v>
      </c>
      <c r="V24" s="883">
        <v>5479.3619402456034</v>
      </c>
      <c r="W24" s="884">
        <v>11344.961434187253</v>
      </c>
    </row>
    <row r="25" spans="1:23" x14ac:dyDescent="0.2">
      <c r="A25" s="876" t="s">
        <v>424</v>
      </c>
      <c r="B25" s="877">
        <v>64978.512470806381</v>
      </c>
      <c r="C25" s="877">
        <v>33935.230129644617</v>
      </c>
      <c r="D25" s="877">
        <v>27949.039980257447</v>
      </c>
      <c r="E25" s="877">
        <v>27517.887135099121</v>
      </c>
      <c r="F25" s="877">
        <v>792.08630209407613</v>
      </c>
      <c r="G25" s="877">
        <v>674.28194245576481</v>
      </c>
      <c r="H25" s="877">
        <v>14129.241911182397</v>
      </c>
      <c r="I25" s="877">
        <v>15094.752729378393</v>
      </c>
      <c r="J25" s="877">
        <v>5829.644492464482</v>
      </c>
      <c r="K25" s="878">
        <v>12964.694830610444</v>
      </c>
      <c r="M25" s="876" t="s">
        <v>424</v>
      </c>
      <c r="N25" s="877">
        <v>60928.332917199943</v>
      </c>
      <c r="O25" s="877">
        <v>32727.837900727489</v>
      </c>
      <c r="P25" s="877">
        <v>25899.632896179792</v>
      </c>
      <c r="Q25" s="877">
        <v>25490.555528573863</v>
      </c>
      <c r="R25" s="877">
        <v>680.61653820741117</v>
      </c>
      <c r="S25" s="877">
        <v>822.43042343492311</v>
      </c>
      <c r="T25" s="877">
        <v>13850.487387766096</v>
      </c>
      <c r="U25" s="877">
        <v>14600.150863348548</v>
      </c>
      <c r="V25" s="877">
        <v>5750.9344176221985</v>
      </c>
      <c r="W25" s="878">
        <v>12501.76479802283</v>
      </c>
    </row>
    <row r="26" spans="1:23" x14ac:dyDescent="0.2">
      <c r="A26" s="876" t="s">
        <v>425</v>
      </c>
      <c r="B26" s="877">
        <v>75411.644037865772</v>
      </c>
      <c r="C26" s="877">
        <v>35677.00134933841</v>
      </c>
      <c r="D26" s="877">
        <v>30819.562651906101</v>
      </c>
      <c r="E26" s="877">
        <v>30393.161868323114</v>
      </c>
      <c r="F26" s="877">
        <v>812.70526997704781</v>
      </c>
      <c r="G26" s="877">
        <v>698.44642738875166</v>
      </c>
      <c r="H26" s="877">
        <v>15299.25945492965</v>
      </c>
      <c r="I26" s="877">
        <v>16750.523125404252</v>
      </c>
      <c r="J26" s="877">
        <v>5716.912565852951</v>
      </c>
      <c r="K26" s="878">
        <v>14610.026118437976</v>
      </c>
      <c r="M26" s="876" t="s">
        <v>425</v>
      </c>
      <c r="N26" s="877">
        <v>71515.58569718276</v>
      </c>
      <c r="O26" s="877">
        <v>33920.263204269853</v>
      </c>
      <c r="P26" s="877">
        <v>28732.900462424241</v>
      </c>
      <c r="Q26" s="877">
        <v>28293.916556524549</v>
      </c>
      <c r="R26" s="877">
        <v>598.38815780892537</v>
      </c>
      <c r="S26" s="877">
        <v>802.58951178339726</v>
      </c>
      <c r="T26" s="877">
        <v>15329.541950939811</v>
      </c>
      <c r="U26" s="877">
        <v>16515.401335931445</v>
      </c>
      <c r="V26" s="877">
        <v>5410.7738386064475</v>
      </c>
      <c r="W26" s="878">
        <v>14508.663595319613</v>
      </c>
    </row>
    <row r="27" spans="1:23" x14ac:dyDescent="0.2">
      <c r="A27" s="876" t="s">
        <v>426</v>
      </c>
      <c r="B27" s="877">
        <v>8177.2485250028458</v>
      </c>
      <c r="C27" s="877">
        <v>5443.1404006658322</v>
      </c>
      <c r="D27" s="877">
        <v>2553.0453660122466</v>
      </c>
      <c r="E27" s="877">
        <v>2509.7695395247306</v>
      </c>
      <c r="F27" s="877">
        <v>91.491559890649029</v>
      </c>
      <c r="G27" s="877">
        <v>72.88756588345565</v>
      </c>
      <c r="H27" s="877">
        <v>1161.5805067325305</v>
      </c>
      <c r="I27" s="877">
        <v>1560.9785065116023</v>
      </c>
      <c r="J27" s="877">
        <v>768.54874358305483</v>
      </c>
      <c r="K27" s="878">
        <v>1267.5448889377099</v>
      </c>
      <c r="M27" s="876" t="s">
        <v>426</v>
      </c>
      <c r="N27" s="877">
        <v>7776.5924001825369</v>
      </c>
      <c r="O27" s="877">
        <v>5134.1824680013551</v>
      </c>
      <c r="P27" s="877">
        <v>2426.266282457736</v>
      </c>
      <c r="Q27" s="877">
        <v>2393.3001488793402</v>
      </c>
      <c r="R27" s="877">
        <v>83.324348346353318</v>
      </c>
      <c r="S27" s="877">
        <v>119.6797226914836</v>
      </c>
      <c r="T27" s="877">
        <v>1253.6657320217585</v>
      </c>
      <c r="U27" s="877">
        <v>1574.6676495498282</v>
      </c>
      <c r="V27" s="877">
        <v>752.7532069593841</v>
      </c>
      <c r="W27" s="878">
        <v>1311.6186596298278</v>
      </c>
    </row>
    <row r="28" spans="1:23" x14ac:dyDescent="0.2">
      <c r="A28" s="876" t="s">
        <v>427</v>
      </c>
      <c r="B28" s="877">
        <v>44378.142653951531</v>
      </c>
      <c r="C28" s="877">
        <v>24303.374635034284</v>
      </c>
      <c r="D28" s="877">
        <v>17092.410602924752</v>
      </c>
      <c r="E28" s="877">
        <v>16771.349653144065</v>
      </c>
      <c r="F28" s="877">
        <v>439.70971132311496</v>
      </c>
      <c r="G28" s="877">
        <v>487.46397356705279</v>
      </c>
      <c r="H28" s="877">
        <v>8511.3413512437273</v>
      </c>
      <c r="I28" s="877">
        <v>9710.2705528583119</v>
      </c>
      <c r="J28" s="877">
        <v>3785.0988717705595</v>
      </c>
      <c r="K28" s="878">
        <v>8267.5818279511768</v>
      </c>
      <c r="M28" s="876" t="s">
        <v>427</v>
      </c>
      <c r="N28" s="877">
        <v>42697.972681820844</v>
      </c>
      <c r="O28" s="877">
        <v>23113.101295207842</v>
      </c>
      <c r="P28" s="877">
        <v>17398.153863915421</v>
      </c>
      <c r="Q28" s="877">
        <v>17060.824739238196</v>
      </c>
      <c r="R28" s="877">
        <v>438.81347404652479</v>
      </c>
      <c r="S28" s="877">
        <v>618.67720589439182</v>
      </c>
      <c r="T28" s="877">
        <v>8203.7564936614035</v>
      </c>
      <c r="U28" s="877">
        <v>9194.9548415518111</v>
      </c>
      <c r="V28" s="877">
        <v>3836.5295252659248</v>
      </c>
      <c r="W28" s="878">
        <v>7671.1331135580276</v>
      </c>
    </row>
    <row r="29" spans="1:23" x14ac:dyDescent="0.2">
      <c r="A29" s="876" t="s">
        <v>428</v>
      </c>
      <c r="B29" s="877">
        <v>25633.49032628486</v>
      </c>
      <c r="C29" s="877">
        <v>8795.9600552946667</v>
      </c>
      <c r="D29" s="877">
        <v>9549.6969504688914</v>
      </c>
      <c r="E29" s="877">
        <v>9332.5834089633572</v>
      </c>
      <c r="F29" s="877">
        <v>325.595230967286</v>
      </c>
      <c r="G29" s="877">
        <v>228.97780537376002</v>
      </c>
      <c r="H29" s="877">
        <v>5840.6978327657225</v>
      </c>
      <c r="I29" s="877">
        <v>5834.1519559371336</v>
      </c>
      <c r="J29" s="877">
        <v>1584.4052114300143</v>
      </c>
      <c r="K29" s="878">
        <v>5324.4874559558357</v>
      </c>
      <c r="M29" s="876" t="s">
        <v>428</v>
      </c>
      <c r="N29" s="877">
        <v>24868.584726777324</v>
      </c>
      <c r="O29" s="877">
        <v>8780.9813270216346</v>
      </c>
      <c r="P29" s="877">
        <v>9314.9323646884623</v>
      </c>
      <c r="Q29" s="877">
        <v>9136.6176674499038</v>
      </c>
      <c r="R29" s="877">
        <v>222.49915053103956</v>
      </c>
      <c r="S29" s="877">
        <v>226.89997323764899</v>
      </c>
      <c r="T29" s="877">
        <v>5381.5338598863946</v>
      </c>
      <c r="U29" s="877">
        <v>5597.6262489235687</v>
      </c>
      <c r="V29" s="877">
        <v>1672.5577941276479</v>
      </c>
      <c r="W29" s="878">
        <v>4920.9788877832334</v>
      </c>
    </row>
    <row r="30" spans="1:23" x14ac:dyDescent="0.2">
      <c r="A30" s="876" t="s">
        <v>429</v>
      </c>
      <c r="B30" s="877">
        <v>17374.723634696864</v>
      </c>
      <c r="C30" s="877">
        <v>9082.7106040590534</v>
      </c>
      <c r="D30" s="877">
        <v>6703.7537947379697</v>
      </c>
      <c r="E30" s="877">
        <v>6595.0994858232034</v>
      </c>
      <c r="F30" s="877">
        <v>190.11628701789547</v>
      </c>
      <c r="G30" s="877">
        <v>173.86140893207732</v>
      </c>
      <c r="H30" s="877">
        <v>3411.8380511714663</v>
      </c>
      <c r="I30" s="877">
        <v>3822.6650043916156</v>
      </c>
      <c r="J30" s="877">
        <v>1410.6756956376848</v>
      </c>
      <c r="K30" s="878">
        <v>3327.6221426754787</v>
      </c>
      <c r="M30" s="876" t="s">
        <v>429</v>
      </c>
      <c r="N30" s="877">
        <v>16663.299376129416</v>
      </c>
      <c r="O30" s="877">
        <v>8737.9936705479286</v>
      </c>
      <c r="P30" s="877">
        <v>6434.4775108399972</v>
      </c>
      <c r="Q30" s="877">
        <v>6345.2583742042925</v>
      </c>
      <c r="R30" s="877">
        <v>150.79438322255845</v>
      </c>
      <c r="S30" s="877">
        <v>163.41112641962852</v>
      </c>
      <c r="T30" s="877">
        <v>3163.9478069784113</v>
      </c>
      <c r="U30" s="877">
        <v>3628.6443262036296</v>
      </c>
      <c r="V30" s="877">
        <v>1281.850433294268</v>
      </c>
      <c r="W30" s="878">
        <v>3185.0900255110419</v>
      </c>
    </row>
    <row r="31" spans="1:23" x14ac:dyDescent="0.2">
      <c r="A31" s="876" t="s">
        <v>430</v>
      </c>
      <c r="B31" s="877">
        <v>95280.071934037784</v>
      </c>
      <c r="C31" s="877">
        <v>53177.080643787172</v>
      </c>
      <c r="D31" s="877">
        <v>30363.415359087667</v>
      </c>
      <c r="E31" s="877">
        <v>29763.574312730587</v>
      </c>
      <c r="F31" s="877">
        <v>732.94982246412837</v>
      </c>
      <c r="G31" s="877">
        <v>723.79067378998525</v>
      </c>
      <c r="H31" s="877">
        <v>13171.309109399052</v>
      </c>
      <c r="I31" s="877">
        <v>15494.428952475291</v>
      </c>
      <c r="J31" s="877">
        <v>5270.5329105171495</v>
      </c>
      <c r="K31" s="878">
        <v>13055.21967315628</v>
      </c>
      <c r="M31" s="876" t="s">
        <v>430</v>
      </c>
      <c r="N31" s="877">
        <v>89329.77605840913</v>
      </c>
      <c r="O31" s="877">
        <v>50937.891164383596</v>
      </c>
      <c r="P31" s="877">
        <v>27927.355711810793</v>
      </c>
      <c r="Q31" s="877">
        <v>27351.306382047067</v>
      </c>
      <c r="R31" s="877">
        <v>684.44621625460798</v>
      </c>
      <c r="S31" s="877">
        <v>819.28600069926381</v>
      </c>
      <c r="T31" s="877">
        <v>13029.624115225703</v>
      </c>
      <c r="U31" s="877">
        <v>14175.189455805777</v>
      </c>
      <c r="V31" s="877">
        <v>4968.7292050969772</v>
      </c>
      <c r="W31" s="878">
        <v>11929.826271708504</v>
      </c>
    </row>
    <row r="32" spans="1:23" x14ac:dyDescent="0.2">
      <c r="A32" s="876" t="s">
        <v>431</v>
      </c>
      <c r="B32" s="877">
        <v>9542.7204862014678</v>
      </c>
      <c r="C32" s="877">
        <v>5514.6593507718635</v>
      </c>
      <c r="D32" s="877">
        <v>3434.5142496322451</v>
      </c>
      <c r="E32" s="877">
        <v>3377.5098778351676</v>
      </c>
      <c r="F32" s="877">
        <v>111.18574575740813</v>
      </c>
      <c r="G32" s="877">
        <v>110.64653336394167</v>
      </c>
      <c r="H32" s="877">
        <v>2066.7385754671532</v>
      </c>
      <c r="I32" s="877">
        <v>2245.4670056956429</v>
      </c>
      <c r="J32" s="877">
        <v>940.53391791437809</v>
      </c>
      <c r="K32" s="878">
        <v>1821.0509532393983</v>
      </c>
      <c r="M32" s="876" t="s">
        <v>431</v>
      </c>
      <c r="N32" s="877">
        <v>9349.4912686995067</v>
      </c>
      <c r="O32" s="877">
        <v>5319.9309332624889</v>
      </c>
      <c r="P32" s="877">
        <v>3352.2399247869957</v>
      </c>
      <c r="Q32" s="877">
        <v>3280.8025979961526</v>
      </c>
      <c r="R32" s="877">
        <v>111.49545328625935</v>
      </c>
      <c r="S32" s="877">
        <v>120.30371267042563</v>
      </c>
      <c r="T32" s="877">
        <v>2050.6935795967647</v>
      </c>
      <c r="U32" s="877">
        <v>2366.7004532895726</v>
      </c>
      <c r="V32" s="877">
        <v>1009.6245472211281</v>
      </c>
      <c r="W32" s="878">
        <v>1915.7906643017361</v>
      </c>
    </row>
    <row r="33" spans="1:23" x14ac:dyDescent="0.2">
      <c r="A33" s="876" t="s">
        <v>432</v>
      </c>
      <c r="B33" s="877">
        <v>70002.271658044687</v>
      </c>
      <c r="C33" s="877">
        <v>43526.441422377779</v>
      </c>
      <c r="D33" s="877">
        <v>30124.303220431266</v>
      </c>
      <c r="E33" s="877">
        <v>29735.440672969587</v>
      </c>
      <c r="F33" s="877">
        <v>739.44609916014883</v>
      </c>
      <c r="G33" s="877">
        <v>688.18414333051726</v>
      </c>
      <c r="H33" s="877">
        <v>15025.889475926448</v>
      </c>
      <c r="I33" s="877">
        <v>16993.018445516176</v>
      </c>
      <c r="J33" s="877">
        <v>6947.8256039617709</v>
      </c>
      <c r="K33" s="878">
        <v>14514.761531454094</v>
      </c>
      <c r="M33" s="876" t="s">
        <v>432</v>
      </c>
      <c r="N33" s="877">
        <v>68938.02099799391</v>
      </c>
      <c r="O33" s="877">
        <v>43764.207241058903</v>
      </c>
      <c r="P33" s="877">
        <v>29340.929155975216</v>
      </c>
      <c r="Q33" s="877">
        <v>28873.634456735119</v>
      </c>
      <c r="R33" s="877">
        <v>783.57770804787754</v>
      </c>
      <c r="S33" s="877">
        <v>992.87404791007805</v>
      </c>
      <c r="T33" s="877">
        <v>15330.826514424316</v>
      </c>
      <c r="U33" s="877">
        <v>17179.121375133989</v>
      </c>
      <c r="V33" s="877">
        <v>7035.3026126114928</v>
      </c>
      <c r="W33" s="878">
        <v>14735.973853099218</v>
      </c>
    </row>
    <row r="34" spans="1:23" x14ac:dyDescent="0.2">
      <c r="A34" s="879" t="s">
        <v>433</v>
      </c>
      <c r="B34" s="877">
        <v>25200.46074037761</v>
      </c>
      <c r="C34" s="877">
        <v>11947.650901205956</v>
      </c>
      <c r="D34" s="877">
        <v>7838.44153406234</v>
      </c>
      <c r="E34" s="877">
        <v>7595.0733768673344</v>
      </c>
      <c r="F34" s="877">
        <v>312.42751473611224</v>
      </c>
      <c r="G34" s="877">
        <v>206.1715534864797</v>
      </c>
      <c r="H34" s="877">
        <v>5472.8395502560325</v>
      </c>
      <c r="I34" s="877">
        <v>5243.1477096999606</v>
      </c>
      <c r="J34" s="877">
        <v>1927.1406985656524</v>
      </c>
      <c r="K34" s="878">
        <v>4390.0474564150218</v>
      </c>
      <c r="M34" s="879" t="s">
        <v>433</v>
      </c>
      <c r="N34" s="877">
        <v>24485.28898548349</v>
      </c>
      <c r="O34" s="877">
        <v>11243.232064083195</v>
      </c>
      <c r="P34" s="877">
        <v>7927.259428771783</v>
      </c>
      <c r="Q34" s="877">
        <v>7785.8143796050581</v>
      </c>
      <c r="R34" s="877">
        <v>208.51787010381094</v>
      </c>
      <c r="S34" s="877">
        <v>219.69805863058326</v>
      </c>
      <c r="T34" s="877">
        <v>5617.413166223072</v>
      </c>
      <c r="U34" s="877">
        <v>5359.0454810850561</v>
      </c>
      <c r="V34" s="877">
        <v>2102.7220022801357</v>
      </c>
      <c r="W34" s="878">
        <v>4526.6316453851223</v>
      </c>
    </row>
    <row r="35" spans="1:23" x14ac:dyDescent="0.2">
      <c r="A35" s="880" t="s">
        <v>403</v>
      </c>
      <c r="B35" s="881">
        <v>126932.20290309316</v>
      </c>
      <c r="C35" s="881">
        <v>78188.29878842707</v>
      </c>
      <c r="D35" s="881">
        <v>49473.52136129242</v>
      </c>
      <c r="E35" s="881">
        <v>48651.663848305383</v>
      </c>
      <c r="F35" s="881">
        <v>1404.7817393215923</v>
      </c>
      <c r="G35" s="881">
        <v>1238.845772252163</v>
      </c>
      <c r="H35" s="881">
        <v>26091.136934487648</v>
      </c>
      <c r="I35" s="881">
        <v>30594.255739811193</v>
      </c>
      <c r="J35" s="881">
        <v>12479.231147546016</v>
      </c>
      <c r="K35" s="882">
        <v>25869.095086134115</v>
      </c>
      <c r="M35" s="880" t="s">
        <v>403</v>
      </c>
      <c r="N35" s="881">
        <v>123450.85813402581</v>
      </c>
      <c r="O35" s="881">
        <v>76560.403710953877</v>
      </c>
      <c r="P35" s="881">
        <v>48274.312949965686</v>
      </c>
      <c r="Q35" s="881">
        <v>47424.280976825401</v>
      </c>
      <c r="R35" s="881">
        <v>1224.3121431558425</v>
      </c>
      <c r="S35" s="881">
        <v>1713.954467656368</v>
      </c>
      <c r="T35" s="881">
        <v>26452.009225981903</v>
      </c>
      <c r="U35" s="881">
        <v>29961.646480669628</v>
      </c>
      <c r="V35" s="881">
        <v>12346.545235784351</v>
      </c>
      <c r="W35" s="882">
        <v>25245.629745385377</v>
      </c>
    </row>
    <row r="36" spans="1:23" x14ac:dyDescent="0.2">
      <c r="A36" s="876" t="s">
        <v>434</v>
      </c>
      <c r="B36" s="877">
        <v>48518.536952642207</v>
      </c>
      <c r="C36" s="877">
        <v>29477.078785558104</v>
      </c>
      <c r="D36" s="877">
        <v>17357.998476149533</v>
      </c>
      <c r="E36" s="877">
        <v>17087.569115468177</v>
      </c>
      <c r="F36" s="877">
        <v>461.04202403665403</v>
      </c>
      <c r="G36" s="877">
        <v>559.60958859967582</v>
      </c>
      <c r="H36" s="877">
        <v>9141.5492924961181</v>
      </c>
      <c r="I36" s="877">
        <v>11852.792087220672</v>
      </c>
      <c r="J36" s="877">
        <v>5061.0871833571982</v>
      </c>
      <c r="K36" s="878">
        <v>9995.4701910475342</v>
      </c>
      <c r="M36" s="876" t="s">
        <v>434</v>
      </c>
      <c r="N36" s="877">
        <v>45697.215888986946</v>
      </c>
      <c r="O36" s="877">
        <v>28288.872621993232</v>
      </c>
      <c r="P36" s="877">
        <v>15562.694708725287</v>
      </c>
      <c r="Q36" s="877">
        <v>15271.285468936716</v>
      </c>
      <c r="R36" s="877">
        <v>525.05425999152556</v>
      </c>
      <c r="S36" s="877">
        <v>549.62605130305042</v>
      </c>
      <c r="T36" s="877">
        <v>9073.2379322401139</v>
      </c>
      <c r="U36" s="877">
        <v>11542.342529894604</v>
      </c>
      <c r="V36" s="877">
        <v>4909.1760834740944</v>
      </c>
      <c r="W36" s="878">
        <v>9701.0761944507176</v>
      </c>
    </row>
    <row r="37" spans="1:23" x14ac:dyDescent="0.2">
      <c r="A37" s="876" t="s">
        <v>435</v>
      </c>
      <c r="B37" s="877">
        <v>8149.1107959784304</v>
      </c>
      <c r="C37" s="877">
        <v>4405.4230856364156</v>
      </c>
      <c r="D37" s="877">
        <v>3021.8435684116512</v>
      </c>
      <c r="E37" s="877">
        <v>2955.9978013412228</v>
      </c>
      <c r="F37" s="877">
        <v>100.64709870144479</v>
      </c>
      <c r="G37" s="877">
        <v>91.390549165794894</v>
      </c>
      <c r="H37" s="877">
        <v>1375.6320797332551</v>
      </c>
      <c r="I37" s="877">
        <v>1639.1782673063844</v>
      </c>
      <c r="J37" s="877">
        <v>549.61455309206303</v>
      </c>
      <c r="K37" s="878">
        <v>1440.7725822608745</v>
      </c>
      <c r="M37" s="876" t="s">
        <v>435</v>
      </c>
      <c r="N37" s="877">
        <v>9305.4853866651429</v>
      </c>
      <c r="O37" s="877">
        <v>4690.8447925921482</v>
      </c>
      <c r="P37" s="877">
        <v>4121.542020393339</v>
      </c>
      <c r="Q37" s="877">
        <v>4066.5971601539318</v>
      </c>
      <c r="R37" s="877">
        <v>113.79234373971738</v>
      </c>
      <c r="S37" s="877">
        <v>105.88564662709487</v>
      </c>
      <c r="T37" s="877">
        <v>1926.901255656381</v>
      </c>
      <c r="U37" s="877">
        <v>1756.6784359553478</v>
      </c>
      <c r="V37" s="877">
        <v>591.14660321470774</v>
      </c>
      <c r="W37" s="878">
        <v>1532.193280514977</v>
      </c>
    </row>
    <row r="38" spans="1:23" x14ac:dyDescent="0.2">
      <c r="A38" s="876" t="s">
        <v>436</v>
      </c>
      <c r="B38" s="877">
        <v>65863.175764124986</v>
      </c>
      <c r="C38" s="877">
        <v>37822.110085381486</v>
      </c>
      <c r="D38" s="877">
        <v>27475.462881687843</v>
      </c>
      <c r="E38" s="877">
        <v>27020.335045709689</v>
      </c>
      <c r="F38" s="877">
        <v>790.72661499151206</v>
      </c>
      <c r="G38" s="877">
        <v>676.12776215409031</v>
      </c>
      <c r="H38" s="877">
        <v>14233.571041396814</v>
      </c>
      <c r="I38" s="877">
        <v>16149.738270118696</v>
      </c>
      <c r="J38" s="877">
        <v>6852.6370847046001</v>
      </c>
      <c r="K38" s="878">
        <v>13736.714607727903</v>
      </c>
      <c r="M38" s="876" t="s">
        <v>436</v>
      </c>
      <c r="N38" s="877">
        <v>64387.076104027721</v>
      </c>
      <c r="O38" s="877">
        <v>37240.430540129317</v>
      </c>
      <c r="P38" s="877">
        <v>27020.836543780017</v>
      </c>
      <c r="Q38" s="877">
        <v>26590.209458772624</v>
      </c>
      <c r="R38" s="877">
        <v>857.28871813221065</v>
      </c>
      <c r="S38" s="877">
        <v>916.03466312475723</v>
      </c>
      <c r="T38" s="877">
        <v>13705.15200062546</v>
      </c>
      <c r="U38" s="877">
        <v>16144.338929238918</v>
      </c>
      <c r="V38" s="877">
        <v>6880.4122488769881</v>
      </c>
      <c r="W38" s="878">
        <v>13722.981533023472</v>
      </c>
    </row>
    <row r="39" spans="1:23" x14ac:dyDescent="0.2">
      <c r="A39" s="876" t="s">
        <v>437</v>
      </c>
      <c r="B39" s="877">
        <v>26846.642238475084</v>
      </c>
      <c r="C39" s="877">
        <v>14357.451635862806</v>
      </c>
      <c r="D39" s="877">
        <v>10130.533880099651</v>
      </c>
      <c r="E39" s="877">
        <v>9989.693213343513</v>
      </c>
      <c r="F39" s="877">
        <v>254.79825473524917</v>
      </c>
      <c r="G39" s="877">
        <v>295.57345861689276</v>
      </c>
      <c r="H39" s="877">
        <v>4823.2463631085402</v>
      </c>
      <c r="I39" s="877">
        <v>5177.3554100697411</v>
      </c>
      <c r="J39" s="877">
        <v>2117.9469202612008</v>
      </c>
      <c r="K39" s="878">
        <v>4459.0092226703509</v>
      </c>
      <c r="M39" s="876" t="s">
        <v>437</v>
      </c>
      <c r="N39" s="877">
        <v>26045.663726003786</v>
      </c>
      <c r="O39" s="877">
        <v>13659.148066059084</v>
      </c>
      <c r="P39" s="877">
        <v>9946.18948707649</v>
      </c>
      <c r="Q39" s="877">
        <v>9804.8103824139289</v>
      </c>
      <c r="R39" s="877">
        <v>203.112260262815</v>
      </c>
      <c r="S39" s="877">
        <v>291.57974131335152</v>
      </c>
      <c r="T39" s="877">
        <v>5197.6129643469485</v>
      </c>
      <c r="U39" s="877">
        <v>5079.8759010720541</v>
      </c>
      <c r="V39" s="877">
        <v>2004.9096463612693</v>
      </c>
      <c r="W39" s="878">
        <v>4328.4975174250321</v>
      </c>
    </row>
    <row r="40" spans="1:23" x14ac:dyDescent="0.2">
      <c r="A40" s="876" t="s">
        <v>438</v>
      </c>
      <c r="B40" s="877">
        <v>212730.34863806021</v>
      </c>
      <c r="C40" s="877">
        <v>74268.037902539829</v>
      </c>
      <c r="D40" s="877">
        <v>81435.283084346258</v>
      </c>
      <c r="E40" s="877">
        <v>79889.881772973997</v>
      </c>
      <c r="F40" s="877">
        <v>1940.7336975285798</v>
      </c>
      <c r="G40" s="877">
        <v>1380.3921343346121</v>
      </c>
      <c r="H40" s="877">
        <v>36931.368102702203</v>
      </c>
      <c r="I40" s="877">
        <v>46350.597254361346</v>
      </c>
      <c r="J40" s="877">
        <v>12473.467981091891</v>
      </c>
      <c r="K40" s="878">
        <v>41859.850518355757</v>
      </c>
      <c r="M40" s="876" t="s">
        <v>438</v>
      </c>
      <c r="N40" s="877">
        <v>200957.18281280942</v>
      </c>
      <c r="O40" s="877">
        <v>73024.501156004058</v>
      </c>
      <c r="P40" s="877">
        <v>76980.91473434506</v>
      </c>
      <c r="Q40" s="877">
        <v>75413.327972826533</v>
      </c>
      <c r="R40" s="877">
        <v>1875.3221444712312</v>
      </c>
      <c r="S40" s="877">
        <v>1541.9357594218645</v>
      </c>
      <c r="T40" s="877">
        <v>34855.913598558931</v>
      </c>
      <c r="U40" s="877">
        <v>42408.831630390923</v>
      </c>
      <c r="V40" s="877">
        <v>11357.236621635877</v>
      </c>
      <c r="W40" s="878">
        <v>38251.073325316327</v>
      </c>
    </row>
    <row r="41" spans="1:23" x14ac:dyDescent="0.2">
      <c r="A41" s="876" t="s">
        <v>439</v>
      </c>
      <c r="B41" s="877">
        <v>69438.086199529236</v>
      </c>
      <c r="C41" s="877">
        <v>41908.90668056233</v>
      </c>
      <c r="D41" s="877">
        <v>28402.177017499231</v>
      </c>
      <c r="E41" s="877">
        <v>27948.159328574249</v>
      </c>
      <c r="F41" s="877">
        <v>847.12950955943211</v>
      </c>
      <c r="G41" s="877">
        <v>738.28727599215631</v>
      </c>
      <c r="H41" s="877">
        <v>14508.315727650217</v>
      </c>
      <c r="I41" s="877">
        <v>18091.922544703382</v>
      </c>
      <c r="J41" s="877">
        <v>7817.0978648151859</v>
      </c>
      <c r="K41" s="878">
        <v>15430.711937111595</v>
      </c>
      <c r="M41" s="876" t="s">
        <v>439</v>
      </c>
      <c r="N41" s="877">
        <v>66703.359758500083</v>
      </c>
      <c r="O41" s="877">
        <v>39796.095932547309</v>
      </c>
      <c r="P41" s="877">
        <v>27450.317183013092</v>
      </c>
      <c r="Q41" s="877">
        <v>27021.34023907001</v>
      </c>
      <c r="R41" s="877">
        <v>782.15728846535785</v>
      </c>
      <c r="S41" s="877">
        <v>914.80889139766361</v>
      </c>
      <c r="T41" s="877">
        <v>15032.810536492032</v>
      </c>
      <c r="U41" s="877">
        <v>18141.587932435261</v>
      </c>
      <c r="V41" s="877">
        <v>7992.897879985986</v>
      </c>
      <c r="W41" s="878">
        <v>15252.049535082833</v>
      </c>
    </row>
    <row r="42" spans="1:23" x14ac:dyDescent="0.2">
      <c r="A42" s="876" t="s">
        <v>440</v>
      </c>
      <c r="B42" s="877">
        <v>6056.8756298934659</v>
      </c>
      <c r="C42" s="877">
        <v>3934.5828618053088</v>
      </c>
      <c r="D42" s="877">
        <v>2070.4700432105838</v>
      </c>
      <c r="E42" s="877">
        <v>2043.6612568826138</v>
      </c>
      <c r="F42" s="877">
        <v>61.210488684143122</v>
      </c>
      <c r="G42" s="877">
        <v>43.281103178722759</v>
      </c>
      <c r="H42" s="877">
        <v>1238.2657043533391</v>
      </c>
      <c r="I42" s="877">
        <v>1325.5901652004038</v>
      </c>
      <c r="J42" s="877">
        <v>612.07537315208026</v>
      </c>
      <c r="K42" s="878">
        <v>1072.6219017477811</v>
      </c>
      <c r="M42" s="876" t="s">
        <v>440</v>
      </c>
      <c r="N42" s="877">
        <v>6050.6013519631679</v>
      </c>
      <c r="O42" s="877">
        <v>3906.264626651081</v>
      </c>
      <c r="P42" s="877">
        <v>2159.2707850280053</v>
      </c>
      <c r="Q42" s="877">
        <v>2125.7733455477037</v>
      </c>
      <c r="R42" s="877">
        <v>76.520135029630197</v>
      </c>
      <c r="S42" s="877">
        <v>80.452588932070228</v>
      </c>
      <c r="T42" s="877">
        <v>1274.8888348251107</v>
      </c>
      <c r="U42" s="877">
        <v>1331.1165192094943</v>
      </c>
      <c r="V42" s="877">
        <v>645.58848276557569</v>
      </c>
      <c r="W42" s="878">
        <v>1071.2708231932504</v>
      </c>
    </row>
    <row r="43" spans="1:23" x14ac:dyDescent="0.2">
      <c r="A43" s="876" t="s">
        <v>441</v>
      </c>
      <c r="B43" s="877">
        <v>20931.020862633246</v>
      </c>
      <c r="C43" s="877">
        <v>13309.690488446658</v>
      </c>
      <c r="D43" s="877">
        <v>7438.6219752909828</v>
      </c>
      <c r="E43" s="877">
        <v>7283.2630717336451</v>
      </c>
      <c r="F43" s="877">
        <v>171.6976123229766</v>
      </c>
      <c r="G43" s="877">
        <v>240.4968243824905</v>
      </c>
      <c r="H43" s="877">
        <v>3904.1785757509269</v>
      </c>
      <c r="I43" s="877">
        <v>4767.4259068989304</v>
      </c>
      <c r="J43" s="877">
        <v>2061.6005996206659</v>
      </c>
      <c r="K43" s="878">
        <v>4073.4888750630071</v>
      </c>
      <c r="M43" s="876" t="s">
        <v>441</v>
      </c>
      <c r="N43" s="877">
        <v>20198.619609433023</v>
      </c>
      <c r="O43" s="877">
        <v>13230.834449228912</v>
      </c>
      <c r="P43" s="877">
        <v>6708.4725090995398</v>
      </c>
      <c r="Q43" s="877">
        <v>6589.2602376205687</v>
      </c>
      <c r="R43" s="877">
        <v>208.47798000707138</v>
      </c>
      <c r="S43" s="877">
        <v>240.51890386132942</v>
      </c>
      <c r="T43" s="877">
        <v>3904.8241932223827</v>
      </c>
      <c r="U43" s="877">
        <v>4711.0364681423362</v>
      </c>
      <c r="V43" s="877">
        <v>2098.0485058097715</v>
      </c>
      <c r="W43" s="878">
        <v>3970.1663144693493</v>
      </c>
    </row>
    <row r="44" spans="1:23" x14ac:dyDescent="0.2">
      <c r="A44" s="879" t="s">
        <v>442</v>
      </c>
      <c r="B44" s="883">
        <v>8039.6505891652996</v>
      </c>
      <c r="C44" s="883">
        <v>4039.3044933608098</v>
      </c>
      <c r="D44" s="883">
        <v>3050.564489811351</v>
      </c>
      <c r="E44" s="883">
        <v>2992.317602080112</v>
      </c>
      <c r="F44" s="883">
        <v>81.582867969333407</v>
      </c>
      <c r="G44" s="883">
        <v>76.292259519279568</v>
      </c>
      <c r="H44" s="883">
        <v>1523.7948476327954</v>
      </c>
      <c r="I44" s="883">
        <v>2037.5488791757111</v>
      </c>
      <c r="J44" s="883">
        <v>636.07636295556506</v>
      </c>
      <c r="K44" s="884">
        <v>1809.1364653529233</v>
      </c>
      <c r="M44" s="879" t="s">
        <v>442</v>
      </c>
      <c r="N44" s="883">
        <v>8224.9464197940379</v>
      </c>
      <c r="O44" s="883">
        <v>3915.2568481583985</v>
      </c>
      <c r="P44" s="883">
        <v>3377.6618977328594</v>
      </c>
      <c r="Q44" s="883">
        <v>3332.6168464279476</v>
      </c>
      <c r="R44" s="883">
        <v>60.986423411296563</v>
      </c>
      <c r="S44" s="883">
        <v>84.867280956679679</v>
      </c>
      <c r="T44" s="883">
        <v>1838.9436537615306</v>
      </c>
      <c r="U44" s="883">
        <v>1787.0834058401692</v>
      </c>
      <c r="V44" s="883">
        <v>656.14056592712825</v>
      </c>
      <c r="W44" s="884">
        <v>1540.4045642494095</v>
      </c>
    </row>
    <row r="45" spans="1:23" x14ac:dyDescent="0.2">
      <c r="A45" s="880" t="s">
        <v>443</v>
      </c>
      <c r="B45" s="881">
        <v>33491.720817833688</v>
      </c>
      <c r="C45" s="881">
        <v>20249.136775130744</v>
      </c>
      <c r="D45" s="881">
        <v>12800.762082398791</v>
      </c>
      <c r="E45" s="881">
        <v>12625.903607128444</v>
      </c>
      <c r="F45" s="881">
        <v>345.19330114302721</v>
      </c>
      <c r="G45" s="881">
        <v>391.84972677814915</v>
      </c>
      <c r="H45" s="881">
        <v>6342.2935859563659</v>
      </c>
      <c r="I45" s="881">
        <v>7746.4129604317677</v>
      </c>
      <c r="J45" s="881">
        <v>3360.5396318136341</v>
      </c>
      <c r="K45" s="882">
        <v>6555.2283395428858</v>
      </c>
      <c r="M45" s="880" t="s">
        <v>443</v>
      </c>
      <c r="N45" s="881">
        <v>30627.30279448783</v>
      </c>
      <c r="O45" s="881">
        <v>18827.467678394816</v>
      </c>
      <c r="P45" s="881">
        <v>10805.624072545845</v>
      </c>
      <c r="Q45" s="881">
        <v>10625.708728786156</v>
      </c>
      <c r="R45" s="881">
        <v>299.59244792433446</v>
      </c>
      <c r="S45" s="881">
        <v>325.9024129408424</v>
      </c>
      <c r="T45" s="881">
        <v>5997.7686966125648</v>
      </c>
      <c r="U45" s="881">
        <v>7077.3597938037628</v>
      </c>
      <c r="V45" s="881">
        <v>2977.9216190070224</v>
      </c>
      <c r="W45" s="882">
        <v>6029.3522261295411</v>
      </c>
    </row>
    <row r="46" spans="1:23" x14ac:dyDescent="0.2">
      <c r="A46" s="876" t="s">
        <v>444</v>
      </c>
      <c r="B46" s="877">
        <v>256030.4082430501</v>
      </c>
      <c r="C46" s="877">
        <v>139228.19693577991</v>
      </c>
      <c r="D46" s="877">
        <v>95058.685473910431</v>
      </c>
      <c r="E46" s="877">
        <v>93766.190662519206</v>
      </c>
      <c r="F46" s="877">
        <v>2147.0503773668433</v>
      </c>
      <c r="G46" s="877">
        <v>2344.503570205527</v>
      </c>
      <c r="H46" s="877">
        <v>46111.054831252281</v>
      </c>
      <c r="I46" s="877">
        <v>50615.291206316375</v>
      </c>
      <c r="J46" s="877">
        <v>19072.011237685492</v>
      </c>
      <c r="K46" s="878">
        <v>43210.312737308544</v>
      </c>
      <c r="M46" s="876" t="s">
        <v>444</v>
      </c>
      <c r="N46" s="877">
        <v>240642.44454838813</v>
      </c>
      <c r="O46" s="877">
        <v>129550.03254509949</v>
      </c>
      <c r="P46" s="877">
        <v>90646.378512412033</v>
      </c>
      <c r="Q46" s="877">
        <v>89252.382044014856</v>
      </c>
      <c r="R46" s="877">
        <v>2059.1777509994008</v>
      </c>
      <c r="S46" s="877">
        <v>3010.1467864051356</v>
      </c>
      <c r="T46" s="877">
        <v>43800.000663310449</v>
      </c>
      <c r="U46" s="877">
        <v>47591.582115757599</v>
      </c>
      <c r="V46" s="877">
        <v>18480.429963572693</v>
      </c>
      <c r="W46" s="878">
        <v>40188.904040227462</v>
      </c>
    </row>
    <row r="47" spans="1:23" x14ac:dyDescent="0.2">
      <c r="A47" s="876" t="s">
        <v>445</v>
      </c>
      <c r="B47" s="877">
        <v>122793.28704784048</v>
      </c>
      <c r="C47" s="877">
        <v>61892.669656570703</v>
      </c>
      <c r="D47" s="877">
        <v>38599.745605454438</v>
      </c>
      <c r="E47" s="877">
        <v>37990.495704920031</v>
      </c>
      <c r="F47" s="877">
        <v>798.71690539941812</v>
      </c>
      <c r="G47" s="877">
        <v>792.47259174248836</v>
      </c>
      <c r="H47" s="877">
        <v>27186.819977461026</v>
      </c>
      <c r="I47" s="877">
        <v>17235.344235613567</v>
      </c>
      <c r="J47" s="877">
        <v>5611.4497224813949</v>
      </c>
      <c r="K47" s="878">
        <v>15013.552960170175</v>
      </c>
      <c r="M47" s="876" t="s">
        <v>445</v>
      </c>
      <c r="N47" s="877">
        <v>97991.087924654072</v>
      </c>
      <c r="O47" s="877">
        <v>55008.178121529243</v>
      </c>
      <c r="P47" s="877">
        <v>28719.954681364256</v>
      </c>
      <c r="Q47" s="877">
        <v>28152.548531463293</v>
      </c>
      <c r="R47" s="877">
        <v>638.19094372025177</v>
      </c>
      <c r="S47" s="877">
        <v>731.6863671769587</v>
      </c>
      <c r="T47" s="877">
        <v>20164.635071285593</v>
      </c>
      <c r="U47" s="877">
        <v>13946.896468130635</v>
      </c>
      <c r="V47" s="877">
        <v>4554.5164589619972</v>
      </c>
      <c r="W47" s="878">
        <v>12328.162502005172</v>
      </c>
    </row>
    <row r="48" spans="1:23" x14ac:dyDescent="0.2">
      <c r="A48" s="876" t="s">
        <v>446</v>
      </c>
      <c r="B48" s="877">
        <v>5184.6269782878408</v>
      </c>
      <c r="C48" s="877">
        <v>2489.7718098255045</v>
      </c>
      <c r="D48" s="877">
        <v>1745.8727880952313</v>
      </c>
      <c r="E48" s="877">
        <v>1710.2678272253295</v>
      </c>
      <c r="F48" s="877">
        <v>68.757777593727411</v>
      </c>
      <c r="G48" s="877">
        <v>42.759382384260874</v>
      </c>
      <c r="H48" s="877">
        <v>1205.0471632365602</v>
      </c>
      <c r="I48" s="877">
        <v>1323.9172972868944</v>
      </c>
      <c r="J48" s="877">
        <v>584.28708687441872</v>
      </c>
      <c r="K48" s="878">
        <v>1096.5816953781164</v>
      </c>
      <c r="M48" s="876" t="s">
        <v>446</v>
      </c>
      <c r="N48" s="877">
        <v>4801.6548104867006</v>
      </c>
      <c r="O48" s="877">
        <v>2242.3255172226222</v>
      </c>
      <c r="P48" s="877">
        <v>1785.9582219490551</v>
      </c>
      <c r="Q48" s="877">
        <v>1740.8349712710808</v>
      </c>
      <c r="R48" s="877">
        <v>42.914979341095915</v>
      </c>
      <c r="S48" s="877">
        <v>53.684227186749091</v>
      </c>
      <c r="T48" s="877">
        <v>1152.8651556915802</v>
      </c>
      <c r="U48" s="877">
        <v>1276.1359458575862</v>
      </c>
      <c r="V48" s="877">
        <v>528.67987974550181</v>
      </c>
      <c r="W48" s="878">
        <v>1033.751097813044</v>
      </c>
    </row>
    <row r="49" spans="1:23" x14ac:dyDescent="0.2">
      <c r="A49" s="876" t="s">
        <v>447</v>
      </c>
      <c r="B49" s="877">
        <v>80039.777553144464</v>
      </c>
      <c r="C49" s="877">
        <v>55169.828836379558</v>
      </c>
      <c r="D49" s="877">
        <v>22935.736272641727</v>
      </c>
      <c r="E49" s="877">
        <v>22506.891887667152</v>
      </c>
      <c r="F49" s="877">
        <v>728.23587852033609</v>
      </c>
      <c r="G49" s="877">
        <v>628.40546104262921</v>
      </c>
      <c r="H49" s="877">
        <v>13380.018564225247</v>
      </c>
      <c r="I49" s="877">
        <v>16868.132814369856</v>
      </c>
      <c r="J49" s="877">
        <v>7201.7119390906264</v>
      </c>
      <c r="K49" s="878">
        <v>13860.58928765931</v>
      </c>
      <c r="M49" s="876" t="s">
        <v>447</v>
      </c>
      <c r="N49" s="877">
        <v>76638.747439300627</v>
      </c>
      <c r="O49" s="877">
        <v>53417.323461991502</v>
      </c>
      <c r="P49" s="877">
        <v>21267.138941215777</v>
      </c>
      <c r="Q49" s="877">
        <v>20798.945463603715</v>
      </c>
      <c r="R49" s="877">
        <v>676.93842913252183</v>
      </c>
      <c r="S49" s="877">
        <v>734.10348152034817</v>
      </c>
      <c r="T49" s="877">
        <v>13059.490425904176</v>
      </c>
      <c r="U49" s="877">
        <v>16271.905892403533</v>
      </c>
      <c r="V49" s="877">
        <v>6850.2141181227926</v>
      </c>
      <c r="W49" s="878">
        <v>13369.234961366501</v>
      </c>
    </row>
    <row r="50" spans="1:23" x14ac:dyDescent="0.2">
      <c r="A50" s="876" t="s">
        <v>448</v>
      </c>
      <c r="B50" s="877">
        <v>489806.28712190257</v>
      </c>
      <c r="C50" s="877">
        <v>186432.05206152986</v>
      </c>
      <c r="D50" s="877">
        <v>186867.30043648102</v>
      </c>
      <c r="E50" s="877">
        <v>184030.60278771672</v>
      </c>
      <c r="F50" s="877">
        <v>3774.8146023543259</v>
      </c>
      <c r="G50" s="877">
        <v>2827.2194957398574</v>
      </c>
      <c r="H50" s="877">
        <v>79262.920144812044</v>
      </c>
      <c r="I50" s="877">
        <v>93780.639788648463</v>
      </c>
      <c r="J50" s="877">
        <v>23640.142382920749</v>
      </c>
      <c r="K50" s="878">
        <v>85097.535567733954</v>
      </c>
      <c r="M50" s="876" t="s">
        <v>448</v>
      </c>
      <c r="N50" s="877">
        <v>462663.57604121469</v>
      </c>
      <c r="O50" s="877">
        <v>177333.30930559474</v>
      </c>
      <c r="P50" s="877">
        <v>180262.62450207685</v>
      </c>
      <c r="Q50" s="877">
        <v>177465.72019152439</v>
      </c>
      <c r="R50" s="877">
        <v>3485.9555434066601</v>
      </c>
      <c r="S50" s="877">
        <v>3258.0349827762743</v>
      </c>
      <c r="T50" s="877">
        <v>74917.428391332389</v>
      </c>
      <c r="U50" s="877">
        <v>86560.93414042861</v>
      </c>
      <c r="V50" s="877">
        <v>22613.079793466506</v>
      </c>
      <c r="W50" s="878">
        <v>78328.806077572415</v>
      </c>
    </row>
    <row r="51" spans="1:23" x14ac:dyDescent="0.2">
      <c r="A51" s="876" t="s">
        <v>449</v>
      </c>
      <c r="B51" s="877">
        <v>9871.4988959170387</v>
      </c>
      <c r="C51" s="877">
        <v>6024.054206282276</v>
      </c>
      <c r="D51" s="877">
        <v>3029.4788608194044</v>
      </c>
      <c r="E51" s="877">
        <v>2983.9372116875297</v>
      </c>
      <c r="F51" s="877">
        <v>86.309256592382852</v>
      </c>
      <c r="G51" s="877">
        <v>78.213741734200141</v>
      </c>
      <c r="H51" s="877">
        <v>1934.4123895398541</v>
      </c>
      <c r="I51" s="877">
        <v>2176.7534637295516</v>
      </c>
      <c r="J51" s="877">
        <v>792.63161553246994</v>
      </c>
      <c r="K51" s="878">
        <v>1823.8855420604984</v>
      </c>
      <c r="M51" s="876" t="s">
        <v>449</v>
      </c>
      <c r="N51" s="877">
        <v>9253.0917390950908</v>
      </c>
      <c r="O51" s="877">
        <v>5883.6203992977871</v>
      </c>
      <c r="P51" s="877">
        <v>2858.4154599539252</v>
      </c>
      <c r="Q51" s="877">
        <v>2797.0639106902158</v>
      </c>
      <c r="R51" s="877">
        <v>77.461408941987912</v>
      </c>
      <c r="S51" s="877">
        <v>105.81200814019058</v>
      </c>
      <c r="T51" s="877">
        <v>1782.4690279937104</v>
      </c>
      <c r="U51" s="877">
        <v>1979.100843387949</v>
      </c>
      <c r="V51" s="877">
        <v>741.87466422375905</v>
      </c>
      <c r="W51" s="878">
        <v>1641.335099631051</v>
      </c>
    </row>
    <row r="52" spans="1:23" x14ac:dyDescent="0.2">
      <c r="A52" s="876" t="s">
        <v>450</v>
      </c>
      <c r="B52" s="877">
        <v>5639.9698302824381</v>
      </c>
      <c r="C52" s="877">
        <v>3615.0701760773754</v>
      </c>
      <c r="D52" s="877">
        <v>1954.8374340040609</v>
      </c>
      <c r="E52" s="877">
        <v>1918.1687584051997</v>
      </c>
      <c r="F52" s="877">
        <v>51.589440587269934</v>
      </c>
      <c r="G52" s="877">
        <v>74.483164196391826</v>
      </c>
      <c r="H52" s="877">
        <v>967.46520529263103</v>
      </c>
      <c r="I52" s="877">
        <v>1185.328597373508</v>
      </c>
      <c r="J52" s="877">
        <v>567.62333085516366</v>
      </c>
      <c r="K52" s="878">
        <v>1005.5530598255909</v>
      </c>
      <c r="M52" s="876" t="s">
        <v>450</v>
      </c>
      <c r="N52" s="877">
        <v>5352.5442415546522</v>
      </c>
      <c r="O52" s="877">
        <v>3423.8915421077636</v>
      </c>
      <c r="P52" s="877">
        <v>1903.5588486526644</v>
      </c>
      <c r="Q52" s="877">
        <v>1877.7703543864754</v>
      </c>
      <c r="R52" s="877">
        <v>55.591581890655512</v>
      </c>
      <c r="S52" s="877">
        <v>67.071503039180442</v>
      </c>
      <c r="T52" s="877">
        <v>932.26364787879481</v>
      </c>
      <c r="U52" s="877">
        <v>1350.1921463100721</v>
      </c>
      <c r="V52" s="877">
        <v>542.11775836088623</v>
      </c>
      <c r="W52" s="878">
        <v>1168.2522083176875</v>
      </c>
    </row>
    <row r="53" spans="1:23" x14ac:dyDescent="0.2">
      <c r="A53" s="876" t="s">
        <v>451</v>
      </c>
      <c r="B53" s="877">
        <v>45467.431267917505</v>
      </c>
      <c r="C53" s="877">
        <v>23547.317399642012</v>
      </c>
      <c r="D53" s="877">
        <v>19346.532132639484</v>
      </c>
      <c r="E53" s="877">
        <v>18995.106046123561</v>
      </c>
      <c r="F53" s="877">
        <v>641.24577902398437</v>
      </c>
      <c r="G53" s="877">
        <v>436.26103119105727</v>
      </c>
      <c r="H53" s="877">
        <v>10211.07634445136</v>
      </c>
      <c r="I53" s="877">
        <v>11159.389175781505</v>
      </c>
      <c r="J53" s="877">
        <v>4304.2158935447678</v>
      </c>
      <c r="K53" s="878">
        <v>9606.294867438588</v>
      </c>
      <c r="M53" s="876" t="s">
        <v>451</v>
      </c>
      <c r="N53" s="877">
        <v>44335.474482367092</v>
      </c>
      <c r="O53" s="877">
        <v>23368.161158798579</v>
      </c>
      <c r="P53" s="877">
        <v>18313.940827061848</v>
      </c>
      <c r="Q53" s="877">
        <v>18039.527183729191</v>
      </c>
      <c r="R53" s="877">
        <v>514.48057606681721</v>
      </c>
      <c r="S53" s="877">
        <v>617.62155504613133</v>
      </c>
      <c r="T53" s="877">
        <v>10357.61030130017</v>
      </c>
      <c r="U53" s="877">
        <v>11239.61306925457</v>
      </c>
      <c r="V53" s="877">
        <v>4220.5365621186202</v>
      </c>
      <c r="W53" s="878">
        <v>9708.6309791134718</v>
      </c>
    </row>
    <row r="54" spans="1:23" x14ac:dyDescent="0.2">
      <c r="A54" s="879" t="s">
        <v>452</v>
      </c>
      <c r="B54" s="883">
        <v>9733.7672013771898</v>
      </c>
      <c r="C54" s="883">
        <v>3815.2330004304199</v>
      </c>
      <c r="D54" s="883">
        <v>3377.5910101024228</v>
      </c>
      <c r="E54" s="883">
        <v>3296.3289688641207</v>
      </c>
      <c r="F54" s="883">
        <v>106.07904135112904</v>
      </c>
      <c r="G54" s="883">
        <v>105.25247009987208</v>
      </c>
      <c r="H54" s="883">
        <v>2295.8087058943488</v>
      </c>
      <c r="I54" s="883">
        <v>2302.7370212512355</v>
      </c>
      <c r="J54" s="883">
        <v>690.14443736305316</v>
      </c>
      <c r="K54" s="884">
        <v>2069.39123420441</v>
      </c>
      <c r="M54" s="879" t="s">
        <v>452</v>
      </c>
      <c r="N54" s="883">
        <v>9931.8560233898843</v>
      </c>
      <c r="O54" s="883">
        <v>4469.6059405467904</v>
      </c>
      <c r="P54" s="883">
        <v>3357.4702222812789</v>
      </c>
      <c r="Q54" s="883">
        <v>3267.007563369873</v>
      </c>
      <c r="R54" s="883">
        <v>102.81360027135142</v>
      </c>
      <c r="S54" s="883">
        <v>143.4923416982746</v>
      </c>
      <c r="T54" s="883">
        <v>2091.7747105637536</v>
      </c>
      <c r="U54" s="883">
        <v>2310.6269805873803</v>
      </c>
      <c r="V54" s="883">
        <v>782.40032624637547</v>
      </c>
      <c r="W54" s="884">
        <v>1997.3254570249856</v>
      </c>
    </row>
    <row r="55" spans="1:23" x14ac:dyDescent="0.2">
      <c r="M55" s="701"/>
      <c r="N55" s="701"/>
      <c r="O55" s="701"/>
      <c r="P55" s="701"/>
      <c r="Q55" s="701"/>
      <c r="R55" s="701"/>
      <c r="S55" s="701"/>
      <c r="T55" s="701"/>
      <c r="U55" s="701"/>
      <c r="V55" s="701"/>
      <c r="W55" s="701"/>
    </row>
    <row r="56" spans="1:23" x14ac:dyDescent="0.2">
      <c r="A56" s="889" t="s">
        <v>677</v>
      </c>
      <c r="M56" s="889" t="s">
        <v>677</v>
      </c>
      <c r="N56" s="701"/>
      <c r="O56" s="701"/>
      <c r="P56" s="701"/>
      <c r="Q56" s="701"/>
      <c r="R56" s="701"/>
      <c r="S56" s="701"/>
      <c r="T56" s="701"/>
      <c r="U56" s="701"/>
      <c r="V56" s="701"/>
      <c r="W56" s="701"/>
    </row>
    <row r="58" spans="1:23" x14ac:dyDescent="0.2">
      <c r="B58" s="711"/>
      <c r="C58" s="886"/>
      <c r="D58" s="887"/>
      <c r="E58" s="711"/>
      <c r="F58" s="711"/>
    </row>
    <row r="59" spans="1:23" x14ac:dyDescent="0.2">
      <c r="B59" s="711"/>
      <c r="C59" s="886"/>
      <c r="D59" s="887"/>
      <c r="E59" s="711"/>
      <c r="F59" s="711"/>
    </row>
    <row r="60" spans="1:23" x14ac:dyDescent="0.2">
      <c r="A60" s="712"/>
      <c r="B60" s="711"/>
      <c r="C60" s="886"/>
      <c r="D60" s="887"/>
      <c r="E60" s="711"/>
      <c r="F60" s="711"/>
    </row>
  </sheetData>
  <sheetProtection formatCells="0" formatColumns="0" formatRows="0" insertColumns="0" insertRows="0" insertHyperlinks="0" deleteColumns="0" deleteRows="0" sort="0" autoFilter="0" pivotTables="0"/>
  <mergeCells count="4">
    <mergeCell ref="A1:K1"/>
    <mergeCell ref="A2:K2"/>
    <mergeCell ref="M1:W1"/>
    <mergeCell ref="M2:W2"/>
  </mergeCells>
  <phoneticPr fontId="51" type="noConversion"/>
  <printOptions horizontalCentered="1"/>
  <pageMargins left="0.25" right="0.25" top="0.25" bottom="0.5" header="0.3" footer="0.3"/>
  <pageSetup scale="85" fitToWidth="2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M56"/>
  <sheetViews>
    <sheetView showGridLines="0" zoomScaleNormal="100" workbookViewId="0">
      <selection activeCell="U39" sqref="U39"/>
    </sheetView>
  </sheetViews>
  <sheetFormatPr defaultRowHeight="12.75" x14ac:dyDescent="0.2"/>
  <cols>
    <col min="1" max="1" width="18.28515625" style="4" customWidth="1"/>
    <col min="2" max="11" width="9.7109375" style="4" customWidth="1"/>
    <col min="12" max="12" width="9.140625" style="4"/>
  </cols>
  <sheetData>
    <row r="1" spans="1:13" s="126" customFormat="1" ht="15.75" x14ac:dyDescent="0.25">
      <c r="A1" s="1893" t="str">
        <f>CONCATENATE('List of Tables'!A67,":  ",'List of Tables'!C67)</f>
        <v>TABLE 54:  Domestic U.S. Visitor Arrival Growth by Island and State of Residence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693"/>
      <c r="M1" s="1366"/>
    </row>
    <row r="2" spans="1:13" s="126" customFormat="1" ht="15.75" x14ac:dyDescent="0.25">
      <c r="A2" s="1893" t="s">
        <v>1054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4"/>
    </row>
    <row r="3" spans="1:13" x14ac:dyDescent="0.2">
      <c r="A3" s="71"/>
      <c r="B3" s="868"/>
      <c r="C3" s="71"/>
      <c r="D3" s="71"/>
      <c r="E3" s="71"/>
      <c r="F3" s="71"/>
      <c r="G3" s="71"/>
      <c r="H3" s="71"/>
      <c r="I3" s="71"/>
      <c r="J3" s="71"/>
      <c r="K3" s="71"/>
    </row>
    <row r="4" spans="1:13" ht="24" x14ac:dyDescent="0.2">
      <c r="A4" s="656" t="s">
        <v>401</v>
      </c>
      <c r="B4" s="838" t="s">
        <v>264</v>
      </c>
      <c r="C4" s="838" t="s">
        <v>555</v>
      </c>
      <c r="D4" s="838" t="s">
        <v>402</v>
      </c>
      <c r="E4" s="838" t="s">
        <v>348</v>
      </c>
      <c r="F4" s="838" t="s">
        <v>201</v>
      </c>
      <c r="G4" s="838" t="s">
        <v>558</v>
      </c>
      <c r="H4" s="838" t="s">
        <v>556</v>
      </c>
      <c r="I4" s="838" t="s">
        <v>3</v>
      </c>
      <c r="J4" s="838" t="s">
        <v>230</v>
      </c>
      <c r="K4" s="657" t="s">
        <v>228</v>
      </c>
      <c r="L4" s="885"/>
    </row>
    <row r="5" spans="1:13" x14ac:dyDescent="0.2">
      <c r="A5" s="158" t="s">
        <v>404</v>
      </c>
      <c r="B5" s="1645">
        <v>4.8456402500108242E-2</v>
      </c>
      <c r="C5" s="1645">
        <v>4.5285171678883115E-2</v>
      </c>
      <c r="D5" s="1645">
        <v>6.2430701267481056E-2</v>
      </c>
      <c r="E5" s="1645">
        <v>6.5353820529695378E-2</v>
      </c>
      <c r="F5" s="1645">
        <v>-0.14362512037213135</v>
      </c>
      <c r="G5" s="1645">
        <v>-0.10519550752664583</v>
      </c>
      <c r="H5" s="1645">
        <v>0.13621219287669781</v>
      </c>
      <c r="I5" s="1645">
        <v>-3.3166065085367437E-2</v>
      </c>
      <c r="J5" s="1645">
        <v>0.11890642341898666</v>
      </c>
      <c r="K5" s="1646">
        <v>-3.893344403735155E-2</v>
      </c>
    </row>
    <row r="6" spans="1:13" x14ac:dyDescent="0.2">
      <c r="A6" s="158" t="s">
        <v>405</v>
      </c>
      <c r="B6" s="1645">
        <v>6.8167906143484683E-2</v>
      </c>
      <c r="C6" s="1645">
        <v>4.0543767074883379E-2</v>
      </c>
      <c r="D6" s="1645">
        <v>4.335330230623511E-2</v>
      </c>
      <c r="E6" s="1645">
        <v>3.7543735621842989E-2</v>
      </c>
      <c r="F6" s="1645">
        <v>0.15204002788237431</v>
      </c>
      <c r="G6" s="1645">
        <v>0.10828314908997926</v>
      </c>
      <c r="H6" s="1645">
        <v>3.9941796185546247E-2</v>
      </c>
      <c r="I6" s="1645">
        <v>6.3628304015809267E-2</v>
      </c>
      <c r="J6" s="1645">
        <v>0.10094247967674987</v>
      </c>
      <c r="K6" s="1646">
        <v>7.2717424289251056E-2</v>
      </c>
    </row>
    <row r="7" spans="1:13" x14ac:dyDescent="0.2">
      <c r="A7" s="158" t="s">
        <v>406</v>
      </c>
      <c r="B7" s="1645">
        <v>3.7729892498198428E-2</v>
      </c>
      <c r="C7" s="1645">
        <v>2.518535659556995E-2</v>
      </c>
      <c r="D7" s="1645">
        <v>3.4692607419145469E-2</v>
      </c>
      <c r="E7" s="1645">
        <v>3.61912385471823E-2</v>
      </c>
      <c r="F7" s="1645">
        <v>0.16243295905084879</v>
      </c>
      <c r="G7" s="1645">
        <v>-7.4336661071127644E-2</v>
      </c>
      <c r="H7" s="1645">
        <v>1.2287399653611057E-2</v>
      </c>
      <c r="I7" s="1645">
        <v>5.622036414096758E-2</v>
      </c>
      <c r="J7" s="1645">
        <v>7.8148260435892847E-2</v>
      </c>
      <c r="K7" s="1646">
        <v>4.877806832897575E-2</v>
      </c>
    </row>
    <row r="8" spans="1:13" x14ac:dyDescent="0.2">
      <c r="A8" s="158" t="s">
        <v>407</v>
      </c>
      <c r="B8" s="1645">
        <v>4.4631173425464174E-2</v>
      </c>
      <c r="C8" s="1645">
        <v>3.5719450819822723E-2</v>
      </c>
      <c r="D8" s="1645">
        <v>3.0378057733954085E-2</v>
      </c>
      <c r="E8" s="1645">
        <v>3.372482252405308E-2</v>
      </c>
      <c r="F8" s="1645">
        <v>-0.1352518617182368</v>
      </c>
      <c r="G8" s="1645">
        <v>-0.34268161920030532</v>
      </c>
      <c r="H8" s="1645">
        <v>1.3119868866441909E-2</v>
      </c>
      <c r="I8" s="1645">
        <v>7.652196341771586E-2</v>
      </c>
      <c r="J8" s="1645">
        <v>0.13590745139546342</v>
      </c>
      <c r="K8" s="1646">
        <v>4.9445390423661015E-2</v>
      </c>
    </row>
    <row r="9" spans="1:13" x14ac:dyDescent="0.2">
      <c r="A9" s="158" t="s">
        <v>408</v>
      </c>
      <c r="B9" s="1645">
        <v>8.622691151268802E-2</v>
      </c>
      <c r="C9" s="1645">
        <v>6.1562864458134366E-2</v>
      </c>
      <c r="D9" s="1645">
        <v>8.8297762267641855E-2</v>
      </c>
      <c r="E9" s="1645">
        <v>9.2613696155244021E-2</v>
      </c>
      <c r="F9" s="1645">
        <v>3.1255883323168566E-2</v>
      </c>
      <c r="G9" s="1645">
        <v>-0.22229257080895307</v>
      </c>
      <c r="H9" s="1645">
        <v>6.8408431988759288E-2</v>
      </c>
      <c r="I9" s="1645">
        <v>0.11922948247680587</v>
      </c>
      <c r="J9" s="1645">
        <v>0.10692567920879824</v>
      </c>
      <c r="K9" s="1646">
        <v>0.12192880688797195</v>
      </c>
    </row>
    <row r="10" spans="1:13" x14ac:dyDescent="0.2">
      <c r="A10" s="158" t="s">
        <v>409</v>
      </c>
      <c r="B10" s="1645">
        <v>8.5611429054376631E-2</v>
      </c>
      <c r="C10" s="1645">
        <v>9.464954301495318E-2</v>
      </c>
      <c r="D10" s="1645">
        <v>8.5892056468073102E-2</v>
      </c>
      <c r="E10" s="1645">
        <v>8.8948440702801432E-2</v>
      </c>
      <c r="F10" s="1645">
        <v>0.11703913608492514</v>
      </c>
      <c r="G10" s="1645">
        <v>-7.7496524680856896E-2</v>
      </c>
      <c r="H10" s="1645">
        <v>5.3635223633682359E-2</v>
      </c>
      <c r="I10" s="1645">
        <v>0.10225041556009473</v>
      </c>
      <c r="J10" s="1645">
        <v>0.12492550050682677</v>
      </c>
      <c r="K10" s="1646">
        <v>0.10258063272119823</v>
      </c>
    </row>
    <row r="11" spans="1:13" x14ac:dyDescent="0.2">
      <c r="A11" s="158" t="s">
        <v>410</v>
      </c>
      <c r="B11" s="1645">
        <v>5.7739041903527967E-3</v>
      </c>
      <c r="C11" s="1645">
        <v>6.7311820342016836E-3</v>
      </c>
      <c r="D11" s="1645">
        <v>1.2026090954813431E-2</v>
      </c>
      <c r="E11" s="1645">
        <v>1.1459200144075685E-2</v>
      </c>
      <c r="F11" s="1645">
        <v>3.3415093578518282E-2</v>
      </c>
      <c r="G11" s="1645">
        <v>-0.28100810105308871</v>
      </c>
      <c r="H11" s="1645">
        <v>2.9674777448625973E-2</v>
      </c>
      <c r="I11" s="1645">
        <v>7.9184077883775079E-3</v>
      </c>
      <c r="J11" s="1645">
        <v>7.1904252952507158E-2</v>
      </c>
      <c r="K11" s="1646">
        <v>-4.8877047165042887E-3</v>
      </c>
    </row>
    <row r="12" spans="1:13" x14ac:dyDescent="0.2">
      <c r="A12" s="158" t="s">
        <v>411</v>
      </c>
      <c r="B12" s="1645">
        <v>0.11864661671841929</v>
      </c>
      <c r="C12" s="1645">
        <v>0.10404708116217819</v>
      </c>
      <c r="D12" s="1645">
        <v>0.13495296679940066</v>
      </c>
      <c r="E12" s="1645">
        <v>0.12505197037977475</v>
      </c>
      <c r="F12" s="1645">
        <v>1.1375720270434351E-2</v>
      </c>
      <c r="G12" s="1645">
        <v>0.14744887598135464</v>
      </c>
      <c r="H12" s="1645">
        <v>0.16303971827166672</v>
      </c>
      <c r="I12" s="1645">
        <v>0.1462160033196887</v>
      </c>
      <c r="J12" s="1645">
        <v>0.1738864084372731</v>
      </c>
      <c r="K12" s="1646">
        <v>0.15495037137590806</v>
      </c>
    </row>
    <row r="13" spans="1:13" x14ac:dyDescent="0.2">
      <c r="A13" s="158" t="s">
        <v>412</v>
      </c>
      <c r="B13" s="1645">
        <v>8.1018330417418266E-2</v>
      </c>
      <c r="C13" s="1645">
        <v>5.8163348264884923E-2</v>
      </c>
      <c r="D13" s="1645">
        <v>0.14711816606249464</v>
      </c>
      <c r="E13" s="1645">
        <v>0.15220569067543852</v>
      </c>
      <c r="F13" s="1645">
        <v>0.10206023452083203</v>
      </c>
      <c r="G13" s="1645">
        <v>-0.11862892605726097</v>
      </c>
      <c r="H13" s="1645">
        <v>6.3545470378194482E-2</v>
      </c>
      <c r="I13" s="1645">
        <v>8.3500158749388431E-2</v>
      </c>
      <c r="J13" s="1645">
        <v>9.3913745841530144E-2</v>
      </c>
      <c r="K13" s="1646">
        <v>9.0330746080236335E-2</v>
      </c>
    </row>
    <row r="14" spans="1:13" x14ac:dyDescent="0.2">
      <c r="A14" s="159" t="s">
        <v>413</v>
      </c>
      <c r="B14" s="1645">
        <v>5.608328067347302E-2</v>
      </c>
      <c r="C14" s="1645">
        <v>2.8389063570890858E-2</v>
      </c>
      <c r="D14" s="1645">
        <v>0.11664761310533539</v>
      </c>
      <c r="E14" s="1645">
        <v>0.11911970143541518</v>
      </c>
      <c r="F14" s="1645">
        <v>-9.3290305858956171E-3</v>
      </c>
      <c r="G14" s="1645">
        <v>-0.28026670520120195</v>
      </c>
      <c r="H14" s="1645">
        <v>3.8197513729763627E-2</v>
      </c>
      <c r="I14" s="1645">
        <v>3.4688554556185504E-2</v>
      </c>
      <c r="J14" s="1645">
        <v>7.3937939291553581E-2</v>
      </c>
      <c r="K14" s="1646">
        <v>3.4216181482826624E-2</v>
      </c>
    </row>
    <row r="15" spans="1:13" x14ac:dyDescent="0.2">
      <c r="A15" s="161" t="s">
        <v>414</v>
      </c>
      <c r="B15" s="1647">
        <v>5.1833184731009133E-2</v>
      </c>
      <c r="C15" s="1647">
        <v>-6.0367881151719788E-2</v>
      </c>
      <c r="D15" s="1647">
        <v>8.6199272814929576E-2</v>
      </c>
      <c r="E15" s="1647">
        <v>8.5320182201639075E-2</v>
      </c>
      <c r="F15" s="1647">
        <v>0.1803820672404618</v>
      </c>
      <c r="G15" s="1647">
        <v>0.16685294942581966</v>
      </c>
      <c r="H15" s="1647">
        <v>0.11329548243108238</v>
      </c>
      <c r="I15" s="1647">
        <v>0.12435698253543788</v>
      </c>
      <c r="J15" s="1647">
        <v>7.243779170408525E-2</v>
      </c>
      <c r="K15" s="1648">
        <v>0.14138753609217306</v>
      </c>
    </row>
    <row r="16" spans="1:13" x14ac:dyDescent="0.2">
      <c r="A16" s="158" t="s">
        <v>415</v>
      </c>
      <c r="B16" s="1645">
        <v>6.5931750847283949E-2</v>
      </c>
      <c r="C16" s="1645">
        <v>4.5310292143492525E-2</v>
      </c>
      <c r="D16" s="1645">
        <v>7.1903992364895988E-2</v>
      </c>
      <c r="E16" s="1645">
        <v>7.4071515996524548E-2</v>
      </c>
      <c r="F16" s="1645">
        <v>5.7694120322944208E-2</v>
      </c>
      <c r="G16" s="1645">
        <v>-0.21620505377694776</v>
      </c>
      <c r="H16" s="1645">
        <v>1.4069675939010068E-2</v>
      </c>
      <c r="I16" s="1645">
        <v>7.1166547663016347E-2</v>
      </c>
      <c r="J16" s="1645">
        <v>2.1621762006104956E-2</v>
      </c>
      <c r="K16" s="1646">
        <v>7.4980152519156601E-2</v>
      </c>
    </row>
    <row r="17" spans="1:11" x14ac:dyDescent="0.2">
      <c r="A17" s="158" t="s">
        <v>416</v>
      </c>
      <c r="B17" s="1645">
        <v>2.6959727701415179E-2</v>
      </c>
      <c r="C17" s="1645">
        <v>5.0995350674520296E-2</v>
      </c>
      <c r="D17" s="1645">
        <v>1.6916228482906483E-3</v>
      </c>
      <c r="E17" s="1645">
        <v>-2.9327739550391932E-4</v>
      </c>
      <c r="F17" s="1645">
        <v>0.14399334009448853</v>
      </c>
      <c r="G17" s="1645">
        <v>-0.23786710347538262</v>
      </c>
      <c r="H17" s="1645">
        <v>-2.3012268753718403E-2</v>
      </c>
      <c r="I17" s="1645">
        <v>4.8800315363725658E-2</v>
      </c>
      <c r="J17" s="1645">
        <v>-9.360773895445762E-3</v>
      </c>
      <c r="K17" s="1646">
        <v>7.3840958680881877E-2</v>
      </c>
    </row>
    <row r="18" spans="1:11" x14ac:dyDescent="0.2">
      <c r="A18" s="158" t="s">
        <v>417</v>
      </c>
      <c r="B18" s="1645">
        <v>-4.1463169568694645E-3</v>
      </c>
      <c r="C18" s="1645">
        <v>-1.5009262770913828E-2</v>
      </c>
      <c r="D18" s="1645">
        <v>-2.412427306916054E-2</v>
      </c>
      <c r="E18" s="1645">
        <v>-2.6010441767840491E-2</v>
      </c>
      <c r="F18" s="1645">
        <v>0.19006287039343392</v>
      </c>
      <c r="G18" s="1645">
        <v>-0.23956299456924915</v>
      </c>
      <c r="H18" s="1645">
        <v>-6.4770312737819219E-2</v>
      </c>
      <c r="I18" s="1645">
        <v>3.4884320595717305E-2</v>
      </c>
      <c r="J18" s="1645">
        <v>-5.2237652528500607E-2</v>
      </c>
      <c r="K18" s="1646">
        <v>1.0918799238621053E-2</v>
      </c>
    </row>
    <row r="19" spans="1:11" x14ac:dyDescent="0.2">
      <c r="A19" s="158" t="s">
        <v>418</v>
      </c>
      <c r="B19" s="1645">
        <v>3.7930441790312096E-2</v>
      </c>
      <c r="C19" s="1645">
        <v>2.8020178085513558E-2</v>
      </c>
      <c r="D19" s="1645">
        <v>9.0162813282088264E-2</v>
      </c>
      <c r="E19" s="1645">
        <v>9.1337755267091175E-2</v>
      </c>
      <c r="F19" s="1645">
        <v>-9.8510469552947788E-2</v>
      </c>
      <c r="G19" s="1645">
        <v>-0.26094326639553317</v>
      </c>
      <c r="H19" s="1645">
        <v>-2.0068389467977576E-2</v>
      </c>
      <c r="I19" s="1645">
        <v>5.7254223989932747E-2</v>
      </c>
      <c r="J19" s="1645">
        <v>-2.4682193347055254E-2</v>
      </c>
      <c r="K19" s="1646">
        <v>6.037610585793117E-2</v>
      </c>
    </row>
    <row r="20" spans="1:11" x14ac:dyDescent="0.2">
      <c r="A20" s="158" t="s">
        <v>419</v>
      </c>
      <c r="B20" s="1645">
        <v>4.3308055664300835E-2</v>
      </c>
      <c r="C20" s="1645">
        <v>4.1180839717555366E-2</v>
      </c>
      <c r="D20" s="1645">
        <v>5.4220760242316403E-2</v>
      </c>
      <c r="E20" s="1645">
        <v>6.2771360036852436E-2</v>
      </c>
      <c r="F20" s="1645">
        <v>0.11061110607989778</v>
      </c>
      <c r="G20" s="1645">
        <v>-1.857763613527616E-2</v>
      </c>
      <c r="H20" s="1645">
        <v>8.8587787182453429E-2</v>
      </c>
      <c r="I20" s="1645">
        <v>-5.5450511811117771E-2</v>
      </c>
      <c r="J20" s="1645">
        <v>3.1306250900437593E-2</v>
      </c>
      <c r="K20" s="1646">
        <v>-5.4707886656843847E-2</v>
      </c>
    </row>
    <row r="21" spans="1:11" x14ac:dyDescent="0.2">
      <c r="A21" s="158" t="s">
        <v>420</v>
      </c>
      <c r="B21" s="1645">
        <v>4.9845716875663769E-2</v>
      </c>
      <c r="C21" s="1645">
        <v>6.5404360470456432E-2</v>
      </c>
      <c r="D21" s="1645">
        <v>9.7814758298708313E-3</v>
      </c>
      <c r="E21" s="1645">
        <v>9.6203781153513489E-3</v>
      </c>
      <c r="F21" s="1645">
        <v>6.0354903440756683E-3</v>
      </c>
      <c r="G21" s="1645">
        <v>-0.24410910371814251</v>
      </c>
      <c r="H21" s="1645">
        <v>6.230643400765408E-2</v>
      </c>
      <c r="I21" s="1645">
        <v>0.1061385754312021</v>
      </c>
      <c r="J21" s="1645">
        <v>6.9525967108787529E-2</v>
      </c>
      <c r="K21" s="1646">
        <v>0.11783952346904285</v>
      </c>
    </row>
    <row r="22" spans="1:11" x14ac:dyDescent="0.2">
      <c r="A22" s="158" t="s">
        <v>421</v>
      </c>
      <c r="B22" s="1645">
        <v>2.6462891818311612E-2</v>
      </c>
      <c r="C22" s="1645">
        <v>2.4436501543945739E-2</v>
      </c>
      <c r="D22" s="1645">
        <v>6.2579159517991007E-3</v>
      </c>
      <c r="E22" s="1645">
        <v>2.3299764209519631E-2</v>
      </c>
      <c r="F22" s="1645">
        <v>-0.14033155367855021</v>
      </c>
      <c r="G22" s="1645">
        <v>-0.26409622678575823</v>
      </c>
      <c r="H22" s="1645">
        <v>6.1293729551216619E-2</v>
      </c>
      <c r="I22" s="1645">
        <v>3.8013291539225433E-2</v>
      </c>
      <c r="J22" s="1645">
        <v>0.11464426849921645</v>
      </c>
      <c r="K22" s="1646">
        <v>3.3757453675160559E-2</v>
      </c>
    </row>
    <row r="23" spans="1:11" x14ac:dyDescent="0.2">
      <c r="A23" s="158" t="s">
        <v>422</v>
      </c>
      <c r="B23" s="1645">
        <v>4.9523084409451051E-2</v>
      </c>
      <c r="C23" s="1645">
        <v>5.9653185179718161E-2</v>
      </c>
      <c r="D23" s="1645">
        <v>3.7768984598796858E-2</v>
      </c>
      <c r="E23" s="1645">
        <v>3.9492792771169738E-2</v>
      </c>
      <c r="F23" s="1645">
        <v>0.16430698217675094</v>
      </c>
      <c r="G23" s="1645">
        <v>-6.0937925977953444E-2</v>
      </c>
      <c r="H23" s="1645">
        <v>3.1277488869585791E-2</v>
      </c>
      <c r="I23" s="1645">
        <v>3.3896710043014734E-2</v>
      </c>
      <c r="J23" s="1645">
        <v>-1.0851188155166027E-2</v>
      </c>
      <c r="K23" s="1646">
        <v>5.4649976982972477E-2</v>
      </c>
    </row>
    <row r="24" spans="1:11" x14ac:dyDescent="0.2">
      <c r="A24" s="159" t="s">
        <v>423</v>
      </c>
      <c r="B24" s="1649">
        <v>1.990025506257408E-2</v>
      </c>
      <c r="C24" s="1649">
        <v>2.9830607906055705E-2</v>
      </c>
      <c r="D24" s="1649">
        <v>1.7475576273600781E-2</v>
      </c>
      <c r="E24" s="1649">
        <v>1.9968545326504068E-2</v>
      </c>
      <c r="F24" s="1649">
        <v>5.9416351050273049E-2</v>
      </c>
      <c r="G24" s="1649">
        <v>-0.29402174930805297</v>
      </c>
      <c r="H24" s="1649">
        <v>-2.5547632222121374E-2</v>
      </c>
      <c r="I24" s="1649">
        <v>-3.2248159161422076E-2</v>
      </c>
      <c r="J24" s="1649">
        <v>-4.7000553499581675E-2</v>
      </c>
      <c r="K24" s="1650">
        <v>-3.0087339637635449E-2</v>
      </c>
    </row>
    <row r="25" spans="1:11" x14ac:dyDescent="0.2">
      <c r="A25" s="158" t="s">
        <v>424</v>
      </c>
      <c r="B25" s="1645">
        <v>6.6474485016856266E-2</v>
      </c>
      <c r="C25" s="1645">
        <v>3.6891903234777673E-2</v>
      </c>
      <c r="D25" s="1645">
        <v>7.9128808207159701E-2</v>
      </c>
      <c r="E25" s="1645">
        <v>7.9532656879631486E-2</v>
      </c>
      <c r="F25" s="1645">
        <v>0.16377763047053032</v>
      </c>
      <c r="G25" s="1645">
        <v>-0.18013497161304967</v>
      </c>
      <c r="H25" s="1645">
        <v>2.0125972149003218E-2</v>
      </c>
      <c r="I25" s="1645">
        <v>3.3876490089665277E-2</v>
      </c>
      <c r="J25" s="1645">
        <v>1.3686484513038026E-2</v>
      </c>
      <c r="K25" s="1646">
        <v>3.7029174685867292E-2</v>
      </c>
    </row>
    <row r="26" spans="1:11" x14ac:dyDescent="0.2">
      <c r="A26" s="158" t="s">
        <v>425</v>
      </c>
      <c r="B26" s="1645">
        <v>5.4478451133435808E-2</v>
      </c>
      <c r="C26" s="1645">
        <v>5.179022740741647E-2</v>
      </c>
      <c r="D26" s="1645">
        <v>7.2622747996176545E-2</v>
      </c>
      <c r="E26" s="1645">
        <v>7.4194228558099012E-2</v>
      </c>
      <c r="F26" s="1645">
        <v>0.35815734213870792</v>
      </c>
      <c r="G26" s="1645">
        <v>-0.12975884043542263</v>
      </c>
      <c r="H26" s="1645">
        <v>-1.9754338457780305E-3</v>
      </c>
      <c r="I26" s="1645">
        <v>1.4236516854196475E-2</v>
      </c>
      <c r="J26" s="1645">
        <v>5.65794720640828E-2</v>
      </c>
      <c r="K26" s="1646">
        <v>6.9863445693965943E-3</v>
      </c>
    </row>
    <row r="27" spans="1:11" x14ac:dyDescent="0.2">
      <c r="A27" s="158" t="s">
        <v>426</v>
      </c>
      <c r="B27" s="1645">
        <v>5.1520782394471949E-2</v>
      </c>
      <c r="C27" s="1645">
        <v>6.0176656086932734E-2</v>
      </c>
      <c r="D27" s="1645">
        <v>5.2252749201990793E-2</v>
      </c>
      <c r="E27" s="1645">
        <v>4.8664765553926459E-2</v>
      </c>
      <c r="F27" s="1645">
        <v>9.801710672068098E-2</v>
      </c>
      <c r="G27" s="1645">
        <v>-0.39097815198528763</v>
      </c>
      <c r="H27" s="1645">
        <v>-7.3452773683718886E-2</v>
      </c>
      <c r="I27" s="1645">
        <v>-8.693353827481879E-3</v>
      </c>
      <c r="J27" s="1645">
        <v>2.0983685592618137E-2</v>
      </c>
      <c r="K27" s="1646">
        <v>-3.3602579811236197E-2</v>
      </c>
    </row>
    <row r="28" spans="1:11" x14ac:dyDescent="0.2">
      <c r="A28" s="158" t="s">
        <v>427</v>
      </c>
      <c r="B28" s="1645">
        <v>3.9350111178604943E-2</v>
      </c>
      <c r="C28" s="1645">
        <v>5.1497777153480834E-2</v>
      </c>
      <c r="D28" s="1645">
        <v>-1.7573316305978529E-2</v>
      </c>
      <c r="E28" s="1645">
        <v>-1.6967238719026719E-2</v>
      </c>
      <c r="F28" s="1645">
        <v>2.042410567582407E-3</v>
      </c>
      <c r="G28" s="1645">
        <v>-0.21208674099710911</v>
      </c>
      <c r="H28" s="1645">
        <v>3.7493172526510007E-2</v>
      </c>
      <c r="I28" s="1645">
        <v>5.6043310727073914E-2</v>
      </c>
      <c r="J28" s="1645">
        <v>-1.3405514842688567E-2</v>
      </c>
      <c r="K28" s="1646">
        <v>7.775236142610803E-2</v>
      </c>
    </row>
    <row r="29" spans="1:11" x14ac:dyDescent="0.2">
      <c r="A29" s="158" t="s">
        <v>428</v>
      </c>
      <c r="B29" s="1645">
        <v>3.0757906326849455E-2</v>
      </c>
      <c r="C29" s="1645">
        <v>1.7058148417806412E-3</v>
      </c>
      <c r="D29" s="1645">
        <v>2.5203037079516231E-2</v>
      </c>
      <c r="E29" s="1645">
        <v>2.1448390273744358E-2</v>
      </c>
      <c r="F29" s="1645">
        <v>0.4633549395140909</v>
      </c>
      <c r="G29" s="1645">
        <v>9.1574807456445192E-3</v>
      </c>
      <c r="H29" s="1645">
        <v>8.5322137671920359E-2</v>
      </c>
      <c r="I29" s="1645">
        <v>4.2254644468099158E-2</v>
      </c>
      <c r="J29" s="1645">
        <v>-5.2705253598492888E-2</v>
      </c>
      <c r="K29" s="1646">
        <v>8.1997622297130368E-2</v>
      </c>
    </row>
    <row r="30" spans="1:11" x14ac:dyDescent="0.2">
      <c r="A30" s="158" t="s">
        <v>429</v>
      </c>
      <c r="B30" s="1645">
        <v>4.2694081316607686E-2</v>
      </c>
      <c r="C30" s="1645">
        <v>3.9450352850794505E-2</v>
      </c>
      <c r="D30" s="1645">
        <v>4.1848974286463773E-2</v>
      </c>
      <c r="E30" s="1645">
        <v>3.9374458356905194E-2</v>
      </c>
      <c r="F30" s="1645">
        <v>0.26076504280203566</v>
      </c>
      <c r="G30" s="1645">
        <v>6.3950862719183529E-2</v>
      </c>
      <c r="H30" s="1645">
        <v>7.8348398682907355E-2</v>
      </c>
      <c r="I30" s="1645">
        <v>5.3469191451721833E-2</v>
      </c>
      <c r="J30" s="1645">
        <v>0.10049944907561854</v>
      </c>
      <c r="K30" s="1646">
        <v>4.4749792320726581E-2</v>
      </c>
    </row>
    <row r="31" spans="1:11" x14ac:dyDescent="0.2">
      <c r="A31" s="158" t="s">
        <v>430</v>
      </c>
      <c r="B31" s="1645">
        <v>6.661044209646283E-2</v>
      </c>
      <c r="C31" s="1645">
        <v>4.3959210485911226E-2</v>
      </c>
      <c r="D31" s="1645">
        <v>8.7228439112358808E-2</v>
      </c>
      <c r="E31" s="1645">
        <v>8.8195711641287144E-2</v>
      </c>
      <c r="F31" s="1645">
        <v>7.0865474974702011E-2</v>
      </c>
      <c r="G31" s="1645">
        <v>-0.11655920744132443</v>
      </c>
      <c r="H31" s="1645">
        <v>1.0874066121967684E-2</v>
      </c>
      <c r="I31" s="1645">
        <v>9.3066798209824886E-2</v>
      </c>
      <c r="J31" s="1645">
        <v>6.0740622594320233E-2</v>
      </c>
      <c r="K31" s="1646">
        <v>9.4334433361920669E-2</v>
      </c>
    </row>
    <row r="32" spans="1:11" x14ac:dyDescent="0.2">
      <c r="A32" s="158" t="s">
        <v>431</v>
      </c>
      <c r="B32" s="1645">
        <v>2.0667350976502796E-2</v>
      </c>
      <c r="C32" s="1645">
        <v>3.6603561202618075E-2</v>
      </c>
      <c r="D32" s="1645">
        <v>2.4543089603133679E-2</v>
      </c>
      <c r="E32" s="1645">
        <v>2.9476713990071152E-2</v>
      </c>
      <c r="F32" s="1645">
        <v>-2.7777592693045568E-3</v>
      </c>
      <c r="G32" s="1645">
        <v>-8.0273327332299263E-2</v>
      </c>
      <c r="H32" s="1645">
        <v>7.8241800871797895E-3</v>
      </c>
      <c r="I32" s="1645">
        <v>-5.1224669106486376E-2</v>
      </c>
      <c r="J32" s="1645">
        <v>-6.8432002269471104E-2</v>
      </c>
      <c r="K32" s="1646">
        <v>-4.9452016249838235E-2</v>
      </c>
    </row>
    <row r="33" spans="1:11" x14ac:dyDescent="0.2">
      <c r="A33" s="158" t="s">
        <v>432</v>
      </c>
      <c r="B33" s="1645">
        <v>1.543778954840822E-2</v>
      </c>
      <c r="C33" s="1645">
        <v>-5.432883026338836E-3</v>
      </c>
      <c r="D33" s="1645">
        <v>2.6699020344300071E-2</v>
      </c>
      <c r="E33" s="1645">
        <v>2.9847514261698429E-2</v>
      </c>
      <c r="F33" s="1645">
        <v>-5.6320653885973244E-2</v>
      </c>
      <c r="G33" s="1645">
        <v>-0.30687669319276611</v>
      </c>
      <c r="H33" s="1645">
        <v>-1.9890450016570353E-2</v>
      </c>
      <c r="I33" s="1645">
        <v>-1.0833087767060587E-2</v>
      </c>
      <c r="J33" s="1645">
        <v>-1.2434007954812141E-2</v>
      </c>
      <c r="K33" s="1646">
        <v>-1.5011720558841727E-2</v>
      </c>
    </row>
    <row r="34" spans="1:11" x14ac:dyDescent="0.2">
      <c r="A34" s="159" t="s">
        <v>433</v>
      </c>
      <c r="B34" s="1645">
        <v>2.9208221937593676E-2</v>
      </c>
      <c r="C34" s="1645">
        <v>6.2652699251227392E-2</v>
      </c>
      <c r="D34" s="1645">
        <v>-1.1204111018125722E-2</v>
      </c>
      <c r="E34" s="1645">
        <v>-2.4498529432883699E-2</v>
      </c>
      <c r="F34" s="1645">
        <v>0.49832488975918338</v>
      </c>
      <c r="G34" s="1645">
        <v>-6.1568614799860581E-2</v>
      </c>
      <c r="H34" s="1645">
        <v>-2.5736689057580076E-2</v>
      </c>
      <c r="I34" s="1645">
        <v>-2.1626569842364801E-2</v>
      </c>
      <c r="J34" s="1645">
        <v>-8.3501910154593711E-2</v>
      </c>
      <c r="K34" s="1646">
        <v>-3.0173471064151507E-2</v>
      </c>
    </row>
    <row r="35" spans="1:11" x14ac:dyDescent="0.2">
      <c r="A35" s="161" t="s">
        <v>403</v>
      </c>
      <c r="B35" s="1647">
        <v>2.8200247626369582E-2</v>
      </c>
      <c r="C35" s="1647">
        <v>2.1262885232673896E-2</v>
      </c>
      <c r="D35" s="1647">
        <v>2.4841542800819627E-2</v>
      </c>
      <c r="E35" s="1647">
        <v>2.5880895739458051E-2</v>
      </c>
      <c r="F35" s="1647">
        <v>0.14740488949212188</v>
      </c>
      <c r="G35" s="1647">
        <v>-0.27720030162403353</v>
      </c>
      <c r="H35" s="1647">
        <v>-1.3642528566026532E-2</v>
      </c>
      <c r="I35" s="1647">
        <v>2.1113968471315695E-2</v>
      </c>
      <c r="J35" s="1647">
        <v>1.0746804812822997E-2</v>
      </c>
      <c r="K35" s="1648">
        <v>2.4695971026933924E-2</v>
      </c>
    </row>
    <row r="36" spans="1:11" x14ac:dyDescent="0.2">
      <c r="A36" s="158" t="s">
        <v>434</v>
      </c>
      <c r="B36" s="1645">
        <v>6.1739451928737768E-2</v>
      </c>
      <c r="C36" s="1645">
        <v>4.2002598669877662E-2</v>
      </c>
      <c r="D36" s="1645">
        <v>0.11535944134518694</v>
      </c>
      <c r="E36" s="1645">
        <v>0.11893456187600968</v>
      </c>
      <c r="F36" s="1645">
        <v>-0.12191546823352066</v>
      </c>
      <c r="G36" s="1645">
        <v>1.8164235980002195E-2</v>
      </c>
      <c r="H36" s="1645">
        <v>7.52888448050857E-3</v>
      </c>
      <c r="I36" s="1645">
        <v>2.6896581566697199E-2</v>
      </c>
      <c r="J36" s="1645">
        <v>3.0944316785557289E-2</v>
      </c>
      <c r="K36" s="1646">
        <v>3.0346529673194202E-2</v>
      </c>
    </row>
    <row r="37" spans="1:11" x14ac:dyDescent="0.2">
      <c r="A37" s="158" t="s">
        <v>435</v>
      </c>
      <c r="B37" s="1645">
        <v>-0.1242680572411418</v>
      </c>
      <c r="C37" s="1645">
        <v>-6.0846546747075236E-2</v>
      </c>
      <c r="D37" s="1645">
        <v>-0.26681723649556244</v>
      </c>
      <c r="E37" s="1645">
        <v>-0.27310287079693668</v>
      </c>
      <c r="F37" s="1645">
        <v>-0.1155195912682872</v>
      </c>
      <c r="G37" s="1645">
        <v>-0.13689388432738583</v>
      </c>
      <c r="H37" s="1645">
        <v>-0.28609103570039512</v>
      </c>
      <c r="I37" s="1645">
        <v>-6.6887693412745947E-2</v>
      </c>
      <c r="J37" s="1645">
        <v>-7.0256768620152302E-2</v>
      </c>
      <c r="K37" s="1646">
        <v>-5.966655735716031E-2</v>
      </c>
    </row>
    <row r="38" spans="1:11" x14ac:dyDescent="0.2">
      <c r="A38" s="158" t="s">
        <v>436</v>
      </c>
      <c r="B38" s="1645">
        <v>2.2925402882286307E-2</v>
      </c>
      <c r="C38" s="1645">
        <v>1.5619570902258137E-2</v>
      </c>
      <c r="D38" s="1645">
        <v>1.6825028239641149E-2</v>
      </c>
      <c r="E38" s="1645">
        <v>1.617608870678371E-2</v>
      </c>
      <c r="F38" s="1645">
        <v>-7.7642574470965342E-2</v>
      </c>
      <c r="G38" s="1645">
        <v>-0.26189718645831783</v>
      </c>
      <c r="H38" s="1645">
        <v>3.8556233506001153E-2</v>
      </c>
      <c r="I38" s="1645">
        <v>3.3444174477773725E-4</v>
      </c>
      <c r="J38" s="1645">
        <v>-4.0368459283702746E-3</v>
      </c>
      <c r="K38" s="1646">
        <v>1.0007354940603055E-3</v>
      </c>
    </row>
    <row r="39" spans="1:11" x14ac:dyDescent="0.2">
      <c r="A39" s="158" t="s">
        <v>437</v>
      </c>
      <c r="B39" s="1645">
        <v>3.0752854713071005E-2</v>
      </c>
      <c r="C39" s="1645">
        <v>5.1123508320324945E-2</v>
      </c>
      <c r="D39" s="1645">
        <v>1.8534172635931295E-2</v>
      </c>
      <c r="E39" s="1645">
        <v>1.8856339257839499E-2</v>
      </c>
      <c r="F39" s="1645">
        <v>0.25447008666810966</v>
      </c>
      <c r="G39" s="1645">
        <v>1.3696827103119362E-2</v>
      </c>
      <c r="H39" s="1645">
        <v>-7.2026640653387972E-2</v>
      </c>
      <c r="I39" s="1645">
        <v>1.9189348499067647E-2</v>
      </c>
      <c r="J39" s="1645">
        <v>5.6380233445972983E-2</v>
      </c>
      <c r="K39" s="1646">
        <v>3.0151733879925743E-2</v>
      </c>
    </row>
    <row r="40" spans="1:11" x14ac:dyDescent="0.2">
      <c r="A40" s="158" t="s">
        <v>438</v>
      </c>
      <c r="B40" s="1645">
        <v>5.858544422479009E-2</v>
      </c>
      <c r="C40" s="1645">
        <v>1.7029034458984824E-2</v>
      </c>
      <c r="D40" s="1645">
        <v>5.7863281637700256E-2</v>
      </c>
      <c r="E40" s="1645">
        <v>5.9360247326049408E-2</v>
      </c>
      <c r="F40" s="1645">
        <v>3.4880168855357968E-2</v>
      </c>
      <c r="G40" s="1645">
        <v>-0.10476676742215368</v>
      </c>
      <c r="H40" s="1645">
        <v>5.9543827427581152E-2</v>
      </c>
      <c r="I40" s="1645">
        <v>9.2946810190962292E-2</v>
      </c>
      <c r="J40" s="1645">
        <v>9.8283710786615144E-2</v>
      </c>
      <c r="K40" s="1646">
        <v>9.4344468777323817E-2</v>
      </c>
    </row>
    <row r="41" spans="1:11" x14ac:dyDescent="0.2">
      <c r="A41" s="158" t="s">
        <v>439</v>
      </c>
      <c r="B41" s="1645">
        <v>4.0998331282415867E-2</v>
      </c>
      <c r="C41" s="1645">
        <v>5.3090904987166218E-2</v>
      </c>
      <c r="D41" s="1645">
        <v>3.4675731727980608E-2</v>
      </c>
      <c r="E41" s="1645">
        <v>3.4299523313953029E-2</v>
      </c>
      <c r="F41" s="1645">
        <v>8.3067973733970915E-2</v>
      </c>
      <c r="G41" s="1645">
        <v>-0.19296010026292376</v>
      </c>
      <c r="H41" s="1645">
        <v>-3.4890003274411524E-2</v>
      </c>
      <c r="I41" s="1645">
        <v>-2.7376538325557527E-3</v>
      </c>
      <c r="J41" s="1645">
        <v>-2.1994527868421661E-2</v>
      </c>
      <c r="K41" s="1646">
        <v>1.1713993035349231E-2</v>
      </c>
    </row>
    <row r="42" spans="1:11" x14ac:dyDescent="0.2">
      <c r="A42" s="158" t="s">
        <v>440</v>
      </c>
      <c r="B42" s="1645">
        <v>1.0369676607866871E-3</v>
      </c>
      <c r="C42" s="1645">
        <v>7.2494410545108261E-3</v>
      </c>
      <c r="D42" s="1645">
        <v>-4.1125338439787135E-2</v>
      </c>
      <c r="E42" s="1645">
        <v>-3.8626925507871494E-2</v>
      </c>
      <c r="F42" s="1645">
        <v>-0.20007343609049905</v>
      </c>
      <c r="G42" s="1645">
        <v>-0.46202970279468619</v>
      </c>
      <c r="H42" s="1645">
        <v>-2.8726528518696798E-2</v>
      </c>
      <c r="I42" s="1645">
        <v>-4.1516681142026541E-3</v>
      </c>
      <c r="J42" s="1645">
        <v>-5.1910947156200461E-2</v>
      </c>
      <c r="K42" s="1646">
        <v>1.261192338370008E-3</v>
      </c>
    </row>
    <row r="43" spans="1:11" x14ac:dyDescent="0.2">
      <c r="A43" s="158" t="s">
        <v>441</v>
      </c>
      <c r="B43" s="1645">
        <v>3.6259965649245773E-2</v>
      </c>
      <c r="C43" s="1645">
        <v>5.9600200970197836E-3</v>
      </c>
      <c r="D43" s="1645">
        <v>0.10883989838238885</v>
      </c>
      <c r="E43" s="1645">
        <v>0.10532333055397522</v>
      </c>
      <c r="F43" s="1645">
        <v>-0.17642327349318729</v>
      </c>
      <c r="G43" s="1645">
        <v>-9.1799349175682027E-5</v>
      </c>
      <c r="H43" s="1645">
        <v>-1.6533842229732339E-4</v>
      </c>
      <c r="I43" s="1645">
        <v>1.196964598723003E-2</v>
      </c>
      <c r="J43" s="1645">
        <v>-1.7372289576802737E-2</v>
      </c>
      <c r="K43" s="1646">
        <v>2.6024743652953937E-2</v>
      </c>
    </row>
    <row r="44" spans="1:11" x14ac:dyDescent="0.2">
      <c r="A44" s="159" t="s">
        <v>442</v>
      </c>
      <c r="B44" s="1649">
        <v>-2.2528515223249113E-2</v>
      </c>
      <c r="C44" s="1649">
        <v>3.1683143664191289E-2</v>
      </c>
      <c r="D44" s="1649">
        <v>-9.6841370695231938E-2</v>
      </c>
      <c r="E44" s="1649">
        <v>-0.10211172181782134</v>
      </c>
      <c r="F44" s="1649">
        <v>0.3377217978357745</v>
      </c>
      <c r="G44" s="1649">
        <v>-0.10104036963052006</v>
      </c>
      <c r="H44" s="1649">
        <v>-0.17137491161521087</v>
      </c>
      <c r="I44" s="1649">
        <v>0.14015320858389901</v>
      </c>
      <c r="J44" s="1649">
        <v>-3.0579122848794483E-2</v>
      </c>
      <c r="K44" s="1650">
        <v>0.17445540434013085</v>
      </c>
    </row>
    <row r="45" spans="1:11" x14ac:dyDescent="0.2">
      <c r="A45" s="161" t="s">
        <v>443</v>
      </c>
      <c r="B45" s="1647">
        <v>9.3524984637608471E-2</v>
      </c>
      <c r="C45" s="1647">
        <v>7.5510372452655627E-2</v>
      </c>
      <c r="D45" s="1647">
        <v>0.18463885070016917</v>
      </c>
      <c r="E45" s="1647">
        <v>0.18824107919724464</v>
      </c>
      <c r="F45" s="1647">
        <v>0.15220962188676321</v>
      </c>
      <c r="G45" s="1647">
        <v>0.20235294744282076</v>
      </c>
      <c r="H45" s="1647">
        <v>5.7442176711213079E-2</v>
      </c>
      <c r="I45" s="1647">
        <v>9.4534287661023217E-2</v>
      </c>
      <c r="J45" s="1647">
        <v>0.12848491725386457</v>
      </c>
      <c r="K45" s="1648">
        <v>8.7219338610596248E-2</v>
      </c>
    </row>
    <row r="46" spans="1:11" x14ac:dyDescent="0.2">
      <c r="A46" s="158" t="s">
        <v>444</v>
      </c>
      <c r="B46" s="1645">
        <v>6.3945343156484508E-2</v>
      </c>
      <c r="C46" s="1645">
        <v>7.4705997370639196E-2</v>
      </c>
      <c r="D46" s="1645">
        <v>4.8676042373763773E-2</v>
      </c>
      <c r="E46" s="1645">
        <v>5.0573536695954664E-2</v>
      </c>
      <c r="F46" s="1645">
        <v>4.2673647928059853E-2</v>
      </c>
      <c r="G46" s="1645">
        <v>-0.22113314181417454</v>
      </c>
      <c r="H46" s="1645">
        <v>5.2763792989567487E-2</v>
      </c>
      <c r="I46" s="1645">
        <v>6.3534536069932923E-2</v>
      </c>
      <c r="J46" s="1645">
        <v>3.2011228920478696E-2</v>
      </c>
      <c r="K46" s="1646">
        <v>7.5180171473618065E-2</v>
      </c>
    </row>
    <row r="47" spans="1:11" x14ac:dyDescent="0.2">
      <c r="A47" s="158" t="s">
        <v>445</v>
      </c>
      <c r="B47" s="1645">
        <v>0.25310668192863583</v>
      </c>
      <c r="C47" s="1645">
        <v>0.12515396383118876</v>
      </c>
      <c r="D47" s="1645">
        <v>0.34400440508010138</v>
      </c>
      <c r="E47" s="1645">
        <v>0.34945138847596147</v>
      </c>
      <c r="F47" s="1645">
        <v>0.25153281045230913</v>
      </c>
      <c r="G47" s="1645">
        <v>8.3076885524133989E-2</v>
      </c>
      <c r="H47" s="1645">
        <v>0.34824259806094943</v>
      </c>
      <c r="I47" s="1645">
        <v>0.23578347878305414</v>
      </c>
      <c r="J47" s="1645">
        <v>0.23206267296271435</v>
      </c>
      <c r="K47" s="1646">
        <v>0.21782568632821186</v>
      </c>
    </row>
    <row r="48" spans="1:11" x14ac:dyDescent="0.2">
      <c r="A48" s="158" t="s">
        <v>446</v>
      </c>
      <c r="B48" s="1645">
        <v>7.9758371419107008E-2</v>
      </c>
      <c r="C48" s="1645">
        <v>0.11035252941748304</v>
      </c>
      <c r="D48" s="1645">
        <v>-2.2444776905294967E-2</v>
      </c>
      <c r="E48" s="1645">
        <v>-1.7558898201265192E-2</v>
      </c>
      <c r="F48" s="1645">
        <v>0.60218596512020484</v>
      </c>
      <c r="G48" s="1645">
        <v>-0.20350194787166095</v>
      </c>
      <c r="H48" s="1645">
        <v>4.5262888974796973E-2</v>
      </c>
      <c r="I48" s="1645">
        <v>3.7442211062551224E-2</v>
      </c>
      <c r="J48" s="1645">
        <v>0.10518124343163078</v>
      </c>
      <c r="K48" s="1646">
        <v>6.0779231768647086E-2</v>
      </c>
    </row>
    <row r="49" spans="1:11" x14ac:dyDescent="0.2">
      <c r="A49" s="158" t="s">
        <v>447</v>
      </c>
      <c r="B49" s="1645">
        <v>4.4377423007043781E-2</v>
      </c>
      <c r="C49" s="1645">
        <v>3.2807809542067974E-2</v>
      </c>
      <c r="D49" s="1645">
        <v>7.8458947206678731E-2</v>
      </c>
      <c r="E49" s="1645">
        <v>8.2116972086502635E-2</v>
      </c>
      <c r="F49" s="1645">
        <v>7.5778604345967684E-2</v>
      </c>
      <c r="G49" s="1645">
        <v>-0.1439824536165058</v>
      </c>
      <c r="H49" s="1645">
        <v>2.4543694115758692E-2</v>
      </c>
      <c r="I49" s="1645">
        <v>3.6641492761131871E-2</v>
      </c>
      <c r="J49" s="1645">
        <v>5.1311946591263195E-2</v>
      </c>
      <c r="K49" s="1646">
        <v>3.6752613572331609E-2</v>
      </c>
    </row>
    <row r="50" spans="1:11" x14ac:dyDescent="0.2">
      <c r="A50" s="158" t="s">
        <v>448</v>
      </c>
      <c r="B50" s="1645">
        <v>5.8666193939308435E-2</v>
      </c>
      <c r="C50" s="1645">
        <v>5.1308706703575069E-2</v>
      </c>
      <c r="D50" s="1645">
        <v>3.6639186590385349E-2</v>
      </c>
      <c r="E50" s="1645">
        <v>3.6992398245178741E-2</v>
      </c>
      <c r="F50" s="1645">
        <v>8.2863666891568391E-2</v>
      </c>
      <c r="G50" s="1645">
        <v>-0.13223169466072016</v>
      </c>
      <c r="H50" s="1645">
        <v>5.8003749551852064E-2</v>
      </c>
      <c r="I50" s="1645">
        <v>8.3406050545934002E-2</v>
      </c>
      <c r="J50" s="1645">
        <v>4.5418961009945545E-2</v>
      </c>
      <c r="K50" s="1646">
        <v>8.6414306934005508E-2</v>
      </c>
    </row>
    <row r="51" spans="1:11" x14ac:dyDescent="0.2">
      <c r="A51" s="158" t="s">
        <v>449</v>
      </c>
      <c r="B51" s="1645">
        <v>6.6832489535268047E-2</v>
      </c>
      <c r="C51" s="1645">
        <v>2.3868604269787656E-2</v>
      </c>
      <c r="D51" s="1645">
        <v>5.9845534444540341E-2</v>
      </c>
      <c r="E51" s="1645">
        <v>6.6810522377803022E-2</v>
      </c>
      <c r="F51" s="1645">
        <v>0.11422265320556245</v>
      </c>
      <c r="G51" s="1645">
        <v>-0.26082357655877236</v>
      </c>
      <c r="H51" s="1645">
        <v>8.5243198709133397E-2</v>
      </c>
      <c r="I51" s="1645">
        <v>9.9869908601144586E-2</v>
      </c>
      <c r="J51" s="1645">
        <v>6.8417151516852348E-2</v>
      </c>
      <c r="K51" s="1646">
        <v>0.11122070226273856</v>
      </c>
    </row>
    <row r="52" spans="1:11" x14ac:dyDescent="0.2">
      <c r="A52" s="158" t="s">
        <v>450</v>
      </c>
      <c r="B52" s="1645">
        <v>5.3698872116992133E-2</v>
      </c>
      <c r="C52" s="1645">
        <v>5.5836650086153537E-2</v>
      </c>
      <c r="D52" s="1645">
        <v>2.6938271641925533E-2</v>
      </c>
      <c r="E52" s="1645">
        <v>2.1514028019642282E-2</v>
      </c>
      <c r="F52" s="1645">
        <v>-7.1991858610130771E-2</v>
      </c>
      <c r="G52" s="1645">
        <v>0.11050387752428618</v>
      </c>
      <c r="H52" s="1645">
        <v>3.7759229906616315E-2</v>
      </c>
      <c r="I52" s="1645">
        <v>-0.12210376825781288</v>
      </c>
      <c r="J52" s="1645">
        <v>4.7048029880803949E-2</v>
      </c>
      <c r="K52" s="1646">
        <v>-0.13926714397260798</v>
      </c>
    </row>
    <row r="53" spans="1:11" x14ac:dyDescent="0.2">
      <c r="A53" s="158" t="s">
        <v>451</v>
      </c>
      <c r="B53" s="1645">
        <v>2.5531626733815843E-2</v>
      </c>
      <c r="C53" s="1645">
        <v>7.6666811575791015E-3</v>
      </c>
      <c r="D53" s="1645">
        <v>5.638280233229833E-2</v>
      </c>
      <c r="E53" s="1645">
        <v>5.2971391803231814E-2</v>
      </c>
      <c r="F53" s="1645">
        <v>0.24639453626467672</v>
      </c>
      <c r="G53" s="1645">
        <v>-0.29364344941220177</v>
      </c>
      <c r="H53" s="1645">
        <v>-1.414746766736499E-2</v>
      </c>
      <c r="I53" s="1645">
        <v>-7.1376027785612613E-3</v>
      </c>
      <c r="J53" s="1645">
        <v>1.9826704542074244E-2</v>
      </c>
      <c r="K53" s="1646">
        <v>-1.0540735547065612E-2</v>
      </c>
    </row>
    <row r="54" spans="1:11" x14ac:dyDescent="0.2">
      <c r="A54" s="159" t="s">
        <v>452</v>
      </c>
      <c r="B54" s="1649">
        <v>-1.994479395857008E-2</v>
      </c>
      <c r="C54" s="1649">
        <v>-0.14640506318020458</v>
      </c>
      <c r="D54" s="1649">
        <v>5.9928417793896635E-3</v>
      </c>
      <c r="E54" s="1649">
        <v>8.9750038607205214E-3</v>
      </c>
      <c r="F54" s="1649">
        <v>3.1760789148121277E-2</v>
      </c>
      <c r="G54" s="1649">
        <v>-0.26649416370115819</v>
      </c>
      <c r="H54" s="1649">
        <v>9.7541094793906394E-2</v>
      </c>
      <c r="I54" s="1649">
        <v>-3.4146400100197446E-3</v>
      </c>
      <c r="J54" s="1649">
        <v>-0.11791391924122385</v>
      </c>
      <c r="K54" s="1650">
        <v>3.6081138867957135E-2</v>
      </c>
    </row>
    <row r="56" spans="1:11" x14ac:dyDescent="0.2">
      <c r="A56" s="4" t="s">
        <v>677</v>
      </c>
    </row>
  </sheetData>
  <sheetProtection formatCells="0" formatColumns="0" formatRows="0" insertColumns="0" insertRows="0" insertHyperlinks="0" deleteColumns="0" deleteRows="0" sort="0" autoFilter="0" pivotTables="0"/>
  <mergeCells count="2">
    <mergeCell ref="A1:K1"/>
    <mergeCell ref="A2:K2"/>
  </mergeCells>
  <phoneticPr fontId="72" type="noConversion"/>
  <printOptions horizontalCentered="1"/>
  <pageMargins left="0.25" right="0.25" top="0.25" bottom="0.5" header="0.3" footer="0.3"/>
  <pageSetup scale="89" fitToWidth="2" fitToHeight="2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W56"/>
  <sheetViews>
    <sheetView showGridLines="0" zoomScaleNormal="100" workbookViewId="0">
      <selection activeCell="I8" sqref="I8"/>
    </sheetView>
  </sheetViews>
  <sheetFormatPr defaultColWidth="7" defaultRowHeight="12.75" x14ac:dyDescent="0.2"/>
  <cols>
    <col min="1" max="1" width="18.28515625" style="701" customWidth="1"/>
    <col min="2" max="10" width="9.7109375" style="701" customWidth="1"/>
    <col min="11" max="11" width="1.7109375" style="701" customWidth="1"/>
    <col min="12" max="12" width="18.28515625" style="701" customWidth="1"/>
    <col min="13" max="21" width="9.7109375" style="701" customWidth="1"/>
  </cols>
  <sheetData>
    <row r="1" spans="1:23" s="2" customFormat="1" ht="15.75" x14ac:dyDescent="0.25">
      <c r="A1" s="1893" t="s">
        <v>874</v>
      </c>
      <c r="B1" s="1893"/>
      <c r="C1" s="1893"/>
      <c r="D1" s="1893"/>
      <c r="E1" s="1893"/>
      <c r="F1" s="1893"/>
      <c r="G1" s="1893"/>
      <c r="H1" s="1893"/>
      <c r="I1" s="1893"/>
      <c r="J1" s="1893"/>
      <c r="K1" s="747"/>
      <c r="L1" s="1893" t="s">
        <v>874</v>
      </c>
      <c r="M1" s="1893"/>
      <c r="N1" s="1893"/>
      <c r="O1" s="1893"/>
      <c r="P1" s="1893"/>
      <c r="Q1" s="1893"/>
      <c r="R1" s="1893"/>
      <c r="S1" s="1893"/>
      <c r="T1" s="1893"/>
      <c r="U1" s="1893"/>
      <c r="W1" s="1353"/>
    </row>
    <row r="2" spans="1:23" s="2" customFormat="1" ht="15.75" x14ac:dyDescent="0.25">
      <c r="A2" s="1893">
        <v>2015</v>
      </c>
      <c r="B2" s="1893"/>
      <c r="C2" s="1893"/>
      <c r="D2" s="1893"/>
      <c r="E2" s="1893"/>
      <c r="F2" s="1893"/>
      <c r="G2" s="1893"/>
      <c r="H2" s="1893"/>
      <c r="I2" s="1893"/>
      <c r="J2" s="1893"/>
      <c r="K2" s="701"/>
      <c r="L2" s="1893" t="s">
        <v>984</v>
      </c>
      <c r="M2" s="1893"/>
      <c r="N2" s="1893"/>
      <c r="O2" s="1893"/>
      <c r="P2" s="1893"/>
      <c r="Q2" s="1893"/>
      <c r="R2" s="1893"/>
      <c r="S2" s="1893"/>
      <c r="T2" s="1893"/>
      <c r="U2" s="1893"/>
    </row>
    <row r="3" spans="1:23" s="2" customFormat="1" ht="14.25" x14ac:dyDescent="0.2">
      <c r="A3" s="741"/>
      <c r="B3" s="870"/>
      <c r="C3" s="741"/>
      <c r="D3" s="741"/>
      <c r="E3" s="741"/>
      <c r="F3" s="741"/>
      <c r="G3" s="741"/>
      <c r="H3" s="741"/>
      <c r="I3" s="741"/>
      <c r="J3" s="741"/>
      <c r="K3" s="701"/>
      <c r="L3" s="741"/>
      <c r="M3" s="870"/>
      <c r="N3" s="741"/>
      <c r="O3" s="741"/>
      <c r="P3" s="741"/>
      <c r="Q3" s="741"/>
      <c r="R3" s="741"/>
      <c r="S3" s="741"/>
      <c r="T3" s="741"/>
      <c r="U3" s="741"/>
    </row>
    <row r="4" spans="1:23" s="19" customFormat="1" ht="24" x14ac:dyDescent="0.2">
      <c r="A4" s="871" t="s">
        <v>401</v>
      </c>
      <c r="B4" s="872" t="s">
        <v>264</v>
      </c>
      <c r="C4" s="872" t="s">
        <v>555</v>
      </c>
      <c r="D4" s="872" t="s">
        <v>348</v>
      </c>
      <c r="E4" s="872" t="s">
        <v>201</v>
      </c>
      <c r="F4" s="872" t="s">
        <v>558</v>
      </c>
      <c r="G4" s="872" t="s">
        <v>556</v>
      </c>
      <c r="H4" s="872" t="s">
        <v>3</v>
      </c>
      <c r="I4" s="872" t="s">
        <v>230</v>
      </c>
      <c r="J4" s="873" t="s">
        <v>228</v>
      </c>
      <c r="K4" s="875"/>
      <c r="L4" s="871" t="s">
        <v>401</v>
      </c>
      <c r="M4" s="872" t="s">
        <v>264</v>
      </c>
      <c r="N4" s="872" t="s">
        <v>555</v>
      </c>
      <c r="O4" s="872" t="s">
        <v>348</v>
      </c>
      <c r="P4" s="872" t="s">
        <v>201</v>
      </c>
      <c r="Q4" s="872" t="s">
        <v>558</v>
      </c>
      <c r="R4" s="872" t="s">
        <v>556</v>
      </c>
      <c r="S4" s="872" t="s">
        <v>3</v>
      </c>
      <c r="T4" s="872" t="s">
        <v>230</v>
      </c>
      <c r="U4" s="873" t="s">
        <v>228</v>
      </c>
    </row>
    <row r="5" spans="1:23" x14ac:dyDescent="0.2">
      <c r="A5" s="876" t="s">
        <v>513</v>
      </c>
      <c r="B5" s="891">
        <v>10.184170165155248</v>
      </c>
      <c r="C5" s="891">
        <v>7.9129597477898486</v>
      </c>
      <c r="D5" s="891">
        <v>7.2284360759744146</v>
      </c>
      <c r="E5" s="891">
        <v>3.3239082702800995</v>
      </c>
      <c r="F5" s="891">
        <v>2.4754273857166922</v>
      </c>
      <c r="G5" s="891">
        <v>6.871929939741249</v>
      </c>
      <c r="H5" s="891">
        <v>6.8242834983315506</v>
      </c>
      <c r="I5" s="891">
        <v>3.7892725221423786</v>
      </c>
      <c r="J5" s="892">
        <v>5.9159626244558687</v>
      </c>
      <c r="L5" s="876" t="s">
        <v>513</v>
      </c>
      <c r="M5" s="891">
        <v>9.9969045220318034</v>
      </c>
      <c r="N5" s="891">
        <v>7.568022753213552</v>
      </c>
      <c r="O5" s="891">
        <v>7.163973182150734</v>
      </c>
      <c r="P5" s="891">
        <v>3.30644851925164</v>
      </c>
      <c r="Q5" s="891">
        <v>2.7811445163195079</v>
      </c>
      <c r="R5" s="891">
        <v>6.9382309734609517</v>
      </c>
      <c r="S5" s="891">
        <v>6.9903582980605572</v>
      </c>
      <c r="T5" s="891">
        <v>4.0206475523095868</v>
      </c>
      <c r="U5" s="892">
        <v>6.2632990058971814</v>
      </c>
    </row>
    <row r="6" spans="1:23" x14ac:dyDescent="0.2">
      <c r="A6" s="876" t="s">
        <v>481</v>
      </c>
      <c r="B6" s="891">
        <v>11.989610185071781</v>
      </c>
      <c r="C6" s="891">
        <v>8.5197561047804342</v>
      </c>
      <c r="D6" s="891">
        <v>11.332097813646678</v>
      </c>
      <c r="E6" s="891">
        <v>11.334639154821071</v>
      </c>
      <c r="F6" s="891">
        <v>4.5770549951764457</v>
      </c>
      <c r="G6" s="891">
        <v>10.689036815744283</v>
      </c>
      <c r="H6" s="891">
        <v>13.096182113711521</v>
      </c>
      <c r="I6" s="891">
        <v>8.3826562293929463</v>
      </c>
      <c r="J6" s="892">
        <v>11.842231009647927</v>
      </c>
      <c r="L6" s="876" t="s">
        <v>481</v>
      </c>
      <c r="M6" s="891">
        <v>12.364368483565297</v>
      </c>
      <c r="N6" s="891">
        <v>8.4224320338614103</v>
      </c>
      <c r="O6" s="891">
        <v>11.386057721864862</v>
      </c>
      <c r="P6" s="891">
        <v>10.931643151749412</v>
      </c>
      <c r="Q6" s="891">
        <v>4.7476979917444329</v>
      </c>
      <c r="R6" s="891">
        <v>11.092583952766754</v>
      </c>
      <c r="S6" s="891">
        <v>13.581666091927358</v>
      </c>
      <c r="T6" s="891">
        <v>9.1615771129475601</v>
      </c>
      <c r="U6" s="892">
        <v>12.337787539893553</v>
      </c>
    </row>
    <row r="7" spans="1:23" x14ac:dyDescent="0.2">
      <c r="A7" s="876" t="s">
        <v>485</v>
      </c>
      <c r="B7" s="891">
        <v>9.5685339552659165</v>
      </c>
      <c r="C7" s="891">
        <v>7.4704510467029621</v>
      </c>
      <c r="D7" s="891">
        <v>8.3206954131039126</v>
      </c>
      <c r="E7" s="891">
        <v>4.9078985504904207</v>
      </c>
      <c r="F7" s="891">
        <v>3.0177457930052918</v>
      </c>
      <c r="G7" s="891">
        <v>8.0426601430764659</v>
      </c>
      <c r="H7" s="891">
        <v>8.262991455352326</v>
      </c>
      <c r="I7" s="891">
        <v>4.8966976874476691</v>
      </c>
      <c r="J7" s="892">
        <v>7.644562309909495</v>
      </c>
      <c r="L7" s="876" t="s">
        <v>485</v>
      </c>
      <c r="M7" s="891">
        <v>9.67565841305675</v>
      </c>
      <c r="N7" s="891">
        <v>7.4367969005029417</v>
      </c>
      <c r="O7" s="891">
        <v>8.3509979862440957</v>
      </c>
      <c r="P7" s="891">
        <v>5.2432169212496218</v>
      </c>
      <c r="Q7" s="891">
        <v>3.8078858478553035</v>
      </c>
      <c r="R7" s="891">
        <v>8.098945497567561</v>
      </c>
      <c r="S7" s="891">
        <v>8.4414005590932</v>
      </c>
      <c r="T7" s="891">
        <v>5.0560870412942931</v>
      </c>
      <c r="U7" s="892">
        <v>7.7731209311114116</v>
      </c>
    </row>
    <row r="8" spans="1:23" x14ac:dyDescent="0.2">
      <c r="A8" s="876" t="s">
        <v>502</v>
      </c>
      <c r="B8" s="891">
        <v>9.9518085361317965</v>
      </c>
      <c r="C8" s="891">
        <v>7.1927410120121031</v>
      </c>
      <c r="D8" s="891">
        <v>7.8185514709591146</v>
      </c>
      <c r="E8" s="891">
        <v>3.5251926076759936</v>
      </c>
      <c r="F8" s="891">
        <v>2.8053872975266714</v>
      </c>
      <c r="G8" s="891">
        <v>6.5727050008965779</v>
      </c>
      <c r="H8" s="891">
        <v>7.3346712266102623</v>
      </c>
      <c r="I8" s="891">
        <v>4.2859637038969307</v>
      </c>
      <c r="J8" s="892">
        <v>6.4755111018468234</v>
      </c>
      <c r="L8" s="876" t="s">
        <v>502</v>
      </c>
      <c r="M8" s="891">
        <v>10.159433156953318</v>
      </c>
      <c r="N8" s="891">
        <v>7.2773170277907786</v>
      </c>
      <c r="O8" s="891">
        <v>7.8989389326060966</v>
      </c>
      <c r="P8" s="891">
        <v>2.5150101470138475</v>
      </c>
      <c r="Q8" s="891">
        <v>3.3357374927577839</v>
      </c>
      <c r="R8" s="891">
        <v>6.9910449095905989</v>
      </c>
      <c r="S8" s="891">
        <v>7.2058664060678401</v>
      </c>
      <c r="T8" s="891">
        <v>3.7398628217962475</v>
      </c>
      <c r="U8" s="892">
        <v>6.5693508821557947</v>
      </c>
    </row>
    <row r="9" spans="1:23" x14ac:dyDescent="0.2">
      <c r="A9" s="876" t="s">
        <v>482</v>
      </c>
      <c r="B9" s="891">
        <v>8.8001890241187599</v>
      </c>
      <c r="C9" s="891">
        <v>7.1030777039940549</v>
      </c>
      <c r="D9" s="891">
        <v>8.0621615554824313</v>
      </c>
      <c r="E9" s="891">
        <v>4.7229494242409498</v>
      </c>
      <c r="F9" s="891">
        <v>3.230317009047059</v>
      </c>
      <c r="G9" s="891">
        <v>8.1828385115195914</v>
      </c>
      <c r="H9" s="891">
        <v>8.2543007990617063</v>
      </c>
      <c r="I9" s="891">
        <v>5.1688449421857703</v>
      </c>
      <c r="J9" s="892">
        <v>7.7307091347630035</v>
      </c>
      <c r="L9" s="876" t="s">
        <v>482</v>
      </c>
      <c r="M9" s="891">
        <v>8.9659945800491645</v>
      </c>
      <c r="N9" s="891">
        <v>7.1621219830213612</v>
      </c>
      <c r="O9" s="891">
        <v>8.2007089773725177</v>
      </c>
      <c r="P9" s="891">
        <v>4.8828342113143801</v>
      </c>
      <c r="Q9" s="891">
        <v>3.9738985241499871</v>
      </c>
      <c r="R9" s="891">
        <v>8.2971738902951913</v>
      </c>
      <c r="S9" s="891">
        <v>8.3634140400564352</v>
      </c>
      <c r="T9" s="891">
        <v>5.2280429575557585</v>
      </c>
      <c r="U9" s="892">
        <v>7.8362471862233098</v>
      </c>
    </row>
    <row r="10" spans="1:23" x14ac:dyDescent="0.2">
      <c r="A10" s="876" t="s">
        <v>486</v>
      </c>
      <c r="B10" s="891">
        <v>10.223170259371519</v>
      </c>
      <c r="C10" s="891">
        <v>7.2438958680278303</v>
      </c>
      <c r="D10" s="891">
        <v>8.8093463126990503</v>
      </c>
      <c r="E10" s="891">
        <v>5.1773183257251931</v>
      </c>
      <c r="F10" s="891">
        <v>2.9343893390701088</v>
      </c>
      <c r="G10" s="891">
        <v>8.6716669406069844</v>
      </c>
      <c r="H10" s="891">
        <v>9.2487459273822097</v>
      </c>
      <c r="I10" s="891">
        <v>5.424176900414988</v>
      </c>
      <c r="J10" s="892">
        <v>8.5426379241234507</v>
      </c>
      <c r="L10" s="876" t="s">
        <v>486</v>
      </c>
      <c r="M10" s="891">
        <v>10.464093913298601</v>
      </c>
      <c r="N10" s="891">
        <v>7.4217243201278631</v>
      </c>
      <c r="O10" s="891">
        <v>9.052810941646662</v>
      </c>
      <c r="P10" s="891">
        <v>6.3041482481020772</v>
      </c>
      <c r="Q10" s="891">
        <v>3.6911625039330342</v>
      </c>
      <c r="R10" s="891">
        <v>9.0362165608051956</v>
      </c>
      <c r="S10" s="891">
        <v>9.1716177499886857</v>
      </c>
      <c r="T10" s="891">
        <v>5.5349587472275754</v>
      </c>
      <c r="U10" s="892">
        <v>8.4573521575902433</v>
      </c>
    </row>
    <row r="11" spans="1:23" x14ac:dyDescent="0.2">
      <c r="A11" s="876" t="s">
        <v>518</v>
      </c>
      <c r="B11" s="891">
        <v>10.959209277349697</v>
      </c>
      <c r="C11" s="891">
        <v>7.0841681540644412</v>
      </c>
      <c r="D11" s="891">
        <v>8.1122240232400546</v>
      </c>
      <c r="E11" s="891">
        <v>6.1347678203328142</v>
      </c>
      <c r="F11" s="891">
        <v>3.1622756184522953</v>
      </c>
      <c r="G11" s="891">
        <v>7.3109471655223652</v>
      </c>
      <c r="H11" s="891">
        <v>7.3735734771697832</v>
      </c>
      <c r="I11" s="891">
        <v>4.2737947890126042</v>
      </c>
      <c r="J11" s="892">
        <v>6.7219772455559124</v>
      </c>
      <c r="L11" s="876" t="s">
        <v>518</v>
      </c>
      <c r="M11" s="891">
        <v>11.212424798952778</v>
      </c>
      <c r="N11" s="891">
        <v>7.5323009929175315</v>
      </c>
      <c r="O11" s="891">
        <v>8.2345460917724012</v>
      </c>
      <c r="P11" s="891">
        <v>4.4657389050146987</v>
      </c>
      <c r="Q11" s="891">
        <v>3.7047532205695832</v>
      </c>
      <c r="R11" s="891">
        <v>6.8907096399752445</v>
      </c>
      <c r="S11" s="891">
        <v>7.7589157438591068</v>
      </c>
      <c r="T11" s="891">
        <v>4.6538333870162081</v>
      </c>
      <c r="U11" s="892">
        <v>7.0390391986643586</v>
      </c>
    </row>
    <row r="12" spans="1:23" x14ac:dyDescent="0.2">
      <c r="A12" s="876" t="s">
        <v>529</v>
      </c>
      <c r="B12" s="891">
        <v>11.556522732073596</v>
      </c>
      <c r="C12" s="891">
        <v>7.9508794914670631</v>
      </c>
      <c r="D12" s="891">
        <v>8.2818462301410527</v>
      </c>
      <c r="E12" s="891">
        <v>3.7968236383004954</v>
      </c>
      <c r="F12" s="891">
        <v>4.917071898533429</v>
      </c>
      <c r="G12" s="891">
        <v>6.701683397091176</v>
      </c>
      <c r="H12" s="891">
        <v>7.3226039380535113</v>
      </c>
      <c r="I12" s="891">
        <v>3.9752618706664413</v>
      </c>
      <c r="J12" s="892">
        <v>6.4093044389078209</v>
      </c>
      <c r="L12" s="876" t="s">
        <v>529</v>
      </c>
      <c r="M12" s="891">
        <v>11.167727192381809</v>
      </c>
      <c r="N12" s="891">
        <v>7.3616783207288581</v>
      </c>
      <c r="O12" s="891">
        <v>8.1530040191163007</v>
      </c>
      <c r="P12" s="891">
        <v>3.3266131595853659</v>
      </c>
      <c r="Q12" s="891">
        <v>2.1139403521153106</v>
      </c>
      <c r="R12" s="891">
        <v>6.7096409092555618</v>
      </c>
      <c r="S12" s="891">
        <v>7.8321149274436861</v>
      </c>
      <c r="T12" s="891">
        <v>4.1983226450038629</v>
      </c>
      <c r="U12" s="892">
        <v>6.9928038870003357</v>
      </c>
    </row>
    <row r="13" spans="1:23" x14ac:dyDescent="0.2">
      <c r="A13" s="876" t="s">
        <v>531</v>
      </c>
      <c r="B13" s="891">
        <v>10.741425026869793</v>
      </c>
      <c r="C13" s="891">
        <v>7.6193537046845723</v>
      </c>
      <c r="D13" s="891">
        <v>7.6606850859917559</v>
      </c>
      <c r="E13" s="891">
        <v>3.5954487443611751</v>
      </c>
      <c r="F13" s="891">
        <v>3.0183787487112879</v>
      </c>
      <c r="G13" s="891">
        <v>6.4483188952951478</v>
      </c>
      <c r="H13" s="891">
        <v>6.9859446378109507</v>
      </c>
      <c r="I13" s="891">
        <v>3.8849551541695502</v>
      </c>
      <c r="J13" s="892">
        <v>6.145351711020087</v>
      </c>
      <c r="L13" s="876" t="s">
        <v>531</v>
      </c>
      <c r="M13" s="891">
        <v>11.085407181552748</v>
      </c>
      <c r="N13" s="891">
        <v>7.9742336345320464</v>
      </c>
      <c r="O13" s="891">
        <v>7.8193139209693836</v>
      </c>
      <c r="P13" s="891">
        <v>4.1728412187656359</v>
      </c>
      <c r="Q13" s="891">
        <v>3.2783151218222875</v>
      </c>
      <c r="R13" s="891">
        <v>6.5207460058967932</v>
      </c>
      <c r="S13" s="891">
        <v>7.3003902248963328</v>
      </c>
      <c r="T13" s="891">
        <v>4.2500287555206588</v>
      </c>
      <c r="U13" s="892">
        <v>6.3819956847455135</v>
      </c>
    </row>
    <row r="14" spans="1:23" x14ac:dyDescent="0.2">
      <c r="A14" s="879" t="s">
        <v>532</v>
      </c>
      <c r="B14" s="891">
        <v>9.9181434681932856</v>
      </c>
      <c r="C14" s="891">
        <v>7.4481914844256965</v>
      </c>
      <c r="D14" s="891">
        <v>7.3644333823924057</v>
      </c>
      <c r="E14" s="891">
        <v>4.8459250651063259</v>
      </c>
      <c r="F14" s="891">
        <v>3.3146852329354553</v>
      </c>
      <c r="G14" s="891">
        <v>6.3335558539596626</v>
      </c>
      <c r="H14" s="891">
        <v>6.9431363439957128</v>
      </c>
      <c r="I14" s="891">
        <v>3.9944938837775932</v>
      </c>
      <c r="J14" s="892">
        <v>6.2175542274860573</v>
      </c>
      <c r="L14" s="879" t="s">
        <v>532</v>
      </c>
      <c r="M14" s="891">
        <v>10.060230368637448</v>
      </c>
      <c r="N14" s="891">
        <v>7.5129691144707191</v>
      </c>
      <c r="O14" s="891">
        <v>7.4332722303194609</v>
      </c>
      <c r="P14" s="891">
        <v>3.546529251011707</v>
      </c>
      <c r="Q14" s="891">
        <v>3.042699998298521</v>
      </c>
      <c r="R14" s="891">
        <v>6.5545754600599722</v>
      </c>
      <c r="S14" s="891">
        <v>6.9542802995366264</v>
      </c>
      <c r="T14" s="891">
        <v>4.0624447707632498</v>
      </c>
      <c r="U14" s="892">
        <v>6.266959589098855</v>
      </c>
    </row>
    <row r="15" spans="1:23" x14ac:dyDescent="0.2">
      <c r="A15" s="880" t="s">
        <v>487</v>
      </c>
      <c r="B15" s="893">
        <v>10.367972178244573</v>
      </c>
      <c r="C15" s="893">
        <v>7.85437121614157</v>
      </c>
      <c r="D15" s="893">
        <v>9.3178680321902956</v>
      </c>
      <c r="E15" s="893">
        <v>7.1083772140996082</v>
      </c>
      <c r="F15" s="893">
        <v>4.1730701250361379</v>
      </c>
      <c r="G15" s="893">
        <v>9.1673147120898903</v>
      </c>
      <c r="H15" s="893">
        <v>10.001508189557219</v>
      </c>
      <c r="I15" s="893">
        <v>5.4571948658623111</v>
      </c>
      <c r="J15" s="894">
        <v>9.3199326659074444</v>
      </c>
      <c r="L15" s="880" t="s">
        <v>487</v>
      </c>
      <c r="M15" s="893">
        <v>10.496631382154829</v>
      </c>
      <c r="N15" s="893">
        <v>8.0219040408452695</v>
      </c>
      <c r="O15" s="893">
        <v>9.4629163023235119</v>
      </c>
      <c r="P15" s="893">
        <v>6.2448714304283843</v>
      </c>
      <c r="Q15" s="893">
        <v>4.8686303551194117</v>
      </c>
      <c r="R15" s="893">
        <v>9.0659305260034717</v>
      </c>
      <c r="S15" s="893">
        <v>10.224101609544896</v>
      </c>
      <c r="T15" s="893">
        <v>6.4225456510787478</v>
      </c>
      <c r="U15" s="894">
        <v>9.3108888411703656</v>
      </c>
    </row>
    <row r="16" spans="1:23" x14ac:dyDescent="0.2">
      <c r="A16" s="876" t="s">
        <v>507</v>
      </c>
      <c r="B16" s="891">
        <v>10.261762071455497</v>
      </c>
      <c r="C16" s="891">
        <v>6.8624432516826896</v>
      </c>
      <c r="D16" s="891">
        <v>8.4311067981966712</v>
      </c>
      <c r="E16" s="891">
        <v>4.8251004051799793</v>
      </c>
      <c r="F16" s="891">
        <v>2.759126366618506</v>
      </c>
      <c r="G16" s="891">
        <v>7.2885053821720032</v>
      </c>
      <c r="H16" s="891">
        <v>7.788140784389662</v>
      </c>
      <c r="I16" s="891">
        <v>4.1135412838149392</v>
      </c>
      <c r="J16" s="892">
        <v>7.2671572297865508</v>
      </c>
      <c r="L16" s="876" t="s">
        <v>507</v>
      </c>
      <c r="M16" s="891">
        <v>10.318885942260945</v>
      </c>
      <c r="N16" s="891">
        <v>6.796496482500193</v>
      </c>
      <c r="O16" s="891">
        <v>8.4448319271385088</v>
      </c>
      <c r="P16" s="891">
        <v>4.6878407418969967</v>
      </c>
      <c r="Q16" s="891">
        <v>3.1744121534979453</v>
      </c>
      <c r="R16" s="891">
        <v>7.3554769534086901</v>
      </c>
      <c r="S16" s="891">
        <v>7.568016372317282</v>
      </c>
      <c r="T16" s="891">
        <v>4.0714585453441767</v>
      </c>
      <c r="U16" s="892">
        <v>6.9746208541646082</v>
      </c>
    </row>
    <row r="17" spans="1:21" x14ac:dyDescent="0.2">
      <c r="A17" s="876" t="s">
        <v>508</v>
      </c>
      <c r="B17" s="891">
        <v>10.54216278577856</v>
      </c>
      <c r="C17" s="891">
        <v>7.1539696019510046</v>
      </c>
      <c r="D17" s="891">
        <v>8.1779201894924789</v>
      </c>
      <c r="E17" s="891">
        <v>5.1613426742061064</v>
      </c>
      <c r="F17" s="891">
        <v>2.6328547187415481</v>
      </c>
      <c r="G17" s="891">
        <v>7.0561998797953116</v>
      </c>
      <c r="H17" s="891">
        <v>7.4471518524903075</v>
      </c>
      <c r="I17" s="891">
        <v>4.27728943474259</v>
      </c>
      <c r="J17" s="892">
        <v>6.6033253792828699</v>
      </c>
      <c r="L17" s="876" t="s">
        <v>508</v>
      </c>
      <c r="M17" s="891">
        <v>10.761248848385462</v>
      </c>
      <c r="N17" s="891">
        <v>7.2690725493303523</v>
      </c>
      <c r="O17" s="891">
        <v>8.3039895624487734</v>
      </c>
      <c r="P17" s="891">
        <v>4.8256393740295511</v>
      </c>
      <c r="Q17" s="891">
        <v>3.0825430303397927</v>
      </c>
      <c r="R17" s="891">
        <v>7.2111731899793856</v>
      </c>
      <c r="S17" s="891">
        <v>7.5685307992676956</v>
      </c>
      <c r="T17" s="891">
        <v>4.321889407628734</v>
      </c>
      <c r="U17" s="892">
        <v>6.7556008229844364</v>
      </c>
    </row>
    <row r="18" spans="1:21" x14ac:dyDescent="0.2">
      <c r="A18" s="876" t="s">
        <v>494</v>
      </c>
      <c r="B18" s="891">
        <v>10.729247774570586</v>
      </c>
      <c r="C18" s="891">
        <v>7.2283649756487911</v>
      </c>
      <c r="D18" s="891">
        <v>8.5201275303872404</v>
      </c>
      <c r="E18" s="891">
        <v>4.8436102189578882</v>
      </c>
      <c r="F18" s="891">
        <v>2.6819755979499638</v>
      </c>
      <c r="G18" s="891">
        <v>7.6842923142012829</v>
      </c>
      <c r="H18" s="891">
        <v>8.2424112926461301</v>
      </c>
      <c r="I18" s="891">
        <v>4.4569751648670994</v>
      </c>
      <c r="J18" s="892">
        <v>7.7516615001373541</v>
      </c>
      <c r="L18" s="876" t="s">
        <v>494</v>
      </c>
      <c r="M18" s="891">
        <v>10.678825144630405</v>
      </c>
      <c r="N18" s="891">
        <v>6.9960417706429388</v>
      </c>
      <c r="O18" s="891">
        <v>8.3983350442139439</v>
      </c>
      <c r="P18" s="891">
        <v>5.9785906774771496</v>
      </c>
      <c r="Q18" s="891">
        <v>2.9587226244740412</v>
      </c>
      <c r="R18" s="891">
        <v>7.5990390367710852</v>
      </c>
      <c r="S18" s="891">
        <v>8.1575042001352127</v>
      </c>
      <c r="T18" s="891">
        <v>4.1665088557408207</v>
      </c>
      <c r="U18" s="892">
        <v>7.436816445563827</v>
      </c>
    </row>
    <row r="19" spans="1:21" x14ac:dyDescent="0.2">
      <c r="A19" s="876" t="s">
        <v>495</v>
      </c>
      <c r="B19" s="891">
        <v>9.9350589593169651</v>
      </c>
      <c r="C19" s="891">
        <v>7.1375033028250661</v>
      </c>
      <c r="D19" s="891">
        <v>8.0022245605461411</v>
      </c>
      <c r="E19" s="891">
        <v>3.2690349542095793</v>
      </c>
      <c r="F19" s="891">
        <v>3.4284881208609086</v>
      </c>
      <c r="G19" s="891">
        <v>7.4988145144288021</v>
      </c>
      <c r="H19" s="891">
        <v>7.499877955364564</v>
      </c>
      <c r="I19" s="891">
        <v>4.0615553182769517</v>
      </c>
      <c r="J19" s="892">
        <v>6.9508903486020328</v>
      </c>
      <c r="L19" s="876" t="s">
        <v>495</v>
      </c>
      <c r="M19" s="891">
        <v>10.019319712677532</v>
      </c>
      <c r="N19" s="891">
        <v>7.0805055674695971</v>
      </c>
      <c r="O19" s="891">
        <v>8.0656054611033738</v>
      </c>
      <c r="P19" s="891">
        <v>3.1830228319234459</v>
      </c>
      <c r="Q19" s="891">
        <v>4.5498329269273032</v>
      </c>
      <c r="R19" s="891">
        <v>7.5083248565025533</v>
      </c>
      <c r="S19" s="891">
        <v>8.0953738974454215</v>
      </c>
      <c r="T19" s="891">
        <v>4.422115750877702</v>
      </c>
      <c r="U19" s="892">
        <v>7.3464640872366287</v>
      </c>
    </row>
    <row r="20" spans="1:21" x14ac:dyDescent="0.2">
      <c r="A20" s="876" t="s">
        <v>514</v>
      </c>
      <c r="B20" s="891">
        <v>10.42228270551618</v>
      </c>
      <c r="C20" s="891">
        <v>7.2552802120878317</v>
      </c>
      <c r="D20" s="891">
        <v>7.909014384220292</v>
      </c>
      <c r="E20" s="891">
        <v>4.7047090994926863</v>
      </c>
      <c r="F20" s="891">
        <v>2.3896107131971931</v>
      </c>
      <c r="G20" s="891">
        <v>6.6678497063634019</v>
      </c>
      <c r="H20" s="891">
        <v>7.0272564263974902</v>
      </c>
      <c r="I20" s="891">
        <v>4.1206809789090935</v>
      </c>
      <c r="J20" s="892">
        <v>6.0663240717221116</v>
      </c>
      <c r="L20" s="876" t="s">
        <v>514</v>
      </c>
      <c r="M20" s="891">
        <v>10.64633582293928</v>
      </c>
      <c r="N20" s="891">
        <v>7.4187680666852263</v>
      </c>
      <c r="O20" s="891">
        <v>7.8507671250892628</v>
      </c>
      <c r="P20" s="891">
        <v>3.6612050182235252</v>
      </c>
      <c r="Q20" s="891">
        <v>3.1307085704615867</v>
      </c>
      <c r="R20" s="891">
        <v>6.6823051960214146</v>
      </c>
      <c r="S20" s="891">
        <v>7.384701545645826</v>
      </c>
      <c r="T20" s="891">
        <v>4.2255117246980349</v>
      </c>
      <c r="U20" s="892">
        <v>6.6313526190347476</v>
      </c>
    </row>
    <row r="21" spans="1:21" x14ac:dyDescent="0.2">
      <c r="A21" s="876" t="s">
        <v>503</v>
      </c>
      <c r="B21" s="891">
        <v>9.5911321506078728</v>
      </c>
      <c r="C21" s="891">
        <v>6.9978457752097762</v>
      </c>
      <c r="D21" s="891">
        <v>7.1775690523641211</v>
      </c>
      <c r="E21" s="891">
        <v>3.2758077478484608</v>
      </c>
      <c r="F21" s="891">
        <v>2.8298944042468008</v>
      </c>
      <c r="G21" s="891">
        <v>6.0238741794776764</v>
      </c>
      <c r="H21" s="891">
        <v>6.7659877681020362</v>
      </c>
      <c r="I21" s="891">
        <v>4.1016051479787805</v>
      </c>
      <c r="J21" s="892">
        <v>5.7377972755764866</v>
      </c>
      <c r="L21" s="876" t="s">
        <v>503</v>
      </c>
      <c r="M21" s="891">
        <v>9.6920344688150912</v>
      </c>
      <c r="N21" s="891">
        <v>7.2411632923870028</v>
      </c>
      <c r="O21" s="891">
        <v>7.1839085914849177</v>
      </c>
      <c r="P21" s="891">
        <v>4.054502337409299</v>
      </c>
      <c r="Q21" s="891">
        <v>3.1652572792032498</v>
      </c>
      <c r="R21" s="891">
        <v>6.0962370475998915</v>
      </c>
      <c r="S21" s="891">
        <v>6.5914571285649854</v>
      </c>
      <c r="T21" s="891">
        <v>3.9455704110728873</v>
      </c>
      <c r="U21" s="892">
        <v>5.6008313063286943</v>
      </c>
    </row>
    <row r="22" spans="1:21" x14ac:dyDescent="0.2">
      <c r="A22" s="876" t="s">
        <v>519</v>
      </c>
      <c r="B22" s="891">
        <v>12.722545006913874</v>
      </c>
      <c r="C22" s="891">
        <v>9.6446160454543364</v>
      </c>
      <c r="D22" s="891">
        <v>9.1464887654099929</v>
      </c>
      <c r="E22" s="891">
        <v>8.6385709484857749</v>
      </c>
      <c r="F22" s="891">
        <v>2.8992698897306308</v>
      </c>
      <c r="G22" s="891">
        <v>8.4959204294829718</v>
      </c>
      <c r="H22" s="891">
        <v>10.054896426328011</v>
      </c>
      <c r="I22" s="891">
        <v>6.2994649704581711</v>
      </c>
      <c r="J22" s="892">
        <v>8.7768501171002313</v>
      </c>
      <c r="L22" s="876" t="s">
        <v>519</v>
      </c>
      <c r="M22" s="891">
        <v>12.933083485056205</v>
      </c>
      <c r="N22" s="891">
        <v>9.5243253897590243</v>
      </c>
      <c r="O22" s="891">
        <v>10.093821871233521</v>
      </c>
      <c r="P22" s="891">
        <v>6.0116623460349983</v>
      </c>
      <c r="Q22" s="891">
        <v>5.0544159023820496</v>
      </c>
      <c r="R22" s="891">
        <v>9.3736839583962368</v>
      </c>
      <c r="S22" s="891">
        <v>9.3831556227097135</v>
      </c>
      <c r="T22" s="891">
        <v>6.2139003619938071</v>
      </c>
      <c r="U22" s="892">
        <v>8.2084373627852827</v>
      </c>
    </row>
    <row r="23" spans="1:21" x14ac:dyDescent="0.2">
      <c r="A23" s="876" t="s">
        <v>533</v>
      </c>
      <c r="B23" s="891">
        <v>10.549802764177437</v>
      </c>
      <c r="C23" s="891">
        <v>7.6324596819852815</v>
      </c>
      <c r="D23" s="891">
        <v>7.7543658336845089</v>
      </c>
      <c r="E23" s="891">
        <v>3.9554228110386616</v>
      </c>
      <c r="F23" s="891">
        <v>2.6113125170581952</v>
      </c>
      <c r="G23" s="891">
        <v>6.9493385545158359</v>
      </c>
      <c r="H23" s="891">
        <v>7.465433437343922</v>
      </c>
      <c r="I23" s="891">
        <v>4.4221782126406897</v>
      </c>
      <c r="J23" s="892">
        <v>6.645409148826892</v>
      </c>
      <c r="L23" s="876" t="s">
        <v>533</v>
      </c>
      <c r="M23" s="891">
        <v>10.707190255105216</v>
      </c>
      <c r="N23" s="891">
        <v>7.8550169119702726</v>
      </c>
      <c r="O23" s="891">
        <v>7.7018816869902107</v>
      </c>
      <c r="P23" s="891">
        <v>3.5653840755849124</v>
      </c>
      <c r="Q23" s="891">
        <v>3.6920260133676805</v>
      </c>
      <c r="R23" s="891">
        <v>7.01221067964038</v>
      </c>
      <c r="S23" s="891">
        <v>7.4005038260942602</v>
      </c>
      <c r="T23" s="891">
        <v>4.5669581375895518</v>
      </c>
      <c r="U23" s="892">
        <v>6.5148814456776059</v>
      </c>
    </row>
    <row r="24" spans="1:21" x14ac:dyDescent="0.2">
      <c r="A24" s="879" t="s">
        <v>520</v>
      </c>
      <c r="B24" s="895">
        <v>11.150582806195462</v>
      </c>
      <c r="C24" s="895">
        <v>7.3637104514689904</v>
      </c>
      <c r="D24" s="895">
        <v>8.5266378568446441</v>
      </c>
      <c r="E24" s="895">
        <v>5.1647300085097525</v>
      </c>
      <c r="F24" s="895">
        <v>3.3000381222904296</v>
      </c>
      <c r="G24" s="895">
        <v>7.4186638989596583</v>
      </c>
      <c r="H24" s="895">
        <v>8.219081409292107</v>
      </c>
      <c r="I24" s="895">
        <v>5.3305773006167296</v>
      </c>
      <c r="J24" s="896">
        <v>7.2605694562564098</v>
      </c>
      <c r="L24" s="879" t="s">
        <v>520</v>
      </c>
      <c r="M24" s="895">
        <v>11.4054767556693</v>
      </c>
      <c r="N24" s="895">
        <v>7.5166233190744061</v>
      </c>
      <c r="O24" s="895">
        <v>8.6607097670496049</v>
      </c>
      <c r="P24" s="895">
        <v>4.4942954654307155</v>
      </c>
      <c r="Q24" s="895">
        <v>3.4194871793666763</v>
      </c>
      <c r="R24" s="895">
        <v>7.3761822735468314</v>
      </c>
      <c r="S24" s="895">
        <v>8.1232867659666503</v>
      </c>
      <c r="T24" s="895">
        <v>5.4007612823542095</v>
      </c>
      <c r="U24" s="896">
        <v>7.0892760207051184</v>
      </c>
    </row>
    <row r="25" spans="1:21" x14ac:dyDescent="0.2">
      <c r="A25" s="876" t="s">
        <v>509</v>
      </c>
      <c r="B25" s="891">
        <v>11.552828612915345</v>
      </c>
      <c r="C25" s="891">
        <v>7.5474347340033727</v>
      </c>
      <c r="D25" s="891">
        <v>9.0085038357377325</v>
      </c>
      <c r="E25" s="891">
        <v>5.655639987912326</v>
      </c>
      <c r="F25" s="891">
        <v>2.8403913716006932</v>
      </c>
      <c r="G25" s="891">
        <v>7.8916053931946699</v>
      </c>
      <c r="H25" s="891">
        <v>8.530733346071921</v>
      </c>
      <c r="I25" s="891">
        <v>4.7629121864176565</v>
      </c>
      <c r="J25" s="892">
        <v>7.7906365697943123</v>
      </c>
      <c r="L25" s="876" t="s">
        <v>509</v>
      </c>
      <c r="M25" s="891">
        <v>11.677863468142732</v>
      </c>
      <c r="N25" s="891">
        <v>7.5052202596653155</v>
      </c>
      <c r="O25" s="891">
        <v>8.9914518572505049</v>
      </c>
      <c r="P25" s="891">
        <v>6.3054516385660948</v>
      </c>
      <c r="Q25" s="891">
        <v>3.4978635520307537</v>
      </c>
      <c r="R25" s="891">
        <v>7.7269771211165175</v>
      </c>
      <c r="S25" s="891">
        <v>8.3900006340979161</v>
      </c>
      <c r="T25" s="891">
        <v>4.6822586939249664</v>
      </c>
      <c r="U25" s="892">
        <v>7.644353726877771</v>
      </c>
    </row>
    <row r="26" spans="1:21" x14ac:dyDescent="0.2">
      <c r="A26" s="876" t="s">
        <v>496</v>
      </c>
      <c r="B26" s="891">
        <v>11.122078898356575</v>
      </c>
      <c r="C26" s="891">
        <v>7.4499013919524852</v>
      </c>
      <c r="D26" s="891">
        <v>9.4241777258141948</v>
      </c>
      <c r="E26" s="891">
        <v>4.90930872745448</v>
      </c>
      <c r="F26" s="891">
        <v>2.6674203711332187</v>
      </c>
      <c r="G26" s="891">
        <v>8.4401285850245085</v>
      </c>
      <c r="H26" s="891">
        <v>9.0464616681710996</v>
      </c>
      <c r="I26" s="891">
        <v>4.8543954301550389</v>
      </c>
      <c r="J26" s="892">
        <v>8.4723196343433482</v>
      </c>
      <c r="L26" s="876" t="s">
        <v>496</v>
      </c>
      <c r="M26" s="891">
        <v>11.333613419006445</v>
      </c>
      <c r="N26" s="891">
        <v>7.4494513022169624</v>
      </c>
      <c r="O26" s="891">
        <v>9.4020048031445427</v>
      </c>
      <c r="P26" s="891">
        <v>7.823833918781852</v>
      </c>
      <c r="Q26" s="891">
        <v>3.5861142405777553</v>
      </c>
      <c r="R26" s="891">
        <v>8.4886859279747462</v>
      </c>
      <c r="S26" s="891">
        <v>9.3328388480134219</v>
      </c>
      <c r="T26" s="891">
        <v>5.2879917058427583</v>
      </c>
      <c r="U26" s="892">
        <v>8.6516205419679881</v>
      </c>
    </row>
    <row r="27" spans="1:21" x14ac:dyDescent="0.2">
      <c r="A27" s="876" t="s">
        <v>515</v>
      </c>
      <c r="B27" s="891">
        <v>9.9297237121542974</v>
      </c>
      <c r="C27" s="891">
        <v>7.6450398499687209</v>
      </c>
      <c r="D27" s="891">
        <v>7.3294040440377719</v>
      </c>
      <c r="E27" s="891">
        <v>3.7439843060889157</v>
      </c>
      <c r="F27" s="891">
        <v>3.9188437045648699</v>
      </c>
      <c r="G27" s="891">
        <v>6.6046855748509889</v>
      </c>
      <c r="H27" s="891">
        <v>8.2574015468832691</v>
      </c>
      <c r="I27" s="891">
        <v>6.3960861503601505</v>
      </c>
      <c r="J27" s="892">
        <v>6.2908402133946479</v>
      </c>
      <c r="L27" s="876" t="s">
        <v>515</v>
      </c>
      <c r="M27" s="891">
        <v>10.083256411908934</v>
      </c>
      <c r="N27" s="891">
        <v>7.7725119113085759</v>
      </c>
      <c r="O27" s="891">
        <v>7.6096614363670927</v>
      </c>
      <c r="P27" s="891">
        <v>2.1571794704253784</v>
      </c>
      <c r="Q27" s="891">
        <v>1.7298489454407662</v>
      </c>
      <c r="R27" s="891">
        <v>7.2864688371561179</v>
      </c>
      <c r="S27" s="891">
        <v>6.8421468141279131</v>
      </c>
      <c r="T27" s="891">
        <v>4.2668432663662319</v>
      </c>
      <c r="U27" s="892">
        <v>5.7655685467768842</v>
      </c>
    </row>
    <row r="28" spans="1:21" x14ac:dyDescent="0.2">
      <c r="A28" s="876" t="s">
        <v>497</v>
      </c>
      <c r="B28" s="891">
        <v>10.298913681122487</v>
      </c>
      <c r="C28" s="891">
        <v>7.1617671836275942</v>
      </c>
      <c r="D28" s="891">
        <v>8.2993938089456272</v>
      </c>
      <c r="E28" s="891">
        <v>4.6243145763087927</v>
      </c>
      <c r="F28" s="891">
        <v>4.2697154777771527</v>
      </c>
      <c r="G28" s="891">
        <v>7.4123782212618554</v>
      </c>
      <c r="H28" s="891">
        <v>7.888095799926333</v>
      </c>
      <c r="I28" s="891">
        <v>4.2277619704020806</v>
      </c>
      <c r="J28" s="892">
        <v>7.3289927527553891</v>
      </c>
      <c r="L28" s="876" t="s">
        <v>497</v>
      </c>
      <c r="M28" s="891">
        <v>10.472765051463279</v>
      </c>
      <c r="N28" s="891">
        <v>7.216625057577474</v>
      </c>
      <c r="O28" s="891">
        <v>8.3002969791986203</v>
      </c>
      <c r="P28" s="891">
        <v>4.8519352188057283</v>
      </c>
      <c r="Q28" s="891">
        <v>3.3943061998115276</v>
      </c>
      <c r="R28" s="891">
        <v>7.2563614369784579</v>
      </c>
      <c r="S28" s="891">
        <v>8.1565209039092093</v>
      </c>
      <c r="T28" s="891">
        <v>4.5997027537187041</v>
      </c>
      <c r="U28" s="892">
        <v>7.4763330403125909</v>
      </c>
    </row>
    <row r="29" spans="1:21" x14ac:dyDescent="0.2">
      <c r="A29" s="876" t="s">
        <v>488</v>
      </c>
      <c r="B29" s="891">
        <v>10.925897249498892</v>
      </c>
      <c r="C29" s="891">
        <v>7.6195567558760411</v>
      </c>
      <c r="D29" s="891">
        <v>9.6669564857782113</v>
      </c>
      <c r="E29" s="891">
        <v>6.5308020921252119</v>
      </c>
      <c r="F29" s="891">
        <v>3.9883785180888984</v>
      </c>
      <c r="G29" s="891">
        <v>9.6145532126701845</v>
      </c>
      <c r="H29" s="891">
        <v>10.907247371277167</v>
      </c>
      <c r="I29" s="891">
        <v>6.0734144859027319</v>
      </c>
      <c r="J29" s="892">
        <v>10.144035359116431</v>
      </c>
      <c r="L29" s="876" t="s">
        <v>488</v>
      </c>
      <c r="M29" s="891">
        <v>11.452179874685873</v>
      </c>
      <c r="N29" s="891">
        <v>7.9040274392326779</v>
      </c>
      <c r="O29" s="891">
        <v>10.206833710917532</v>
      </c>
      <c r="P29" s="891">
        <v>7.2886894889560523</v>
      </c>
      <c r="Q29" s="891">
        <v>4.0565886643131917</v>
      </c>
      <c r="R29" s="891">
        <v>9.7537916246924343</v>
      </c>
      <c r="S29" s="891">
        <v>11.988282354336652</v>
      </c>
      <c r="T29" s="891">
        <v>7.310247296400834</v>
      </c>
      <c r="U29" s="892">
        <v>11.152072411809895</v>
      </c>
    </row>
    <row r="30" spans="1:21" x14ac:dyDescent="0.2">
      <c r="A30" s="876" t="s">
        <v>498</v>
      </c>
      <c r="B30" s="891">
        <v>10.079269122453489</v>
      </c>
      <c r="C30" s="891">
        <v>6.9662576144134398</v>
      </c>
      <c r="D30" s="891">
        <v>8.2243948429955189</v>
      </c>
      <c r="E30" s="891">
        <v>4.4572961937456599</v>
      </c>
      <c r="F30" s="891">
        <v>2.8894461084345138</v>
      </c>
      <c r="G30" s="891">
        <v>7.2836094319111915</v>
      </c>
      <c r="H30" s="891">
        <v>8.2170547817779589</v>
      </c>
      <c r="I30" s="891">
        <v>4.5769200639824286</v>
      </c>
      <c r="J30" s="892">
        <v>7.4991981626468354</v>
      </c>
      <c r="L30" s="876" t="s">
        <v>498</v>
      </c>
      <c r="M30" s="891">
        <v>10.21075275939441</v>
      </c>
      <c r="N30" s="891">
        <v>6.9749188463498113</v>
      </c>
      <c r="O30" s="891">
        <v>8.2832303501612383</v>
      </c>
      <c r="P30" s="891">
        <v>4.8149313118264088</v>
      </c>
      <c r="Q30" s="891">
        <v>2.8315392017418559</v>
      </c>
      <c r="R30" s="891">
        <v>7.7637919862426168</v>
      </c>
      <c r="S30" s="891">
        <v>8.5116620962219489</v>
      </c>
      <c r="T30" s="891">
        <v>4.5203523100210399</v>
      </c>
      <c r="U30" s="892">
        <v>7.8777612575484994</v>
      </c>
    </row>
    <row r="31" spans="1:21" x14ac:dyDescent="0.2">
      <c r="A31" s="876" t="s">
        <v>489</v>
      </c>
      <c r="B31" s="891">
        <v>9.5558234861930043</v>
      </c>
      <c r="C31" s="891">
        <v>7.7123557654177404</v>
      </c>
      <c r="D31" s="891">
        <v>8.5615412272570897</v>
      </c>
      <c r="E31" s="891">
        <v>6.7724739415775668</v>
      </c>
      <c r="F31" s="891">
        <v>4.1647824839814138</v>
      </c>
      <c r="G31" s="891">
        <v>7.9093588763245828</v>
      </c>
      <c r="H31" s="891">
        <v>8.6083838011534244</v>
      </c>
      <c r="I31" s="891">
        <v>5.5872494882695971</v>
      </c>
      <c r="J31" s="892">
        <v>7.9611229452631971</v>
      </c>
      <c r="L31" s="876" t="s">
        <v>489</v>
      </c>
      <c r="M31" s="891">
        <v>9.7787877565115977</v>
      </c>
      <c r="N31" s="891">
        <v>7.8390294100826523</v>
      </c>
      <c r="O31" s="891">
        <v>8.6233865855979897</v>
      </c>
      <c r="P31" s="891">
        <v>4.6817457544673156</v>
      </c>
      <c r="Q31" s="891">
        <v>3.8212982376584308</v>
      </c>
      <c r="R31" s="891">
        <v>8.1231430090226091</v>
      </c>
      <c r="S31" s="891">
        <v>8.9025805240339526</v>
      </c>
      <c r="T31" s="891">
        <v>5.815958240046724</v>
      </c>
      <c r="U31" s="892">
        <v>8.1558475198874838</v>
      </c>
    </row>
    <row r="32" spans="1:21" x14ac:dyDescent="0.2">
      <c r="A32" s="876" t="s">
        <v>521</v>
      </c>
      <c r="B32" s="891">
        <v>12.290624416272873</v>
      </c>
      <c r="C32" s="891">
        <v>8.6298017908113653</v>
      </c>
      <c r="D32" s="891">
        <v>9.0792968743113214</v>
      </c>
      <c r="E32" s="891">
        <v>4.0653649549711171</v>
      </c>
      <c r="F32" s="891">
        <v>2.4266501647180054</v>
      </c>
      <c r="G32" s="891">
        <v>9.1108738250688734</v>
      </c>
      <c r="H32" s="891">
        <v>8.6751913454895835</v>
      </c>
      <c r="I32" s="891">
        <v>5.159531537798494</v>
      </c>
      <c r="J32" s="892">
        <v>8.0322527475275773</v>
      </c>
      <c r="L32" s="876" t="s">
        <v>521</v>
      </c>
      <c r="M32" s="891">
        <v>12.137311732930801</v>
      </c>
      <c r="N32" s="891">
        <v>8.3983183292980126</v>
      </c>
      <c r="O32" s="891">
        <v>8.8690061936744389</v>
      </c>
      <c r="P32" s="891">
        <v>4.7501090122456775</v>
      </c>
      <c r="Q32" s="891">
        <v>3.4406815967041209</v>
      </c>
      <c r="R32" s="891">
        <v>8.4334824142047786</v>
      </c>
      <c r="S32" s="891">
        <v>9.0690511531728291</v>
      </c>
      <c r="T32" s="891">
        <v>5.1617957973598019</v>
      </c>
      <c r="U32" s="892">
        <v>8.4833129387268791</v>
      </c>
    </row>
    <row r="33" spans="1:21" x14ac:dyDescent="0.2">
      <c r="A33" s="876" t="s">
        <v>525</v>
      </c>
      <c r="B33" s="891">
        <v>10.541725163696771</v>
      </c>
      <c r="C33" s="891">
        <v>6.7395111212127876</v>
      </c>
      <c r="D33" s="891">
        <v>7.5947321827560854</v>
      </c>
      <c r="E33" s="891">
        <v>3.7002273262761451</v>
      </c>
      <c r="F33" s="891">
        <v>2.5601620057712258</v>
      </c>
      <c r="G33" s="891">
        <v>6.4156748598185391</v>
      </c>
      <c r="H33" s="891">
        <v>6.9361344975201344</v>
      </c>
      <c r="I33" s="891">
        <v>3.8935068485697655</v>
      </c>
      <c r="J33" s="892">
        <v>6.2566963079930034</v>
      </c>
      <c r="L33" s="876" t="s">
        <v>525</v>
      </c>
      <c r="M33" s="891">
        <v>10.660543313867006</v>
      </c>
      <c r="N33" s="891">
        <v>6.6128608758120233</v>
      </c>
      <c r="O33" s="891">
        <v>7.6343329662200921</v>
      </c>
      <c r="P33" s="891">
        <v>3.7866490900651955</v>
      </c>
      <c r="Q33" s="891">
        <v>3.2059885039795186</v>
      </c>
      <c r="R33" s="891">
        <v>6.4921351838309267</v>
      </c>
      <c r="S33" s="891">
        <v>6.9502466506267799</v>
      </c>
      <c r="T33" s="891">
        <v>4.0939482018574642</v>
      </c>
      <c r="U33" s="892">
        <v>6.1480135090466357</v>
      </c>
    </row>
    <row r="34" spans="1:21" x14ac:dyDescent="0.2">
      <c r="A34" s="879" t="s">
        <v>490</v>
      </c>
      <c r="B34" s="891">
        <v>10.397863978643199</v>
      </c>
      <c r="C34" s="891">
        <v>7.8354048209351443</v>
      </c>
      <c r="D34" s="891">
        <v>8.8815351661224344</v>
      </c>
      <c r="E34" s="891">
        <v>6.4144536784423645</v>
      </c>
      <c r="F34" s="891">
        <v>4.6463175673106614</v>
      </c>
      <c r="G34" s="891">
        <v>8.9402796660498289</v>
      </c>
      <c r="H34" s="891">
        <v>9.3588177292863239</v>
      </c>
      <c r="I34" s="891">
        <v>6.0141182570076959</v>
      </c>
      <c r="J34" s="892">
        <v>8.5374046763373244</v>
      </c>
      <c r="L34" s="879" t="s">
        <v>490</v>
      </c>
      <c r="M34" s="891">
        <v>10.483027068482977</v>
      </c>
      <c r="N34" s="891">
        <v>7.7122020834253435</v>
      </c>
      <c r="O34" s="891">
        <v>8.8559788723004154</v>
      </c>
      <c r="P34" s="891">
        <v>6.4233322730185556</v>
      </c>
      <c r="Q34" s="891">
        <v>4.9695918607344298</v>
      </c>
      <c r="R34" s="891">
        <v>8.7500319795835857</v>
      </c>
      <c r="S34" s="891">
        <v>9.2246143263607774</v>
      </c>
      <c r="T34" s="891">
        <v>6.1050946417669891</v>
      </c>
      <c r="U34" s="892">
        <v>8.0849986829614124</v>
      </c>
    </row>
    <row r="35" spans="1:21" x14ac:dyDescent="0.2">
      <c r="A35" s="880" t="s">
        <v>526</v>
      </c>
      <c r="B35" s="893">
        <v>10.56072514684764</v>
      </c>
      <c r="C35" s="893">
        <v>7.0298843808987277</v>
      </c>
      <c r="D35" s="893">
        <v>7.750963401147704</v>
      </c>
      <c r="E35" s="893">
        <v>4.0462540643591218</v>
      </c>
      <c r="F35" s="893">
        <v>2.9407072645397618</v>
      </c>
      <c r="G35" s="893">
        <v>6.7196250952904402</v>
      </c>
      <c r="H35" s="893">
        <v>7.4881473725903591</v>
      </c>
      <c r="I35" s="893">
        <v>4.6070011254367023</v>
      </c>
      <c r="J35" s="894">
        <v>6.6334931013910747</v>
      </c>
      <c r="L35" s="880" t="s">
        <v>526</v>
      </c>
      <c r="M35" s="893">
        <v>10.753634256022059</v>
      </c>
      <c r="N35" s="893">
        <v>7.1005291147498379</v>
      </c>
      <c r="O35" s="893">
        <v>7.8306057898233012</v>
      </c>
      <c r="P35" s="893">
        <v>4.6745026776013683</v>
      </c>
      <c r="Q35" s="893">
        <v>3.5275170054576006</v>
      </c>
      <c r="R35" s="893">
        <v>6.6783449363091654</v>
      </c>
      <c r="S35" s="893">
        <v>7.4809125238141529</v>
      </c>
      <c r="T35" s="893">
        <v>4.44622037031652</v>
      </c>
      <c r="U35" s="894">
        <v>6.703932410000192</v>
      </c>
    </row>
    <row r="36" spans="1:21" x14ac:dyDescent="0.2">
      <c r="A36" s="876" t="s">
        <v>187</v>
      </c>
      <c r="B36" s="891">
        <v>10.63704516546855</v>
      </c>
      <c r="C36" s="891">
        <v>7.7960043357458106</v>
      </c>
      <c r="D36" s="891">
        <v>7.7915459508100957</v>
      </c>
      <c r="E36" s="891">
        <v>4.4068970776477725</v>
      </c>
      <c r="F36" s="891">
        <v>2.6397173379349228</v>
      </c>
      <c r="G36" s="891">
        <v>6.7518289636821569</v>
      </c>
      <c r="H36" s="891">
        <v>7.4177207483867713</v>
      </c>
      <c r="I36" s="891">
        <v>4.1973894412489905</v>
      </c>
      <c r="J36" s="892">
        <v>6.6707565139603675</v>
      </c>
      <c r="L36" s="876" t="s">
        <v>187</v>
      </c>
      <c r="M36" s="891">
        <v>10.676322221575777</v>
      </c>
      <c r="N36" s="891">
        <v>7.7023540496666989</v>
      </c>
      <c r="O36" s="891">
        <v>7.6810756524946298</v>
      </c>
      <c r="P36" s="891">
        <v>3.8249053422245298</v>
      </c>
      <c r="Q36" s="891">
        <v>2.782987767758442</v>
      </c>
      <c r="R36" s="891">
        <v>6.7032611682812036</v>
      </c>
      <c r="S36" s="891">
        <v>7.6526251676649606</v>
      </c>
      <c r="T36" s="891">
        <v>4.4653629153637624</v>
      </c>
      <c r="U36" s="892">
        <v>6.8454227942187726</v>
      </c>
    </row>
    <row r="37" spans="1:21" x14ac:dyDescent="0.2">
      <c r="A37" s="876" t="s">
        <v>188</v>
      </c>
      <c r="B37" s="891">
        <v>10.632950072570788</v>
      </c>
      <c r="C37" s="891">
        <v>7.1168387413644787</v>
      </c>
      <c r="D37" s="891">
        <v>9.3853618143600723</v>
      </c>
      <c r="E37" s="891">
        <v>3.4077796037730814</v>
      </c>
      <c r="F37" s="891">
        <v>3.4169659051649677</v>
      </c>
      <c r="G37" s="891">
        <v>8.5374784930246186</v>
      </c>
      <c r="H37" s="891">
        <v>9.244633814395133</v>
      </c>
      <c r="I37" s="891">
        <v>5.394987694717905</v>
      </c>
      <c r="J37" s="892">
        <v>8.4596550746866832</v>
      </c>
      <c r="L37" s="876" t="s">
        <v>188</v>
      </c>
      <c r="M37" s="891">
        <v>10.578993568535777</v>
      </c>
      <c r="N37" s="891">
        <v>6.6935839169070181</v>
      </c>
      <c r="O37" s="891">
        <v>8.5155910681243068</v>
      </c>
      <c r="P37" s="891">
        <v>5.6722936018425241</v>
      </c>
      <c r="Q37" s="891">
        <v>4.5851959834466962</v>
      </c>
      <c r="R37" s="891">
        <v>8.1482934315020135</v>
      </c>
      <c r="S37" s="891">
        <v>8.870548618376219</v>
      </c>
      <c r="T37" s="891">
        <v>5.9359280720854271</v>
      </c>
      <c r="U37" s="892">
        <v>7.880009597873217</v>
      </c>
    </row>
    <row r="38" spans="1:21" x14ac:dyDescent="0.2">
      <c r="A38" s="876" t="s">
        <v>510</v>
      </c>
      <c r="B38" s="891">
        <v>10.767081027751273</v>
      </c>
      <c r="C38" s="891">
        <v>7.1057577761300523</v>
      </c>
      <c r="D38" s="891">
        <v>8.016453646372554</v>
      </c>
      <c r="E38" s="891">
        <v>4.4026170885515645</v>
      </c>
      <c r="F38" s="891">
        <v>3.2717325467078604</v>
      </c>
      <c r="G38" s="891">
        <v>6.9134174101215908</v>
      </c>
      <c r="H38" s="891">
        <v>7.4116458350365164</v>
      </c>
      <c r="I38" s="891">
        <v>3.9664159750532653</v>
      </c>
      <c r="J38" s="892">
        <v>6.7349241666994892</v>
      </c>
      <c r="L38" s="876" t="s">
        <v>510</v>
      </c>
      <c r="M38" s="891">
        <v>10.82939846067443</v>
      </c>
      <c r="N38" s="891">
        <v>7.1024884526241276</v>
      </c>
      <c r="O38" s="891">
        <v>7.990673339518068</v>
      </c>
      <c r="P38" s="891">
        <v>4.8626827285238985</v>
      </c>
      <c r="Q38" s="891">
        <v>3.6543673514258108</v>
      </c>
      <c r="R38" s="891">
        <v>6.7701043454880567</v>
      </c>
      <c r="S38" s="891">
        <v>7.4328430760836817</v>
      </c>
      <c r="T38" s="891">
        <v>4.053308302696693</v>
      </c>
      <c r="U38" s="892">
        <v>6.7120913565419702</v>
      </c>
    </row>
    <row r="39" spans="1:21" x14ac:dyDescent="0.2">
      <c r="A39" s="876" t="s">
        <v>504</v>
      </c>
      <c r="B39" s="891">
        <v>9.8045673181611441</v>
      </c>
      <c r="C39" s="891">
        <v>7.4957578544379224</v>
      </c>
      <c r="D39" s="891">
        <v>8.0149676280451239</v>
      </c>
      <c r="E39" s="891">
        <v>3.1145204615627473</v>
      </c>
      <c r="F39" s="891">
        <v>2.1267347492627127</v>
      </c>
      <c r="G39" s="891">
        <v>7.0997834543815612</v>
      </c>
      <c r="H39" s="891">
        <v>7.7001623221301916</v>
      </c>
      <c r="I39" s="891">
        <v>4.378783421114437</v>
      </c>
      <c r="J39" s="892">
        <v>6.8608169815210678</v>
      </c>
      <c r="L39" s="876" t="s">
        <v>504</v>
      </c>
      <c r="M39" s="891">
        <v>10.060720683038092</v>
      </c>
      <c r="N39" s="891">
        <v>7.6110401262997405</v>
      </c>
      <c r="O39" s="891">
        <v>7.8283336868856495</v>
      </c>
      <c r="P39" s="891">
        <v>3.9209503288227094</v>
      </c>
      <c r="Q39" s="891">
        <v>2.8820512400016911</v>
      </c>
      <c r="R39" s="891">
        <v>7.7317790117590217</v>
      </c>
      <c r="S39" s="891">
        <v>7.7755759040559891</v>
      </c>
      <c r="T39" s="891">
        <v>4.6815304022140234</v>
      </c>
      <c r="U39" s="892">
        <v>6.9568978768299825</v>
      </c>
    </row>
    <row r="40" spans="1:21" x14ac:dyDescent="0.2">
      <c r="A40" s="876" t="s">
        <v>483</v>
      </c>
      <c r="B40" s="891">
        <v>10.204400683780976</v>
      </c>
      <c r="C40" s="891">
        <v>7.8055384547744548</v>
      </c>
      <c r="D40" s="891">
        <v>9.5219487254683841</v>
      </c>
      <c r="E40" s="891">
        <v>6.9820019187703632</v>
      </c>
      <c r="F40" s="891">
        <v>3.9610052680119834</v>
      </c>
      <c r="G40" s="891">
        <v>9.2741160633746489</v>
      </c>
      <c r="H40" s="891">
        <v>10.115351647259526</v>
      </c>
      <c r="I40" s="891">
        <v>5.8961602741339139</v>
      </c>
      <c r="J40" s="892">
        <v>9.4435842221713457</v>
      </c>
      <c r="L40" s="876" t="s">
        <v>483</v>
      </c>
      <c r="M40" s="891">
        <v>10.427635042426301</v>
      </c>
      <c r="N40" s="891">
        <v>7.8999133631860934</v>
      </c>
      <c r="O40" s="891">
        <v>9.7074874166423477</v>
      </c>
      <c r="P40" s="891">
        <v>7.1281705705799814</v>
      </c>
      <c r="Q40" s="891">
        <v>5.0874859044884291</v>
      </c>
      <c r="R40" s="891">
        <v>9.3572822008304453</v>
      </c>
      <c r="S40" s="891">
        <v>10.355818995828335</v>
      </c>
      <c r="T40" s="891">
        <v>6.3596270300639137</v>
      </c>
      <c r="U40" s="892">
        <v>9.5932051909308278</v>
      </c>
    </row>
    <row r="41" spans="1:21" x14ac:dyDescent="0.2">
      <c r="A41" s="876" t="s">
        <v>527</v>
      </c>
      <c r="B41" s="891">
        <v>10.94199615885686</v>
      </c>
      <c r="C41" s="891">
        <v>7.2738979481779378</v>
      </c>
      <c r="D41" s="891">
        <v>7.8522364430927354</v>
      </c>
      <c r="E41" s="891">
        <v>4.8120142526026992</v>
      </c>
      <c r="F41" s="891">
        <v>2.8894601702237441</v>
      </c>
      <c r="G41" s="891">
        <v>6.5601745259399031</v>
      </c>
      <c r="H41" s="891">
        <v>7.4125827384116239</v>
      </c>
      <c r="I41" s="891">
        <v>3.891796501131179</v>
      </c>
      <c r="J41" s="892">
        <v>6.7194124978053811</v>
      </c>
      <c r="L41" s="876" t="s">
        <v>527</v>
      </c>
      <c r="M41" s="891">
        <v>11.014523939552101</v>
      </c>
      <c r="N41" s="891">
        <v>7.2096981608098716</v>
      </c>
      <c r="O41" s="891">
        <v>7.7621211989200676</v>
      </c>
      <c r="P41" s="891">
        <v>4.4512819048332242</v>
      </c>
      <c r="Q41" s="891">
        <v>2.8922187464431062</v>
      </c>
      <c r="R41" s="891">
        <v>6.4970234494919108</v>
      </c>
      <c r="S41" s="891">
        <v>7.4000712223199034</v>
      </c>
      <c r="T41" s="891">
        <v>4.0258572314101544</v>
      </c>
      <c r="U41" s="892">
        <v>6.6922662964837265</v>
      </c>
    </row>
    <row r="42" spans="1:21" x14ac:dyDescent="0.2">
      <c r="A42" s="876" t="s">
        <v>522</v>
      </c>
      <c r="B42" s="891">
        <v>11.33007629951949</v>
      </c>
      <c r="C42" s="891">
        <v>8.1549294092475098</v>
      </c>
      <c r="D42" s="891">
        <v>8.1005138321252677</v>
      </c>
      <c r="E42" s="891">
        <v>3.3945829470728337</v>
      </c>
      <c r="F42" s="891">
        <v>3.0148583527957902</v>
      </c>
      <c r="G42" s="891">
        <v>7.6721913262030492</v>
      </c>
      <c r="H42" s="891">
        <v>7.6535188962156893</v>
      </c>
      <c r="I42" s="891">
        <v>4.611958768213718</v>
      </c>
      <c r="J42" s="892">
        <v>6.8267886214618683</v>
      </c>
      <c r="L42" s="876" t="s">
        <v>522</v>
      </c>
      <c r="M42" s="891">
        <v>11.651406437386822</v>
      </c>
      <c r="N42" s="891">
        <v>7.9712664780452567</v>
      </c>
      <c r="O42" s="891">
        <v>8.6331921128790192</v>
      </c>
      <c r="P42" s="891">
        <v>2.7216136081553604</v>
      </c>
      <c r="Q42" s="891">
        <v>2.5692569303384918</v>
      </c>
      <c r="R42" s="891">
        <v>7.1079309723620376</v>
      </c>
      <c r="S42" s="891">
        <v>8.6627624063900264</v>
      </c>
      <c r="T42" s="891">
        <v>5.4679351986528779</v>
      </c>
      <c r="U42" s="892">
        <v>7.4688024532621684</v>
      </c>
    </row>
    <row r="43" spans="1:21" x14ac:dyDescent="0.2">
      <c r="A43" s="876" t="s">
        <v>189</v>
      </c>
      <c r="B43" s="891">
        <v>10.821682528726464</v>
      </c>
      <c r="C43" s="891">
        <v>7.9768834368506907</v>
      </c>
      <c r="D43" s="891">
        <v>7.8727349003238336</v>
      </c>
      <c r="E43" s="891">
        <v>4.6547010281172465</v>
      </c>
      <c r="F43" s="891">
        <v>3.2422383471498697</v>
      </c>
      <c r="G43" s="891">
        <v>6.8179317610408274</v>
      </c>
      <c r="H43" s="891">
        <v>7.3000487654900237</v>
      </c>
      <c r="I43" s="891">
        <v>3.6442271122391783</v>
      </c>
      <c r="J43" s="892">
        <v>6.6992943011423671</v>
      </c>
      <c r="L43" s="876" t="s">
        <v>189</v>
      </c>
      <c r="M43" s="891">
        <v>10.993426404309716</v>
      </c>
      <c r="N43" s="891">
        <v>7.9387613573269267</v>
      </c>
      <c r="O43" s="891">
        <v>7.8763386518173686</v>
      </c>
      <c r="P43" s="891">
        <v>4.5213900386075689</v>
      </c>
      <c r="Q43" s="891">
        <v>2.8760093121788306</v>
      </c>
      <c r="R43" s="891">
        <v>6.932342094693416</v>
      </c>
      <c r="S43" s="891">
        <v>7.7291768059124513</v>
      </c>
      <c r="T43" s="891">
        <v>4.616898702659932</v>
      </c>
      <c r="U43" s="892">
        <v>6.7316969264938304</v>
      </c>
    </row>
    <row r="44" spans="1:21" x14ac:dyDescent="0.2">
      <c r="A44" s="879" t="s">
        <v>190</v>
      </c>
      <c r="B44" s="895">
        <v>10.924586390102373</v>
      </c>
      <c r="C44" s="895">
        <v>7.4350961329589991</v>
      </c>
      <c r="D44" s="895">
        <v>8.8383991722730819</v>
      </c>
      <c r="E44" s="895">
        <v>8.3854072612362369</v>
      </c>
      <c r="F44" s="895">
        <v>2.443920409186044</v>
      </c>
      <c r="G44" s="895">
        <v>8.1487126148885647</v>
      </c>
      <c r="H44" s="895">
        <v>8.8647781044030154</v>
      </c>
      <c r="I44" s="895">
        <v>4.1964417583038918</v>
      </c>
      <c r="J44" s="896">
        <v>8.5085683554491087</v>
      </c>
      <c r="L44" s="879" t="s">
        <v>190</v>
      </c>
      <c r="M44" s="895">
        <v>11.435449403908992</v>
      </c>
      <c r="N44" s="895">
        <v>7.893195660444845</v>
      </c>
      <c r="O44" s="895">
        <v>8.6953536507622129</v>
      </c>
      <c r="P44" s="895">
        <v>8.0063377925208403</v>
      </c>
      <c r="Q44" s="895">
        <v>4.6334748450734624</v>
      </c>
      <c r="R44" s="895">
        <v>8.0685839908238517</v>
      </c>
      <c r="S44" s="895">
        <v>10.326663268586127</v>
      </c>
      <c r="T44" s="895">
        <v>7.0854739402895861</v>
      </c>
      <c r="U44" s="896">
        <v>8.9622830289865476</v>
      </c>
    </row>
    <row r="45" spans="1:21" x14ac:dyDescent="0.2">
      <c r="A45" s="880" t="s">
        <v>516</v>
      </c>
      <c r="B45" s="893">
        <v>10.276603258812916</v>
      </c>
      <c r="C45" s="893">
        <v>7.3383990138766846</v>
      </c>
      <c r="D45" s="893">
        <v>7.5785236752338694</v>
      </c>
      <c r="E45" s="893">
        <v>3.4005409922096197</v>
      </c>
      <c r="F45" s="893">
        <v>2.4386920649272503</v>
      </c>
      <c r="G45" s="893">
        <v>6.8935704383161278</v>
      </c>
      <c r="H45" s="893">
        <v>6.9772526277896585</v>
      </c>
      <c r="I45" s="893">
        <v>3.7515950134925098</v>
      </c>
      <c r="J45" s="894">
        <v>6.3218692488216215</v>
      </c>
      <c r="L45" s="880" t="s">
        <v>516</v>
      </c>
      <c r="M45" s="893">
        <v>10.512791822684575</v>
      </c>
      <c r="N45" s="893">
        <v>7.5554491582436372</v>
      </c>
      <c r="O45" s="893">
        <v>7.7219132119675429</v>
      </c>
      <c r="P45" s="893">
        <v>4.501481720502877</v>
      </c>
      <c r="Q45" s="893">
        <v>3.2467143695854128</v>
      </c>
      <c r="R45" s="893">
        <v>7.1709014488567782</v>
      </c>
      <c r="S45" s="893">
        <v>7.3843289359197888</v>
      </c>
      <c r="T45" s="893">
        <v>4.1938705844432302</v>
      </c>
      <c r="U45" s="894">
        <v>6.5964855498416783</v>
      </c>
    </row>
    <row r="46" spans="1:21" x14ac:dyDescent="0.2">
      <c r="A46" s="876" t="s">
        <v>505</v>
      </c>
      <c r="B46" s="891">
        <v>9.3665712303577155</v>
      </c>
      <c r="C46" s="891">
        <v>6.9743294099676731</v>
      </c>
      <c r="D46" s="891">
        <v>7.5783875947153829</v>
      </c>
      <c r="E46" s="891">
        <v>4.3464008555346929</v>
      </c>
      <c r="F46" s="891">
        <v>2.8973249302749635</v>
      </c>
      <c r="G46" s="891">
        <v>7.1413700102067708</v>
      </c>
      <c r="H46" s="891">
        <v>7.3315072983712479</v>
      </c>
      <c r="I46" s="891">
        <v>4.0249040349613665</v>
      </c>
      <c r="J46" s="892">
        <v>6.8114147586067757</v>
      </c>
      <c r="L46" s="876" t="s">
        <v>505</v>
      </c>
      <c r="M46" s="891">
        <v>9.4477875115252079</v>
      </c>
      <c r="N46" s="891">
        <v>7.003778995969566</v>
      </c>
      <c r="O46" s="891">
        <v>7.6197954824422185</v>
      </c>
      <c r="P46" s="891">
        <v>4.934023751248076</v>
      </c>
      <c r="Q46" s="891">
        <v>2.8807740786233569</v>
      </c>
      <c r="R46" s="891">
        <v>7.2353957767057455</v>
      </c>
      <c r="S46" s="891">
        <v>7.362059587480732</v>
      </c>
      <c r="T46" s="891">
        <v>4.3542057844338879</v>
      </c>
      <c r="U46" s="892">
        <v>6.7158952153141342</v>
      </c>
    </row>
    <row r="47" spans="1:21" x14ac:dyDescent="0.2">
      <c r="A47" s="876" t="s">
        <v>491</v>
      </c>
      <c r="B47" s="891">
        <v>9.4105772851219118</v>
      </c>
      <c r="C47" s="891">
        <v>7.6052822214874913</v>
      </c>
      <c r="D47" s="891">
        <v>8.2910748331476913</v>
      </c>
      <c r="E47" s="891">
        <v>4.7521124372018635</v>
      </c>
      <c r="F47" s="891">
        <v>4.6525245070492138</v>
      </c>
      <c r="G47" s="891">
        <v>8.2018964555462954</v>
      </c>
      <c r="H47" s="891">
        <v>8.0878211557554991</v>
      </c>
      <c r="I47" s="891">
        <v>4.709975979792576</v>
      </c>
      <c r="J47" s="892">
        <v>7.5243074461131991</v>
      </c>
      <c r="L47" s="876" t="s">
        <v>491</v>
      </c>
      <c r="M47" s="891">
        <v>9.6685415407655348</v>
      </c>
      <c r="N47" s="891">
        <v>7.7746352093562354</v>
      </c>
      <c r="O47" s="891">
        <v>8.304318617720357</v>
      </c>
      <c r="P47" s="891">
        <v>4.7296612769246886</v>
      </c>
      <c r="Q47" s="891">
        <v>5.0456297849810694</v>
      </c>
      <c r="R47" s="891">
        <v>8.2171361869441011</v>
      </c>
      <c r="S47" s="891">
        <v>8.1429481526272998</v>
      </c>
      <c r="T47" s="891">
        <v>4.8632435882265046</v>
      </c>
      <c r="U47" s="892">
        <v>7.4154710281164053</v>
      </c>
    </row>
    <row r="48" spans="1:21" x14ac:dyDescent="0.2">
      <c r="A48" s="876" t="s">
        <v>523</v>
      </c>
      <c r="B48" s="891">
        <v>12.435464169056933</v>
      </c>
      <c r="C48" s="891">
        <v>8.206150036700075</v>
      </c>
      <c r="D48" s="891">
        <v>9.8302032198398166</v>
      </c>
      <c r="E48" s="891">
        <v>6.6394959792497028</v>
      </c>
      <c r="F48" s="891">
        <v>2.4209337395054993</v>
      </c>
      <c r="G48" s="891">
        <v>9.8509080892344496</v>
      </c>
      <c r="H48" s="891">
        <v>11.177947633580771</v>
      </c>
      <c r="I48" s="891">
        <v>8.9942667267949226</v>
      </c>
      <c r="J48" s="892">
        <v>8.7029031727576278</v>
      </c>
      <c r="L48" s="876" t="s">
        <v>523</v>
      </c>
      <c r="M48" s="891">
        <v>12.546997450034622</v>
      </c>
      <c r="N48" s="891">
        <v>7.8649410295035036</v>
      </c>
      <c r="O48" s="891">
        <v>10.395515267983621</v>
      </c>
      <c r="P48" s="891">
        <v>6.3974387502659678</v>
      </c>
      <c r="Q48" s="891">
        <v>6.1366333698335689</v>
      </c>
      <c r="R48" s="891">
        <v>9.6170280278114557</v>
      </c>
      <c r="S48" s="891">
        <v>10.047983785416015</v>
      </c>
      <c r="T48" s="891">
        <v>7.580639902524517</v>
      </c>
      <c r="U48" s="892">
        <v>8.5270637376358902</v>
      </c>
    </row>
    <row r="49" spans="1:21" x14ac:dyDescent="0.2">
      <c r="A49" s="876" t="s">
        <v>536</v>
      </c>
      <c r="B49" s="891">
        <v>10.522928946333973</v>
      </c>
      <c r="C49" s="891">
        <v>7.959585471434651</v>
      </c>
      <c r="D49" s="891">
        <v>7.7243474555992435</v>
      </c>
      <c r="E49" s="891">
        <v>3.8678634361423199</v>
      </c>
      <c r="F49" s="891">
        <v>2.8403342165696919</v>
      </c>
      <c r="G49" s="891">
        <v>7.1557833523037075</v>
      </c>
      <c r="H49" s="891">
        <v>7.6432145621401189</v>
      </c>
      <c r="I49" s="891">
        <v>4.5520919132810489</v>
      </c>
      <c r="J49" s="892">
        <v>6.9364946675675121</v>
      </c>
      <c r="L49" s="876" t="s">
        <v>536</v>
      </c>
      <c r="M49" s="891">
        <v>10.569875373709188</v>
      </c>
      <c r="N49" s="891">
        <v>8.0087086025815832</v>
      </c>
      <c r="O49" s="891">
        <v>7.7542543304379041</v>
      </c>
      <c r="P49" s="891">
        <v>4.5743952442981053</v>
      </c>
      <c r="Q49" s="891">
        <v>3.3442708252462112</v>
      </c>
      <c r="R49" s="891">
        <v>7.2318891075662375</v>
      </c>
      <c r="S49" s="891">
        <v>7.4349930374208517</v>
      </c>
      <c r="T49" s="891">
        <v>4.4195137771292234</v>
      </c>
      <c r="U49" s="892">
        <v>6.7847480881574622</v>
      </c>
    </row>
    <row r="50" spans="1:21" x14ac:dyDescent="0.2">
      <c r="A50" s="876" t="s">
        <v>484</v>
      </c>
      <c r="B50" s="891">
        <v>10.157428524735604</v>
      </c>
      <c r="C50" s="891">
        <v>8.1772390495718454</v>
      </c>
      <c r="D50" s="891">
        <v>9.4951558778038159</v>
      </c>
      <c r="E50" s="891">
        <v>7.0762182821951241</v>
      </c>
      <c r="F50" s="891">
        <v>3.4889941692768969</v>
      </c>
      <c r="G50" s="891">
        <v>9.2822479114009724</v>
      </c>
      <c r="H50" s="891">
        <v>9.9269955839429187</v>
      </c>
      <c r="I50" s="891">
        <v>5.4642405620008638</v>
      </c>
      <c r="J50" s="892">
        <v>9.4219482008717002</v>
      </c>
      <c r="L50" s="876" t="s">
        <v>484</v>
      </c>
      <c r="M50" s="891">
        <v>10.362008812870412</v>
      </c>
      <c r="N50" s="891">
        <v>8.1853985281337529</v>
      </c>
      <c r="O50" s="891">
        <v>9.7041183648250886</v>
      </c>
      <c r="P50" s="891">
        <v>7.6284493631127832</v>
      </c>
      <c r="Q50" s="891">
        <v>4.0458109010672381</v>
      </c>
      <c r="R50" s="891">
        <v>9.465174534966021</v>
      </c>
      <c r="S50" s="891">
        <v>10.068647402472703</v>
      </c>
      <c r="T50" s="891">
        <v>5.7487970477256702</v>
      </c>
      <c r="U50" s="892">
        <v>9.4671878133521403</v>
      </c>
    </row>
    <row r="51" spans="1:21" x14ac:dyDescent="0.2">
      <c r="A51" s="876" t="s">
        <v>191</v>
      </c>
      <c r="B51" s="891">
        <v>9.6915764918340859</v>
      </c>
      <c r="C51" s="891">
        <v>6.9775086999229652</v>
      </c>
      <c r="D51" s="891">
        <v>7.4281419860069855</v>
      </c>
      <c r="E51" s="891">
        <v>3.1086156682763728</v>
      </c>
      <c r="F51" s="891">
        <v>2.1300787986479235</v>
      </c>
      <c r="G51" s="891">
        <v>7.3575620665147694</v>
      </c>
      <c r="H51" s="891">
        <v>7.720177797484804</v>
      </c>
      <c r="I51" s="891">
        <v>4.9417245324955035</v>
      </c>
      <c r="J51" s="892">
        <v>7.0662091257189106</v>
      </c>
      <c r="L51" s="876" t="s">
        <v>191</v>
      </c>
      <c r="M51" s="891">
        <v>9.7488805127509472</v>
      </c>
      <c r="N51" s="891">
        <v>7.0436914593983708</v>
      </c>
      <c r="O51" s="891">
        <v>7.6455856220779577</v>
      </c>
      <c r="P51" s="891">
        <v>3.4977760713093602</v>
      </c>
      <c r="Q51" s="891">
        <v>3.2149244818921625</v>
      </c>
      <c r="R51" s="891">
        <v>7.2635106271124696</v>
      </c>
      <c r="S51" s="891">
        <v>6.9837696256004786</v>
      </c>
      <c r="T51" s="891">
        <v>4.2918198745693523</v>
      </c>
      <c r="U51" s="892">
        <v>6.4810604063053248</v>
      </c>
    </row>
    <row r="52" spans="1:21" x14ac:dyDescent="0.2">
      <c r="A52" s="876" t="s">
        <v>537</v>
      </c>
      <c r="B52" s="891">
        <v>10.65984186607581</v>
      </c>
      <c r="C52" s="891">
        <v>7.8422675503112664</v>
      </c>
      <c r="D52" s="891">
        <v>7.9374645186078707</v>
      </c>
      <c r="E52" s="891">
        <v>4.1436615256938696</v>
      </c>
      <c r="F52" s="891">
        <v>2.5093112100856634</v>
      </c>
      <c r="G52" s="891">
        <v>6.7852216069160738</v>
      </c>
      <c r="H52" s="891">
        <v>8.0824052613926316</v>
      </c>
      <c r="I52" s="891">
        <v>4.6199523664436146</v>
      </c>
      <c r="J52" s="892">
        <v>6.9194890048514104</v>
      </c>
      <c r="L52" s="876" t="s">
        <v>537</v>
      </c>
      <c r="M52" s="891">
        <v>10.910296992116994</v>
      </c>
      <c r="N52" s="891">
        <v>7.8397806335144651</v>
      </c>
      <c r="O52" s="891">
        <v>8.0248850608687192</v>
      </c>
      <c r="P52" s="891">
        <v>1.9725224323175394</v>
      </c>
      <c r="Q52" s="891">
        <v>2.7638144375587648</v>
      </c>
      <c r="R52" s="891">
        <v>6.7412707847743132</v>
      </c>
      <c r="S52" s="891">
        <v>7.3372719388301944</v>
      </c>
      <c r="T52" s="891">
        <v>3.2686629121009023</v>
      </c>
      <c r="U52" s="892">
        <v>6.9631597342482356</v>
      </c>
    </row>
    <row r="53" spans="1:21" x14ac:dyDescent="0.2">
      <c r="A53" s="876" t="s">
        <v>511</v>
      </c>
      <c r="B53" s="891">
        <v>11.392267539918956</v>
      </c>
      <c r="C53" s="891">
        <v>7.2448767893729089</v>
      </c>
      <c r="D53" s="891">
        <v>8.8508799161808103</v>
      </c>
      <c r="E53" s="891">
        <v>5.4264148474564244</v>
      </c>
      <c r="F53" s="891">
        <v>3.3270453378443476</v>
      </c>
      <c r="G53" s="891">
        <v>7.630538209771994</v>
      </c>
      <c r="H53" s="891">
        <v>8.6392892920091899</v>
      </c>
      <c r="I53" s="891">
        <v>4.8202176959233967</v>
      </c>
      <c r="J53" s="892">
        <v>7.876286834689636</v>
      </c>
      <c r="L53" s="876" t="s">
        <v>511</v>
      </c>
      <c r="M53" s="891">
        <v>11.355550234656244</v>
      </c>
      <c r="N53" s="891">
        <v>7.1213021555165552</v>
      </c>
      <c r="O53" s="891">
        <v>8.7078674745436793</v>
      </c>
      <c r="P53" s="891">
        <v>5.844974486152176</v>
      </c>
      <c r="Q53" s="891">
        <v>2.976694994618982</v>
      </c>
      <c r="R53" s="891">
        <v>7.6040276564810139</v>
      </c>
      <c r="S53" s="891">
        <v>8.5724487666848859</v>
      </c>
      <c r="T53" s="891">
        <v>4.8590651746173261</v>
      </c>
      <c r="U53" s="892">
        <v>7.8119299342535502</v>
      </c>
    </row>
    <row r="54" spans="1:21" x14ac:dyDescent="0.2">
      <c r="A54" s="879" t="s">
        <v>492</v>
      </c>
      <c r="B54" s="895">
        <v>10.598501657203176</v>
      </c>
      <c r="C54" s="895">
        <v>7.4902418304687028</v>
      </c>
      <c r="D54" s="895">
        <v>9.0774762538750551</v>
      </c>
      <c r="E54" s="895">
        <v>5.207347461587065</v>
      </c>
      <c r="F54" s="895">
        <v>2.9150320299901411</v>
      </c>
      <c r="G54" s="895">
        <v>8.7307331838412132</v>
      </c>
      <c r="H54" s="895">
        <v>10.318453146028206</v>
      </c>
      <c r="I54" s="895">
        <v>6.7650843524729192</v>
      </c>
      <c r="J54" s="896">
        <v>9.2258043871508004</v>
      </c>
      <c r="L54" s="879" t="s">
        <v>492</v>
      </c>
      <c r="M54" s="895">
        <v>10.491983861385316</v>
      </c>
      <c r="N54" s="895">
        <v>7.3792567324084466</v>
      </c>
      <c r="O54" s="895">
        <v>9.2654180383853042</v>
      </c>
      <c r="P54" s="895">
        <v>5.4023691481665637</v>
      </c>
      <c r="Q54" s="895">
        <v>3.8108309612372144</v>
      </c>
      <c r="R54" s="895">
        <v>8.3622702128171458</v>
      </c>
      <c r="S54" s="895">
        <v>9.6761897645248816</v>
      </c>
      <c r="T54" s="895">
        <v>5.6778040003107773</v>
      </c>
      <c r="U54" s="896">
        <v>8.9698698697176873</v>
      </c>
    </row>
    <row r="56" spans="1:21" x14ac:dyDescent="0.2">
      <c r="A56" s="701" t="s">
        <v>677</v>
      </c>
      <c r="L56" s="701" t="s">
        <v>677</v>
      </c>
    </row>
  </sheetData>
  <sheetProtection formatCells="0" formatColumns="0" formatRows="0" insertColumns="0" insertRows="0" insertHyperlinks="0" deleteColumns="0" deleteRows="0" sort="0" autoFilter="0" pivotTables="0"/>
  <mergeCells count="4">
    <mergeCell ref="A1:J1"/>
    <mergeCell ref="A2:J2"/>
    <mergeCell ref="L1:U1"/>
    <mergeCell ref="L2:U2"/>
  </mergeCells>
  <phoneticPr fontId="51" type="noConversion"/>
  <printOptions horizontalCentered="1"/>
  <pageMargins left="0.25" right="0.25" top="0.25" bottom="0.5" header="0.3" footer="0.3"/>
  <pageSetup scale="94" fitToWidth="2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>
    <pageSetUpPr fitToPage="1"/>
  </sheetPr>
  <dimension ref="A1:U83"/>
  <sheetViews>
    <sheetView showGridLines="0" zoomScaleNormal="100" workbookViewId="0">
      <selection activeCell="P29" sqref="P29"/>
    </sheetView>
  </sheetViews>
  <sheetFormatPr defaultColWidth="9.140625" defaultRowHeight="12" x14ac:dyDescent="0.2"/>
  <cols>
    <col min="1" max="1" width="24.7109375" style="923" customWidth="1"/>
    <col min="2" max="2" width="10.28515625" style="34" customWidth="1"/>
    <col min="3" max="3" width="0.5703125" style="920" customWidth="1"/>
    <col min="4" max="4" width="12.7109375" style="901" customWidth="1"/>
    <col min="5" max="5" width="0.7109375" style="901" customWidth="1"/>
    <col min="6" max="6" width="8.5703125" style="920" customWidth="1"/>
    <col min="7" max="7" width="0.5703125" style="920" customWidth="1"/>
    <col min="8" max="8" width="10.28515625" style="35" customWidth="1"/>
    <col min="9" max="9" width="0.5703125" style="920" customWidth="1"/>
    <col min="10" max="10" width="10.28515625" style="567" customWidth="1"/>
    <col min="11" max="11" width="0.5703125" style="901" customWidth="1"/>
    <col min="12" max="12" width="8.42578125" style="920" customWidth="1"/>
    <col min="13" max="13" width="1.5703125" style="920" customWidth="1"/>
    <col min="14" max="14" width="10.28515625" style="71" customWidth="1"/>
    <col min="15" max="15" width="0.5703125" style="920" customWidth="1"/>
    <col min="16" max="16" width="10.28515625" style="567" customWidth="1"/>
    <col min="17" max="17" width="0.5703125" style="901" customWidth="1"/>
    <col min="18" max="18" width="8.28515625" style="920" customWidth="1"/>
    <col min="19" max="19" width="0.5703125" style="920" customWidth="1"/>
    <col min="20" max="20" width="9.140625" style="901"/>
    <col min="21" max="16384" width="9.140625" style="4"/>
  </cols>
  <sheetData>
    <row r="1" spans="1:21" s="2" customFormat="1" ht="15.75" x14ac:dyDescent="0.25">
      <c r="A1" s="1893" t="str">
        <f>CONCATENATE('List of Tables'!A69,":  ",'List of Tables'!C69)</f>
        <v>TABLE 56:  O‘ahu Visitor Characteristics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693"/>
      <c r="U1" s="1353"/>
    </row>
    <row r="2" spans="1:21" s="2" customFormat="1" ht="15.75" x14ac:dyDescent="0.25">
      <c r="A2" s="1893" t="s">
        <v>650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  <c r="T2" s="901"/>
    </row>
    <row r="3" spans="1:21" s="2" customFormat="1" ht="14.25" x14ac:dyDescent="0.2">
      <c r="A3" s="604"/>
      <c r="B3" s="417"/>
      <c r="C3" s="902"/>
      <c r="D3" s="834"/>
      <c r="E3" s="902"/>
      <c r="F3" s="902"/>
      <c r="G3" s="902"/>
      <c r="H3" s="544"/>
      <c r="I3" s="902"/>
      <c r="J3" s="834"/>
      <c r="K3" s="902"/>
      <c r="L3" s="902"/>
      <c r="M3" s="902"/>
      <c r="N3" s="544"/>
      <c r="O3" s="902"/>
      <c r="P3" s="834"/>
      <c r="Q3" s="902"/>
      <c r="R3" s="544"/>
      <c r="S3" s="902"/>
      <c r="T3" s="901"/>
    </row>
    <row r="4" spans="1:21" x14ac:dyDescent="0.2">
      <c r="A4" s="1971" t="s">
        <v>555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  <c r="T4" s="4"/>
    </row>
    <row r="5" spans="1:21" s="14" customFormat="1" ht="24" x14ac:dyDescent="0.2">
      <c r="A5" s="1979"/>
      <c r="B5" s="66">
        <v>2015</v>
      </c>
      <c r="C5" s="67"/>
      <c r="D5" s="68" t="s">
        <v>984</v>
      </c>
      <c r="E5" s="903"/>
      <c r="F5" s="44" t="s">
        <v>857</v>
      </c>
      <c r="G5" s="903"/>
      <c r="H5" s="66">
        <v>2015</v>
      </c>
      <c r="I5" s="67"/>
      <c r="J5" s="68" t="s">
        <v>984</v>
      </c>
      <c r="K5" s="903"/>
      <c r="L5" s="904" t="s">
        <v>857</v>
      </c>
      <c r="M5" s="772"/>
      <c r="N5" s="1265">
        <v>2015</v>
      </c>
      <c r="O5" s="67"/>
      <c r="P5" s="68" t="s">
        <v>984</v>
      </c>
      <c r="Q5" s="903"/>
      <c r="R5" s="44" t="s">
        <v>857</v>
      </c>
      <c r="S5" s="905"/>
      <c r="T5" s="901"/>
    </row>
    <row r="6" spans="1:21" s="14" customFormat="1" x14ac:dyDescent="0.2">
      <c r="A6" s="906" t="s">
        <v>899</v>
      </c>
      <c r="B6" s="1566">
        <v>36420503.276894502</v>
      </c>
      <c r="C6" s="1567">
        <v>0</v>
      </c>
      <c r="D6" s="1389">
        <v>35200567.585830979</v>
      </c>
      <c r="E6" s="1389"/>
      <c r="F6" s="1568">
        <v>3.465670512524846E-2</v>
      </c>
      <c r="G6" s="1568"/>
      <c r="H6" s="1569">
        <v>21038028.176768199</v>
      </c>
      <c r="I6" s="1568"/>
      <c r="J6" s="1389">
        <v>20574531.46438697</v>
      </c>
      <c r="K6" s="1570"/>
      <c r="L6" s="1568">
        <v>2.252769221906745E-2</v>
      </c>
      <c r="M6" s="1571"/>
      <c r="N6" s="1614">
        <v>15382475.099928938</v>
      </c>
      <c r="O6" s="1568"/>
      <c r="P6" s="1389">
        <v>14626036.12115931</v>
      </c>
      <c r="Q6" s="1570"/>
      <c r="R6" s="1568">
        <v>5.1718659280165266E-2</v>
      </c>
      <c r="S6" s="910"/>
      <c r="T6" s="901"/>
    </row>
    <row r="7" spans="1:21" s="14" customFormat="1" x14ac:dyDescent="0.2">
      <c r="A7" s="906" t="s">
        <v>265</v>
      </c>
      <c r="B7" s="1566">
        <v>5339912.0569995269</v>
      </c>
      <c r="C7" s="1389"/>
      <c r="D7" s="1389">
        <v>5192620.5785927689</v>
      </c>
      <c r="E7" s="1389"/>
      <c r="F7" s="1568">
        <v>2.8365538397699553E-2</v>
      </c>
      <c r="G7" s="1568"/>
      <c r="H7" s="1575">
        <v>2868749.4229083913</v>
      </c>
      <c r="I7" s="1568"/>
      <c r="J7" s="1389">
        <v>2779642.1216122839</v>
      </c>
      <c r="K7" s="1570"/>
      <c r="L7" s="1568">
        <v>3.2057112893519653E-2</v>
      </c>
      <c r="M7" s="1571"/>
      <c r="N7" s="1389">
        <v>2471162.6340614762</v>
      </c>
      <c r="O7" s="1568"/>
      <c r="P7" s="1389">
        <v>2412978.4569393722</v>
      </c>
      <c r="Q7" s="1570"/>
      <c r="R7" s="1568">
        <v>2.4113011433970669E-2</v>
      </c>
      <c r="S7" s="910"/>
      <c r="T7" s="901"/>
    </row>
    <row r="8" spans="1:21" s="14" customFormat="1" x14ac:dyDescent="0.2">
      <c r="A8" s="429" t="s">
        <v>266</v>
      </c>
      <c r="B8" s="1577"/>
      <c r="C8" s="1578"/>
      <c r="D8" s="1578"/>
      <c r="E8" s="1578"/>
      <c r="F8" s="1578"/>
      <c r="G8" s="1578"/>
      <c r="H8" s="1577"/>
      <c r="I8" s="1578"/>
      <c r="J8" s="1578"/>
      <c r="K8" s="1578"/>
      <c r="L8" s="1578"/>
      <c r="M8" s="1577"/>
      <c r="N8" s="1578"/>
      <c r="O8" s="1578"/>
      <c r="P8" s="1578"/>
      <c r="Q8" s="1578"/>
      <c r="R8" s="1578"/>
      <c r="S8" s="408"/>
      <c r="T8" s="901"/>
    </row>
    <row r="9" spans="1:21" s="186" customFormat="1" x14ac:dyDescent="0.2">
      <c r="A9" s="911" t="s">
        <v>267</v>
      </c>
      <c r="B9" s="1566">
        <v>793072.46643979056</v>
      </c>
      <c r="C9" s="1389"/>
      <c r="D9" s="1389">
        <v>787133.07104276528</v>
      </c>
      <c r="E9" s="1389"/>
      <c r="F9" s="1568">
        <v>7.5456052039040641E-3</v>
      </c>
      <c r="G9" s="1568"/>
      <c r="H9" s="1575">
        <v>638203.55999636906</v>
      </c>
      <c r="I9" s="1568"/>
      <c r="J9" s="1580">
        <v>628980.32443514932</v>
      </c>
      <c r="K9" s="1570"/>
      <c r="L9" s="1568">
        <v>1.4663790269596421E-2</v>
      </c>
      <c r="M9" s="1571"/>
      <c r="N9" s="1389">
        <v>154868.90644327138</v>
      </c>
      <c r="O9" s="1568"/>
      <c r="P9" s="1389">
        <v>158152.74660816122</v>
      </c>
      <c r="Q9" s="1570"/>
      <c r="R9" s="1568">
        <v>-2.0763725166442263E-2</v>
      </c>
      <c r="S9" s="909"/>
      <c r="T9" s="901"/>
    </row>
    <row r="10" spans="1:21" s="186" customFormat="1" x14ac:dyDescent="0.2">
      <c r="A10" s="911" t="s">
        <v>268</v>
      </c>
      <c r="B10" s="1566">
        <v>2134926.1710745073</v>
      </c>
      <c r="C10" s="1389"/>
      <c r="D10" s="1389">
        <v>2153140.3792215292</v>
      </c>
      <c r="E10" s="1389"/>
      <c r="F10" s="1568">
        <v>-8.4593686146963217E-3</v>
      </c>
      <c r="G10" s="1568"/>
      <c r="H10" s="1575">
        <v>1073172.9140996188</v>
      </c>
      <c r="I10" s="1568"/>
      <c r="J10" s="1580">
        <v>1060358.0497328956</v>
      </c>
      <c r="K10" s="1570"/>
      <c r="L10" s="1568">
        <v>1.2085412441534528E-2</v>
      </c>
      <c r="M10" s="1571"/>
      <c r="N10" s="1389">
        <v>1061753.2569757593</v>
      </c>
      <c r="O10" s="1568"/>
      <c r="P10" s="1389">
        <v>1092782.3294927829</v>
      </c>
      <c r="Q10" s="1570"/>
      <c r="R10" s="1568">
        <v>-2.8394559172114229E-2</v>
      </c>
      <c r="S10" s="909"/>
      <c r="T10" s="901"/>
    </row>
    <row r="11" spans="1:21" s="186" customFormat="1" x14ac:dyDescent="0.2">
      <c r="A11" s="911" t="s">
        <v>269</v>
      </c>
      <c r="B11" s="1566">
        <v>2411913.4194587735</v>
      </c>
      <c r="C11" s="1389"/>
      <c r="D11" s="1389">
        <v>2252347.1282892195</v>
      </c>
      <c r="E11" s="1389"/>
      <c r="F11" s="1568">
        <v>7.0844448959674039E-2</v>
      </c>
      <c r="G11" s="1568"/>
      <c r="H11" s="1575">
        <v>1157372.9488119069</v>
      </c>
      <c r="I11" s="1568"/>
      <c r="J11" s="1389">
        <v>1090303.7474539869</v>
      </c>
      <c r="K11" s="1570"/>
      <c r="L11" s="1568">
        <v>6.1514235381228403E-2</v>
      </c>
      <c r="M11" s="1571"/>
      <c r="N11" s="1389">
        <v>1254540.4706420992</v>
      </c>
      <c r="O11" s="1568"/>
      <c r="P11" s="1389">
        <v>1162043.3808380445</v>
      </c>
      <c r="Q11" s="1570"/>
      <c r="R11" s="1568">
        <v>7.9598654688216114E-2</v>
      </c>
      <c r="S11" s="909"/>
      <c r="T11" s="901"/>
    </row>
    <row r="12" spans="1:21" s="186" customFormat="1" x14ac:dyDescent="0.2">
      <c r="A12" s="911" t="s">
        <v>270</v>
      </c>
      <c r="B12" s="1583">
        <v>2.1962579964892743</v>
      </c>
      <c r="C12" s="1584"/>
      <c r="D12" s="1585">
        <v>2.1644651257157062</v>
      </c>
      <c r="E12" s="1585"/>
      <c r="F12" s="1568">
        <v>1.4688557646802228E-2</v>
      </c>
      <c r="G12" s="1568"/>
      <c r="H12" s="1586">
        <v>1.9668796361811303</v>
      </c>
      <c r="I12" s="1568"/>
      <c r="J12" s="1587">
        <v>1.947833040015847</v>
      </c>
      <c r="K12" s="1570"/>
      <c r="L12" s="1568">
        <v>9.7783515188387508E-3</v>
      </c>
      <c r="M12" s="1571"/>
      <c r="N12" s="1584">
        <v>2.5401529607471431</v>
      </c>
      <c r="O12" s="1568"/>
      <c r="P12" s="1585">
        <v>2.48251764205768</v>
      </c>
      <c r="Q12" s="1570"/>
      <c r="R12" s="1568">
        <v>2.321647899415976E-2</v>
      </c>
      <c r="S12" s="909"/>
      <c r="T12" s="901"/>
    </row>
    <row r="13" spans="1:21" s="14" customFormat="1" x14ac:dyDescent="0.2">
      <c r="A13" s="429" t="s">
        <v>271</v>
      </c>
      <c r="B13" s="1577"/>
      <c r="C13" s="1578"/>
      <c r="D13" s="1578"/>
      <c r="E13" s="1578"/>
      <c r="F13" s="1578"/>
      <c r="G13" s="1578"/>
      <c r="H13" s="1577"/>
      <c r="I13" s="1578"/>
      <c r="J13" s="1578"/>
      <c r="K13" s="1578"/>
      <c r="L13" s="1578"/>
      <c r="M13" s="1577"/>
      <c r="N13" s="1578"/>
      <c r="O13" s="1578"/>
      <c r="P13" s="1578"/>
      <c r="Q13" s="1578"/>
      <c r="R13" s="1578"/>
      <c r="S13" s="408"/>
      <c r="T13" s="901"/>
    </row>
    <row r="14" spans="1:21" s="98" customFormat="1" x14ac:dyDescent="0.2">
      <c r="A14" s="912" t="s">
        <v>272</v>
      </c>
      <c r="B14" s="1566">
        <v>2225658.1558557372</v>
      </c>
      <c r="C14" s="1389"/>
      <c r="D14" s="1389">
        <v>2202381.7861854807</v>
      </c>
      <c r="E14" s="1389"/>
      <c r="F14" s="1568">
        <v>1.0568726011202225E-2</v>
      </c>
      <c r="G14" s="1568"/>
      <c r="H14" s="1575">
        <v>1041239.9059421496</v>
      </c>
      <c r="I14" s="1568"/>
      <c r="J14" s="1580">
        <v>1016219.2098922234</v>
      </c>
      <c r="K14" s="1570"/>
      <c r="L14" s="1568">
        <v>2.4621357091428951E-2</v>
      </c>
      <c r="M14" s="1571"/>
      <c r="N14" s="1389">
        <v>1184418.2499169931</v>
      </c>
      <c r="O14" s="1568"/>
      <c r="P14" s="1389">
        <v>1186162.5763005805</v>
      </c>
      <c r="Q14" s="1570"/>
      <c r="R14" s="1568">
        <v>-1.4705626517299735E-3</v>
      </c>
      <c r="S14" s="909"/>
      <c r="T14" s="901"/>
    </row>
    <row r="15" spans="1:21" s="98" customFormat="1" x14ac:dyDescent="0.2">
      <c r="A15" s="912" t="s">
        <v>273</v>
      </c>
      <c r="B15" s="1566">
        <v>3114253.9011140852</v>
      </c>
      <c r="C15" s="1389"/>
      <c r="D15" s="1389">
        <v>2990238.7923596203</v>
      </c>
      <c r="E15" s="1389"/>
      <c r="F15" s="1568">
        <v>4.1473312790716498E-2</v>
      </c>
      <c r="G15" s="1568"/>
      <c r="H15" s="1566">
        <v>1827509.5169620684</v>
      </c>
      <c r="I15" s="1568"/>
      <c r="J15" s="1580">
        <v>1763422.9117233076</v>
      </c>
      <c r="K15" s="1570"/>
      <c r="L15" s="1568">
        <v>3.6342164328653358E-2</v>
      </c>
      <c r="M15" s="1571"/>
      <c r="N15" s="1389">
        <v>1286744.3841443143</v>
      </c>
      <c r="O15" s="1568"/>
      <c r="P15" s="1389">
        <v>1226815.880638497</v>
      </c>
      <c r="Q15" s="1570"/>
      <c r="R15" s="1568">
        <v>4.8848816233636919E-2</v>
      </c>
      <c r="S15" s="909"/>
      <c r="T15" s="901"/>
    </row>
    <row r="16" spans="1:21" s="98" customFormat="1" x14ac:dyDescent="0.2">
      <c r="A16" s="913" t="s">
        <v>619</v>
      </c>
      <c r="B16" s="1583">
        <v>4.4268220998047205</v>
      </c>
      <c r="C16" s="1584"/>
      <c r="D16" s="1585">
        <v>4.3354925995402533</v>
      </c>
      <c r="E16" s="1585"/>
      <c r="F16" s="1568">
        <v>2.1065541727404168E-2</v>
      </c>
      <c r="G16" s="1568"/>
      <c r="H16" s="1586">
        <v>5.2438227301485751</v>
      </c>
      <c r="I16" s="1568"/>
      <c r="J16" s="1587">
        <v>5.2014703400930724</v>
      </c>
      <c r="K16" s="1570"/>
      <c r="L16" s="1568">
        <v>8.1423880722820575E-3</v>
      </c>
      <c r="M16" s="1571"/>
      <c r="N16" s="1584">
        <v>3.4783737643987593</v>
      </c>
      <c r="O16" s="1568"/>
      <c r="P16" s="1585">
        <v>3.3379253825229722</v>
      </c>
      <c r="Q16" s="1570"/>
      <c r="R16" s="1568">
        <v>4.2076549287518569E-2</v>
      </c>
      <c r="S16" s="909"/>
      <c r="T16" s="901"/>
    </row>
    <row r="17" spans="1:20" x14ac:dyDescent="0.2">
      <c r="A17" s="545" t="s">
        <v>274</v>
      </c>
      <c r="B17" s="1577"/>
      <c r="C17" s="1578"/>
      <c r="D17" s="1578"/>
      <c r="E17" s="1578"/>
      <c r="F17" s="1578"/>
      <c r="G17" s="1578"/>
      <c r="H17" s="1577"/>
      <c r="I17" s="1578"/>
      <c r="J17" s="1578"/>
      <c r="K17" s="1578"/>
      <c r="L17" s="1578"/>
      <c r="M17" s="1577"/>
      <c r="N17" s="1578"/>
      <c r="O17" s="1578"/>
      <c r="P17" s="1578"/>
      <c r="Q17" s="1578"/>
      <c r="R17" s="1578"/>
      <c r="S17" s="408"/>
    </row>
    <row r="18" spans="1:20" s="98" customFormat="1" x14ac:dyDescent="0.2">
      <c r="A18" s="912" t="s">
        <v>275</v>
      </c>
      <c r="B18" s="1566">
        <v>586432.26224616263</v>
      </c>
      <c r="C18" s="1389"/>
      <c r="D18" s="1389">
        <v>605200.76421861781</v>
      </c>
      <c r="E18" s="1389"/>
      <c r="F18" s="1568">
        <v>-3.1012026226846272E-2</v>
      </c>
      <c r="G18" s="1568"/>
      <c r="H18" s="1575">
        <v>586432.26224616263</v>
      </c>
      <c r="I18" s="1568"/>
      <c r="J18" s="1580">
        <v>605200.76421861781</v>
      </c>
      <c r="K18" s="1570"/>
      <c r="L18" s="1568">
        <v>-3.1012026226846272E-2</v>
      </c>
      <c r="M18" s="1571"/>
      <c r="N18" s="1389">
        <v>457428.9269563437</v>
      </c>
      <c r="O18" s="1568"/>
      <c r="P18" s="1389">
        <v>471403.43233127013</v>
      </c>
      <c r="Q18" s="1570"/>
      <c r="R18" s="1568">
        <v>-2.9644470991263605E-2</v>
      </c>
      <c r="S18" s="909"/>
      <c r="T18" s="901"/>
    </row>
    <row r="19" spans="1:20" s="98" customFormat="1" x14ac:dyDescent="0.2">
      <c r="A19" s="912" t="s">
        <v>276</v>
      </c>
      <c r="B19" s="1566">
        <v>2079132.5935090545</v>
      </c>
      <c r="C19" s="1389"/>
      <c r="D19" s="1389">
        <v>2182163.0136197824</v>
      </c>
      <c r="E19" s="1389"/>
      <c r="F19" s="1568">
        <v>-4.7214813681504271E-2</v>
      </c>
      <c r="G19" s="1568"/>
      <c r="H19" s="1575">
        <v>2079132.5935090545</v>
      </c>
      <c r="I19" s="1568"/>
      <c r="J19" s="1580">
        <v>2182163.0136197824</v>
      </c>
      <c r="K19" s="1570"/>
      <c r="L19" s="1568">
        <v>-4.7214813681504271E-2</v>
      </c>
      <c r="M19" s="1571"/>
      <c r="N19" s="1389">
        <v>1420253.0040895529</v>
      </c>
      <c r="O19" s="1568"/>
      <c r="P19" s="1389">
        <v>1519872.1058657642</v>
      </c>
      <c r="Q19" s="1570"/>
      <c r="R19" s="1568">
        <v>-6.5544397710664809E-2</v>
      </c>
      <c r="S19" s="909"/>
      <c r="T19" s="901"/>
    </row>
    <row r="20" spans="1:20" s="98" customFormat="1" x14ac:dyDescent="0.2">
      <c r="A20" s="912" t="s">
        <v>277</v>
      </c>
      <c r="B20" s="1566">
        <v>482286.1902217223</v>
      </c>
      <c r="C20" s="1389"/>
      <c r="D20" s="1389">
        <v>513759.28521503718</v>
      </c>
      <c r="E20" s="1389"/>
      <c r="F20" s="1568">
        <v>-6.1260391586191225E-2</v>
      </c>
      <c r="G20" s="1568"/>
      <c r="H20" s="1575">
        <v>482286.1902217223</v>
      </c>
      <c r="I20" s="1568"/>
      <c r="J20" s="1580">
        <v>513759.28521503718</v>
      </c>
      <c r="K20" s="1570"/>
      <c r="L20" s="1568">
        <v>-6.1260391586191225E-2</v>
      </c>
      <c r="M20" s="1571"/>
      <c r="N20" s="1389">
        <v>390656.58493449748</v>
      </c>
      <c r="O20" s="1568"/>
      <c r="P20" s="1389">
        <v>419948.52674711193</v>
      </c>
      <c r="Q20" s="1570"/>
      <c r="R20" s="1568">
        <v>-6.9751266993380134E-2</v>
      </c>
      <c r="S20" s="909"/>
      <c r="T20" s="901"/>
    </row>
    <row r="21" spans="1:20" s="98" customFormat="1" x14ac:dyDescent="0.2">
      <c r="A21" s="912" t="s">
        <v>278</v>
      </c>
      <c r="B21" s="1566">
        <v>3156633.3914372991</v>
      </c>
      <c r="C21" s="1389"/>
      <c r="D21" s="1389">
        <v>2919016.0859239772</v>
      </c>
      <c r="E21" s="1389"/>
      <c r="F21" s="1568">
        <v>8.1403218933652155E-2</v>
      </c>
      <c r="G21" s="1568"/>
      <c r="H21" s="1575">
        <v>3156633.3914372991</v>
      </c>
      <c r="I21" s="1568"/>
      <c r="J21" s="1580">
        <v>2919016.0859239772</v>
      </c>
      <c r="K21" s="1570"/>
      <c r="L21" s="1568">
        <v>8.1403218933652155E-2</v>
      </c>
      <c r="M21" s="1571"/>
      <c r="N21" s="1389">
        <v>984137.28794983705</v>
      </c>
      <c r="O21" s="1568"/>
      <c r="P21" s="1389">
        <v>841651.4454891152</v>
      </c>
      <c r="Q21" s="1570"/>
      <c r="R21" s="1568">
        <v>0.16929317144809033</v>
      </c>
      <c r="S21" s="909"/>
      <c r="T21" s="901"/>
    </row>
    <row r="22" spans="1:20" x14ac:dyDescent="0.2">
      <c r="A22" s="545" t="s">
        <v>279</v>
      </c>
      <c r="B22" s="1577"/>
      <c r="C22" s="1578"/>
      <c r="D22" s="1578"/>
      <c r="E22" s="1578"/>
      <c r="F22" s="1578"/>
      <c r="G22" s="1578"/>
      <c r="H22" s="1577"/>
      <c r="I22" s="1578"/>
      <c r="J22" s="1578"/>
      <c r="K22" s="1578"/>
      <c r="L22" s="1578"/>
      <c r="M22" s="1577"/>
      <c r="N22" s="1578"/>
      <c r="O22" s="1578"/>
      <c r="P22" s="1578"/>
      <c r="Q22" s="1578"/>
      <c r="R22" s="1578"/>
      <c r="S22" s="408"/>
    </row>
    <row r="23" spans="1:20" s="98" customFormat="1" x14ac:dyDescent="0.2">
      <c r="A23" s="912" t="s">
        <v>541</v>
      </c>
      <c r="B23" s="1566">
        <v>5339912.0569995269</v>
      </c>
      <c r="C23" s="1389"/>
      <c r="D23" s="1389">
        <v>5192620.5785927689</v>
      </c>
      <c r="E23" s="1389">
        <v>0</v>
      </c>
      <c r="F23" s="1568">
        <v>2.8365538397699553E-2</v>
      </c>
      <c r="G23" s="1568"/>
      <c r="H23" s="1575">
        <v>2868749.4229083913</v>
      </c>
      <c r="I23" s="1568"/>
      <c r="J23" s="1580">
        <v>2779642.1216122839</v>
      </c>
      <c r="K23" s="1570"/>
      <c r="L23" s="1568">
        <v>3.2057112893519653E-2</v>
      </c>
      <c r="M23" s="1571"/>
      <c r="N23" s="1389">
        <v>2471162.6340614762</v>
      </c>
      <c r="O23" s="1568"/>
      <c r="P23" s="1389">
        <v>2412978.4569393722</v>
      </c>
      <c r="Q23" s="1570"/>
      <c r="R23" s="1568">
        <v>2.4113011433970669E-2</v>
      </c>
      <c r="S23" s="909"/>
      <c r="T23" s="901"/>
    </row>
    <row r="24" spans="1:20" s="98" customFormat="1" x14ac:dyDescent="0.2">
      <c r="A24" s="912" t="s">
        <v>280</v>
      </c>
      <c r="B24" s="1566">
        <v>755704.94706548436</v>
      </c>
      <c r="C24" s="1389"/>
      <c r="D24" s="1389">
        <v>749272.78738534171</v>
      </c>
      <c r="E24" s="1389">
        <v>0</v>
      </c>
      <c r="F24" s="1568">
        <v>8.584536617949624E-3</v>
      </c>
      <c r="G24" s="1568"/>
      <c r="H24" s="1575">
        <v>496156.91968028888</v>
      </c>
      <c r="I24" s="1568"/>
      <c r="J24" s="1580">
        <v>498102.2576353589</v>
      </c>
      <c r="K24" s="1570"/>
      <c r="L24" s="1568">
        <v>-3.9054991726099036E-3</v>
      </c>
      <c r="M24" s="1571"/>
      <c r="N24" s="1389">
        <v>259548.02738509973</v>
      </c>
      <c r="O24" s="1568"/>
      <c r="P24" s="1389">
        <v>251170.52975001055</v>
      </c>
      <c r="Q24" s="1570"/>
      <c r="R24" s="1568">
        <v>3.3353823967434734E-2</v>
      </c>
      <c r="S24" s="909"/>
      <c r="T24" s="901"/>
    </row>
    <row r="25" spans="1:20" s="98" customFormat="1" x14ac:dyDescent="0.2">
      <c r="A25" s="912" t="s">
        <v>281</v>
      </c>
      <c r="B25" s="1566">
        <v>736286.48881295323</v>
      </c>
      <c r="C25" s="1389"/>
      <c r="D25" s="1389">
        <v>730560.26172593725</v>
      </c>
      <c r="E25" s="1389">
        <v>0</v>
      </c>
      <c r="F25" s="1568">
        <v>7.8381310714709038E-3</v>
      </c>
      <c r="G25" s="1568"/>
      <c r="H25" s="1575">
        <v>482390.89367822872</v>
      </c>
      <c r="I25" s="1568"/>
      <c r="J25" s="1580">
        <v>483817.01815846656</v>
      </c>
      <c r="K25" s="1570"/>
      <c r="L25" s="1568">
        <v>-2.9476525767242251E-3</v>
      </c>
      <c r="M25" s="1571"/>
      <c r="N25" s="1389">
        <v>253895.59513464445</v>
      </c>
      <c r="O25" s="1568"/>
      <c r="P25" s="1389">
        <v>246743.24356748688</v>
      </c>
      <c r="Q25" s="1570"/>
      <c r="R25" s="1568">
        <v>2.898702093620379E-2</v>
      </c>
      <c r="S25" s="909"/>
      <c r="T25" s="901"/>
    </row>
    <row r="26" spans="1:20" s="98" customFormat="1" x14ac:dyDescent="0.2">
      <c r="A26" s="912" t="s">
        <v>542</v>
      </c>
      <c r="B26" s="1566">
        <v>38100.026327543455</v>
      </c>
      <c r="C26" s="1389"/>
      <c r="D26" s="1389">
        <v>36332.011242229382</v>
      </c>
      <c r="E26" s="1389">
        <v>0</v>
      </c>
      <c r="F26" s="1568">
        <v>4.8662736382154251E-2</v>
      </c>
      <c r="G26" s="1568"/>
      <c r="H26" s="1575">
        <v>25263.614065682643</v>
      </c>
      <c r="I26" s="1568"/>
      <c r="J26" s="1580">
        <v>25662.582275391742</v>
      </c>
      <c r="K26" s="1570"/>
      <c r="L26" s="1568">
        <v>-1.554668994053946E-2</v>
      </c>
      <c r="M26" s="1571"/>
      <c r="N26" s="1389">
        <v>12836.412261862068</v>
      </c>
      <c r="O26" s="1568"/>
      <c r="P26" s="1389">
        <v>10669.428966838681</v>
      </c>
      <c r="Q26" s="1570"/>
      <c r="R26" s="1568">
        <v>0.20310208744615291</v>
      </c>
      <c r="S26" s="909"/>
      <c r="T26" s="901"/>
    </row>
    <row r="27" spans="1:20" s="98" customFormat="1" x14ac:dyDescent="0.2">
      <c r="A27" s="912" t="s">
        <v>543</v>
      </c>
      <c r="B27" s="1566">
        <v>32451.68230744297</v>
      </c>
      <c r="C27" s="1389"/>
      <c r="D27" s="1389">
        <v>34774.793384074146</v>
      </c>
      <c r="E27" s="1389">
        <v>0</v>
      </c>
      <c r="F27" s="1568">
        <v>-6.6804453759748111E-2</v>
      </c>
      <c r="G27" s="1568"/>
      <c r="H27" s="1575">
        <v>19903.300588796013</v>
      </c>
      <c r="I27" s="1568"/>
      <c r="J27" s="1580">
        <v>23595.118188186818</v>
      </c>
      <c r="K27" s="1570"/>
      <c r="L27" s="1568">
        <v>-0.1564653149836375</v>
      </c>
      <c r="M27" s="1571"/>
      <c r="N27" s="1389">
        <v>12548.381718647819</v>
      </c>
      <c r="O27" s="1568"/>
      <c r="P27" s="1389">
        <v>11179.675195888343</v>
      </c>
      <c r="Q27" s="1570"/>
      <c r="R27" s="1568">
        <v>0.12242811162017106</v>
      </c>
      <c r="S27" s="909"/>
      <c r="T27" s="901"/>
    </row>
    <row r="28" spans="1:20" s="98" customFormat="1" x14ac:dyDescent="0.2">
      <c r="A28" s="912" t="s">
        <v>246</v>
      </c>
      <c r="B28" s="1566">
        <v>399062.56033358775</v>
      </c>
      <c r="C28" s="1389"/>
      <c r="D28" s="1389">
        <v>391261.49094425933</v>
      </c>
      <c r="E28" s="1389">
        <v>0</v>
      </c>
      <c r="F28" s="1568">
        <v>1.9938249916958452E-2</v>
      </c>
      <c r="G28" s="1568"/>
      <c r="H28" s="1575">
        <v>296760.33239577623</v>
      </c>
      <c r="I28" s="1568"/>
      <c r="J28" s="1580">
        <v>299400.8858104808</v>
      </c>
      <c r="K28" s="1570"/>
      <c r="L28" s="1568">
        <v>-8.8194575896346061E-3</v>
      </c>
      <c r="M28" s="1571"/>
      <c r="N28" s="1389">
        <v>102302.22793781834</v>
      </c>
      <c r="O28" s="1568"/>
      <c r="P28" s="1389">
        <v>91860.605133791571</v>
      </c>
      <c r="Q28" s="1570"/>
      <c r="R28" s="1568">
        <v>0.11366812562163005</v>
      </c>
      <c r="S28" s="909"/>
      <c r="T28" s="901"/>
    </row>
    <row r="29" spans="1:20" s="98" customFormat="1" x14ac:dyDescent="0.2">
      <c r="A29" s="912" t="s">
        <v>0</v>
      </c>
      <c r="B29" s="1566">
        <v>643209.45866648993</v>
      </c>
      <c r="C29" s="1389"/>
      <c r="D29" s="1389">
        <v>650977.24129532767</v>
      </c>
      <c r="E29" s="1389">
        <v>0</v>
      </c>
      <c r="F29" s="1568">
        <v>-1.1932494926214701E-2</v>
      </c>
      <c r="G29" s="1568"/>
      <c r="H29" s="1575">
        <v>367711.35591922974</v>
      </c>
      <c r="I29" s="1568"/>
      <c r="J29" s="1580">
        <v>368618.33896263741</v>
      </c>
      <c r="K29" s="1570"/>
      <c r="L29" s="1568">
        <v>-2.4604935445157071E-3</v>
      </c>
      <c r="M29" s="1571"/>
      <c r="N29" s="1389">
        <v>275498.10274733818</v>
      </c>
      <c r="O29" s="1568"/>
      <c r="P29" s="1389">
        <v>282358.90233263921</v>
      </c>
      <c r="Q29" s="1570"/>
      <c r="R29" s="1568">
        <v>-2.4298152204949797E-2</v>
      </c>
      <c r="S29" s="909"/>
      <c r="T29" s="901"/>
    </row>
    <row r="30" spans="1:20" s="98" customFormat="1" x14ac:dyDescent="0.2">
      <c r="A30" s="912" t="s">
        <v>253</v>
      </c>
      <c r="B30" s="1566">
        <v>337646.01543427643</v>
      </c>
      <c r="C30" s="1389"/>
      <c r="D30" s="1389">
        <v>337742.47377907479</v>
      </c>
      <c r="E30" s="1389">
        <v>0</v>
      </c>
      <c r="F30" s="1568">
        <v>-2.8559731833271328E-4</v>
      </c>
      <c r="G30" s="1568"/>
      <c r="H30" s="1575">
        <v>195136.55459563882</v>
      </c>
      <c r="I30" s="1568"/>
      <c r="J30" s="1580">
        <v>195988.51277775943</v>
      </c>
      <c r="K30" s="1570"/>
      <c r="L30" s="1568">
        <v>-4.3469801880005269E-3</v>
      </c>
      <c r="M30" s="1571"/>
      <c r="N30" s="1389">
        <v>142509.46083859209</v>
      </c>
      <c r="O30" s="1568"/>
      <c r="P30" s="1389">
        <v>141753.96100134234</v>
      </c>
      <c r="Q30" s="1570"/>
      <c r="R30" s="1568">
        <v>5.3296559186984272E-3</v>
      </c>
      <c r="S30" s="909"/>
      <c r="T30" s="901"/>
    </row>
    <row r="31" spans="1:20" s="98" customFormat="1" x14ac:dyDescent="0.2">
      <c r="A31" s="912" t="s">
        <v>262</v>
      </c>
      <c r="B31" s="1566">
        <v>501717.44392163405</v>
      </c>
      <c r="C31" s="1389"/>
      <c r="D31" s="1389">
        <v>499870.95476838056</v>
      </c>
      <c r="E31" s="1389">
        <v>0</v>
      </c>
      <c r="F31" s="1568">
        <v>3.6939316750441782E-3</v>
      </c>
      <c r="G31" s="1568"/>
      <c r="H31" s="1575">
        <v>294284.89053934737</v>
      </c>
      <c r="I31" s="1568"/>
      <c r="J31" s="1580">
        <v>295579.77874717122</v>
      </c>
      <c r="K31" s="1570"/>
      <c r="L31" s="1568">
        <v>-4.3808416574107247E-3</v>
      </c>
      <c r="M31" s="1571"/>
      <c r="N31" s="1389">
        <v>207432.55338234518</v>
      </c>
      <c r="O31" s="1568"/>
      <c r="P31" s="1389">
        <v>204291.17602113623</v>
      </c>
      <c r="Q31" s="1570"/>
      <c r="R31" s="1568">
        <v>1.5376960583378042E-2</v>
      </c>
      <c r="S31" s="909"/>
      <c r="T31" s="901"/>
    </row>
    <row r="32" spans="1:20" s="98" customFormat="1" x14ac:dyDescent="0.2">
      <c r="A32" s="912" t="s">
        <v>202</v>
      </c>
      <c r="B32" s="1566">
        <v>4038992.9904316394</v>
      </c>
      <c r="C32" s="1389"/>
      <c r="D32" s="1389">
        <v>3891556.8616402191</v>
      </c>
      <c r="E32" s="1389">
        <v>0</v>
      </c>
      <c r="F32" s="1568">
        <v>3.7886155601303137E-2</v>
      </c>
      <c r="G32" s="1568"/>
      <c r="H32" s="1575">
        <v>2061135.3422919265</v>
      </c>
      <c r="I32" s="1568"/>
      <c r="J32" s="1580">
        <v>1968175.8124385101</v>
      </c>
      <c r="K32" s="1570"/>
      <c r="L32" s="1568">
        <v>4.7231314024859569E-2</v>
      </c>
      <c r="M32" s="1571"/>
      <c r="N32" s="1389">
        <v>1977857.6481160535</v>
      </c>
      <c r="O32" s="1568"/>
      <c r="P32" s="1389">
        <v>1923381.0491963942</v>
      </c>
      <c r="Q32" s="1570"/>
      <c r="R32" s="1568">
        <v>2.8323352225197496E-2</v>
      </c>
      <c r="S32" s="909"/>
      <c r="T32" s="901"/>
    </row>
    <row r="33" spans="1:20" x14ac:dyDescent="0.2">
      <c r="A33" s="899" t="s">
        <v>141</v>
      </c>
      <c r="B33" s="1651"/>
      <c r="C33" s="1652"/>
      <c r="D33" s="1652"/>
      <c r="E33" s="1652"/>
      <c r="F33" s="1653"/>
      <c r="G33" s="1653"/>
      <c r="H33" s="1654"/>
      <c r="I33" s="1653"/>
      <c r="J33" s="1652"/>
      <c r="K33" s="1593"/>
      <c r="L33" s="1655"/>
      <c r="M33" s="1656"/>
      <c r="N33" s="1652"/>
      <c r="O33" s="1653"/>
      <c r="P33" s="1652"/>
      <c r="Q33" s="1593"/>
      <c r="R33" s="1653"/>
      <c r="S33" s="900"/>
    </row>
    <row r="34" spans="1:20" s="98" customFormat="1" x14ac:dyDescent="0.2">
      <c r="A34" s="914" t="s">
        <v>544</v>
      </c>
      <c r="B34" s="1589">
        <v>6.8204312895293286</v>
      </c>
      <c r="C34" s="1585"/>
      <c r="D34" s="1585">
        <v>6.7789600747933987</v>
      </c>
      <c r="E34" s="1585"/>
      <c r="F34" s="1568">
        <v>6.1176366696913866E-3</v>
      </c>
      <c r="G34" s="1568"/>
      <c r="H34" s="1586">
        <v>7.3335189224855526</v>
      </c>
      <c r="I34" s="1568"/>
      <c r="J34" s="1585">
        <v>7.4018634645142969</v>
      </c>
      <c r="K34" s="1590"/>
      <c r="L34" s="1568">
        <v>-9.2334237663797541E-3</v>
      </c>
      <c r="M34" s="1571"/>
      <c r="N34" s="1585">
        <v>6.2247926898470016</v>
      </c>
      <c r="O34" s="1568"/>
      <c r="P34" s="1585">
        <v>6.0614035235569448</v>
      </c>
      <c r="Q34" s="1590"/>
      <c r="R34" s="1568">
        <v>2.695566557399845E-2</v>
      </c>
      <c r="S34" s="910"/>
      <c r="T34" s="901"/>
    </row>
    <row r="35" spans="1:20" s="98" customFormat="1" x14ac:dyDescent="0.2">
      <c r="A35" s="914" t="s">
        <v>285</v>
      </c>
      <c r="B35" s="1589">
        <v>5.415313416454099</v>
      </c>
      <c r="C35" s="1585"/>
      <c r="D35" s="1585">
        <v>5.3964023904971379</v>
      </c>
      <c r="E35" s="1585"/>
      <c r="F35" s="1568">
        <v>3.5043765435770237E-3</v>
      </c>
      <c r="G35" s="1568"/>
      <c r="H35" s="1586">
        <v>6.3060843380688505</v>
      </c>
      <c r="I35" s="1568"/>
      <c r="J35" s="1585">
        <v>6.3258438692902565</v>
      </c>
      <c r="K35" s="1590"/>
      <c r="L35" s="1568">
        <v>-3.1236198094188854E-3</v>
      </c>
      <c r="M35" s="1571"/>
      <c r="N35" s="1585">
        <v>3.7228863355011308</v>
      </c>
      <c r="O35" s="1568"/>
      <c r="P35" s="1585">
        <v>3.5739427424802073</v>
      </c>
      <c r="Q35" s="1590"/>
      <c r="R35" s="1568">
        <v>4.1674868276586105E-2</v>
      </c>
      <c r="S35" s="910"/>
      <c r="T35" s="901"/>
    </row>
    <row r="36" spans="1:20" s="98" customFormat="1" x14ac:dyDescent="0.2">
      <c r="A36" s="914" t="s">
        <v>545</v>
      </c>
      <c r="B36" s="1589">
        <v>3.0119154642178105</v>
      </c>
      <c r="C36" s="1585"/>
      <c r="D36" s="1585">
        <v>3.3047469796988973</v>
      </c>
      <c r="E36" s="1585"/>
      <c r="F36" s="1568">
        <v>-8.8609360196092016E-2</v>
      </c>
      <c r="G36" s="1568"/>
      <c r="H36" s="1586">
        <v>3.7988959996611196</v>
      </c>
      <c r="I36" s="1568"/>
      <c r="J36" s="1585">
        <v>4.0277706988233506</v>
      </c>
      <c r="K36" s="1590"/>
      <c r="L36" s="1568">
        <v>-5.6824163110649056E-2</v>
      </c>
      <c r="M36" s="1571"/>
      <c r="N36" s="1585">
        <v>1.4630424521132961</v>
      </c>
      <c r="O36" s="1568"/>
      <c r="P36" s="1585">
        <v>1.5656983636239037</v>
      </c>
      <c r="Q36" s="1590"/>
      <c r="R36" s="1568">
        <v>-6.5565573737334876E-2</v>
      </c>
      <c r="S36" s="910"/>
      <c r="T36" s="901"/>
    </row>
    <row r="37" spans="1:20" s="98" customFormat="1" x14ac:dyDescent="0.2">
      <c r="A37" s="915" t="s">
        <v>546</v>
      </c>
      <c r="B37" s="1589">
        <v>1.9812110632120767</v>
      </c>
      <c r="C37" s="1585"/>
      <c r="D37" s="1585">
        <v>2.4033925940419154</v>
      </c>
      <c r="E37" s="1585"/>
      <c r="F37" s="1568">
        <v>-0.1756606606329901</v>
      </c>
      <c r="G37" s="1568"/>
      <c r="H37" s="1586">
        <v>2.4504816160925214</v>
      </c>
      <c r="I37" s="1568"/>
      <c r="J37" s="1585">
        <v>2.7613221244476103</v>
      </c>
      <c r="K37" s="1590"/>
      <c r="L37" s="1568">
        <v>-0.11256944838236543</v>
      </c>
      <c r="M37" s="1571"/>
      <c r="N37" s="1585">
        <v>1.236889358559865</v>
      </c>
      <c r="O37" s="1568"/>
      <c r="P37" s="1585">
        <v>1.6479690754703853</v>
      </c>
      <c r="Q37" s="1590"/>
      <c r="R37" s="1568">
        <v>-0.24944625662540687</v>
      </c>
      <c r="S37" s="910"/>
      <c r="T37" s="901"/>
    </row>
    <row r="38" spans="1:20" s="98" customFormat="1" x14ac:dyDescent="0.2">
      <c r="A38" s="915" t="s">
        <v>547</v>
      </c>
      <c r="B38" s="1589">
        <v>4.6999962606518881</v>
      </c>
      <c r="C38" s="1585"/>
      <c r="D38" s="1585">
        <v>4.7940634724954201</v>
      </c>
      <c r="E38" s="1585"/>
      <c r="F38" s="1568">
        <v>-1.9621603339883987E-2</v>
      </c>
      <c r="G38" s="1568"/>
      <c r="H38" s="1586">
        <v>5.1980333909939178</v>
      </c>
      <c r="I38" s="1568"/>
      <c r="J38" s="1585">
        <v>5.3065613891608692</v>
      </c>
      <c r="K38" s="1590"/>
      <c r="L38" s="1568">
        <v>-2.0451661670894752E-2</v>
      </c>
      <c r="M38" s="1571"/>
      <c r="N38" s="1585">
        <v>3.2552802723008814</v>
      </c>
      <c r="O38" s="1568"/>
      <c r="P38" s="1585">
        <v>3.1236811578756534</v>
      </c>
      <c r="Q38" s="1590"/>
      <c r="R38" s="1568">
        <v>4.2129496505567049E-2</v>
      </c>
      <c r="S38" s="910"/>
      <c r="T38" s="901"/>
    </row>
    <row r="39" spans="1:20" s="98" customFormat="1" x14ac:dyDescent="0.2">
      <c r="A39" s="914" t="s">
        <v>1</v>
      </c>
      <c r="B39" s="1589">
        <v>4.6274615701402162</v>
      </c>
      <c r="C39" s="1585"/>
      <c r="D39" s="1585">
        <v>4.6558111908075563</v>
      </c>
      <c r="E39" s="1585"/>
      <c r="F39" s="1568">
        <v>-6.0890829772722961E-3</v>
      </c>
      <c r="G39" s="1568"/>
      <c r="H39" s="1586">
        <v>5.6715079717019226</v>
      </c>
      <c r="I39" s="1568"/>
      <c r="J39" s="1585">
        <v>5.8006961894659099</v>
      </c>
      <c r="K39" s="1590"/>
      <c r="L39" s="1568">
        <v>-2.2271157382555865E-2</v>
      </c>
      <c r="M39" s="1571"/>
      <c r="N39" s="1585">
        <v>3.2339575346044671</v>
      </c>
      <c r="O39" s="1568"/>
      <c r="P39" s="1585">
        <v>3.1611687232879415</v>
      </c>
      <c r="Q39" s="1590"/>
      <c r="R39" s="1568">
        <v>2.3025917844972769E-2</v>
      </c>
      <c r="S39" s="910"/>
      <c r="T39" s="901"/>
    </row>
    <row r="40" spans="1:20" s="98" customFormat="1" x14ac:dyDescent="0.2">
      <c r="A40" s="914" t="s">
        <v>142</v>
      </c>
      <c r="B40" s="1589">
        <v>2.6960819833592198</v>
      </c>
      <c r="C40" s="1585"/>
      <c r="D40" s="1585">
        <v>2.7570504656053845</v>
      </c>
      <c r="E40" s="1585"/>
      <c r="F40" s="1568">
        <v>-2.2113662048176337E-2</v>
      </c>
      <c r="G40" s="1568"/>
      <c r="H40" s="1586">
        <v>3.3868721658813397</v>
      </c>
      <c r="I40" s="1568"/>
      <c r="J40" s="1585">
        <v>3.4752789938845132</v>
      </c>
      <c r="K40" s="1590"/>
      <c r="L40" s="1568">
        <v>-2.5438771436406698E-2</v>
      </c>
      <c r="M40" s="1571"/>
      <c r="N40" s="1585">
        <v>1.7501909851572193</v>
      </c>
      <c r="O40" s="1568"/>
      <c r="P40" s="1585">
        <v>1.7640303051970827</v>
      </c>
      <c r="Q40" s="1590"/>
      <c r="R40" s="1568">
        <v>-7.8452847431763739E-3</v>
      </c>
      <c r="S40" s="910"/>
      <c r="T40" s="901"/>
    </row>
    <row r="41" spans="1:20" s="98" customFormat="1" x14ac:dyDescent="0.2">
      <c r="A41" s="914" t="s">
        <v>143</v>
      </c>
      <c r="B41" s="1589">
        <v>4.1180663291576476</v>
      </c>
      <c r="C41" s="1585"/>
      <c r="D41" s="1585">
        <v>4.2003922419728008</v>
      </c>
      <c r="E41" s="1585"/>
      <c r="F41" s="1568">
        <v>-1.9599577390059925E-2</v>
      </c>
      <c r="G41" s="1568"/>
      <c r="H41" s="1586">
        <v>4.8408034760615779</v>
      </c>
      <c r="I41" s="1568"/>
      <c r="J41" s="1585">
        <v>4.9297290865586305</v>
      </c>
      <c r="K41" s="1590"/>
      <c r="L41" s="1568">
        <v>-1.8038640447710735E-2</v>
      </c>
      <c r="M41" s="1571"/>
      <c r="N41" s="1585">
        <v>3.0927179993161089</v>
      </c>
      <c r="O41" s="1568"/>
      <c r="P41" s="1585">
        <v>3.145147334416865</v>
      </c>
      <c r="Q41" s="1590"/>
      <c r="R41" s="1568">
        <v>-1.6669913846969874E-2</v>
      </c>
      <c r="S41" s="910"/>
      <c r="T41" s="901"/>
    </row>
    <row r="42" spans="1:20" s="98" customFormat="1" x14ac:dyDescent="0.2">
      <c r="A42" s="914" t="s">
        <v>301</v>
      </c>
      <c r="B42" s="1589">
        <v>8.5092773394945382</v>
      </c>
      <c r="C42" s="1585"/>
      <c r="D42" s="1585">
        <v>8.5223191625663475</v>
      </c>
      <c r="E42" s="1585"/>
      <c r="F42" s="1568">
        <v>-1.5303138527238537E-3</v>
      </c>
      <c r="G42" s="1568"/>
      <c r="H42" s="1586">
        <v>9.7090460852737355</v>
      </c>
      <c r="I42" s="1568"/>
      <c r="J42" s="1585">
        <v>9.9043797983962936</v>
      </c>
      <c r="K42" s="1590"/>
      <c r="L42" s="1568">
        <v>-1.9721953024679679E-2</v>
      </c>
      <c r="M42" s="1571"/>
      <c r="N42" s="1585">
        <v>7.1164771046455328</v>
      </c>
      <c r="O42" s="1568"/>
      <c r="P42" s="1585">
        <v>6.9302477758746335</v>
      </c>
      <c r="Q42" s="1590"/>
      <c r="R42" s="1568">
        <v>2.6871958232026743E-2</v>
      </c>
      <c r="S42" s="910"/>
      <c r="T42" s="901"/>
    </row>
    <row r="43" spans="1:20" x14ac:dyDescent="0.2">
      <c r="A43" s="546" t="s">
        <v>900</v>
      </c>
      <c r="B43" s="1657"/>
      <c r="C43" s="1658"/>
      <c r="D43" s="1658"/>
      <c r="E43" s="1658"/>
      <c r="F43" s="1653"/>
      <c r="G43" s="1653"/>
      <c r="H43" s="1659"/>
      <c r="I43" s="1653"/>
      <c r="J43" s="1660"/>
      <c r="K43" s="1661"/>
      <c r="L43" s="1655"/>
      <c r="M43" s="1656"/>
      <c r="N43" s="1658"/>
      <c r="O43" s="1653"/>
      <c r="P43" s="1658"/>
      <c r="Q43" s="1661"/>
      <c r="R43" s="1653"/>
      <c r="S43" s="900"/>
    </row>
    <row r="44" spans="1:20" s="98" customFormat="1" x14ac:dyDescent="0.2">
      <c r="A44" s="12" t="s">
        <v>303</v>
      </c>
      <c r="B44" s="1566">
        <v>3934655.2723404653</v>
      </c>
      <c r="C44" s="1389"/>
      <c r="D44" s="1389">
        <v>3925595.1142985052</v>
      </c>
      <c r="E44" s="1389"/>
      <c r="F44" s="1568">
        <v>2.307970582335291E-3</v>
      </c>
      <c r="G44" s="1568"/>
      <c r="H44" s="1575">
        <v>1863768.218953758</v>
      </c>
      <c r="I44" s="1568"/>
      <c r="J44" s="1580">
        <v>1839583.1962216964</v>
      </c>
      <c r="K44" s="1570"/>
      <c r="L44" s="1568">
        <v>1.3147012204577086E-2</v>
      </c>
      <c r="M44" s="1571"/>
      <c r="N44" s="1389">
        <v>2070887.0533743398</v>
      </c>
      <c r="O44" s="1568"/>
      <c r="P44" s="1389">
        <v>2086011.9180767762</v>
      </c>
      <c r="Q44" s="1570"/>
      <c r="R44" s="1568">
        <v>-7.2506127943798735E-3</v>
      </c>
      <c r="S44" s="909"/>
      <c r="T44" s="901"/>
    </row>
    <row r="45" spans="1:20" s="98" customFormat="1" x14ac:dyDescent="0.2">
      <c r="A45" s="12" t="s">
        <v>319</v>
      </c>
      <c r="B45" s="1566">
        <v>3470401.4776043328</v>
      </c>
      <c r="C45" s="1389"/>
      <c r="D45" s="1389">
        <v>3478489.7762753624</v>
      </c>
      <c r="E45" s="1389"/>
      <c r="F45" s="1568">
        <v>-2.3252328427683802E-3</v>
      </c>
      <c r="G45" s="1568"/>
      <c r="H45" s="1575">
        <v>1541376.1949147396</v>
      </c>
      <c r="I45" s="1568"/>
      <c r="J45" s="1580">
        <v>1512797.8915808839</v>
      </c>
      <c r="K45" s="1570"/>
      <c r="L45" s="1568">
        <v>1.8891025359634248E-2</v>
      </c>
      <c r="M45" s="1571"/>
      <c r="N45" s="1389">
        <v>1929025.2826778179</v>
      </c>
      <c r="O45" s="1568"/>
      <c r="P45" s="1389">
        <v>1965691.8846954808</v>
      </c>
      <c r="Q45" s="1570"/>
      <c r="R45" s="1568">
        <v>-1.865328045719802E-2</v>
      </c>
      <c r="S45" s="909"/>
      <c r="T45" s="901"/>
    </row>
    <row r="46" spans="1:20" s="98" customFormat="1" x14ac:dyDescent="0.2">
      <c r="A46" s="12" t="s">
        <v>305</v>
      </c>
      <c r="B46" s="1566">
        <v>556733.47237383574</v>
      </c>
      <c r="C46" s="1389"/>
      <c r="D46" s="1389">
        <v>521490.10221848398</v>
      </c>
      <c r="E46" s="1389"/>
      <c r="F46" s="1568">
        <v>6.758204998603437E-2</v>
      </c>
      <c r="G46" s="1568"/>
      <c r="H46" s="1575">
        <v>285419.93493107706</v>
      </c>
      <c r="I46" s="1568"/>
      <c r="J46" s="1580">
        <v>292448.04523828818</v>
      </c>
      <c r="K46" s="1570"/>
      <c r="L46" s="1568">
        <v>-2.4031996184089976E-2</v>
      </c>
      <c r="M46" s="1571"/>
      <c r="N46" s="1389">
        <v>271313.53744284774</v>
      </c>
      <c r="O46" s="1568"/>
      <c r="P46" s="1389">
        <v>229042.0569801385</v>
      </c>
      <c r="Q46" s="1570"/>
      <c r="R46" s="1568">
        <v>0.18455772280448404</v>
      </c>
      <c r="S46" s="909"/>
      <c r="T46" s="901"/>
    </row>
    <row r="47" spans="1:20" s="98" customFormat="1" x14ac:dyDescent="0.2">
      <c r="A47" s="12" t="s">
        <v>306</v>
      </c>
      <c r="B47" s="1566">
        <v>369751.3460968943</v>
      </c>
      <c r="C47" s="1389"/>
      <c r="D47" s="1389">
        <v>340072.79415314778</v>
      </c>
      <c r="E47" s="1389"/>
      <c r="F47" s="1568">
        <v>8.7271173860444487E-2</v>
      </c>
      <c r="G47" s="1568"/>
      <c r="H47" s="1575">
        <v>176204.37100484222</v>
      </c>
      <c r="I47" s="1568"/>
      <c r="J47" s="1580">
        <v>176236.19137114548</v>
      </c>
      <c r="K47" s="1570"/>
      <c r="L47" s="1568">
        <v>-1.8055523133866174E-4</v>
      </c>
      <c r="M47" s="1571"/>
      <c r="N47" s="1389">
        <v>193546.97509207387</v>
      </c>
      <c r="O47" s="1568"/>
      <c r="P47" s="1389">
        <v>163836.60278200617</v>
      </c>
      <c r="Q47" s="1570"/>
      <c r="R47" s="1568">
        <v>0.18134148172981238</v>
      </c>
      <c r="S47" s="909"/>
      <c r="T47" s="901"/>
    </row>
    <row r="48" spans="1:20" s="98" customFormat="1" x14ac:dyDescent="0.2">
      <c r="A48" s="12" t="s">
        <v>601</v>
      </c>
      <c r="B48" s="1566">
        <v>313693.92992492521</v>
      </c>
      <c r="C48" s="1389"/>
      <c r="D48" s="1389">
        <v>293784.95733532007</v>
      </c>
      <c r="E48" s="1389"/>
      <c r="F48" s="1568">
        <v>6.7767161294379846E-2</v>
      </c>
      <c r="G48" s="1568"/>
      <c r="H48" s="1575">
        <v>204601.49804425097</v>
      </c>
      <c r="I48" s="1568"/>
      <c r="J48" s="1580">
        <v>211737.82348356725</v>
      </c>
      <c r="K48" s="1570"/>
      <c r="L48" s="1568">
        <v>-3.3703593065743033E-2</v>
      </c>
      <c r="M48" s="1571"/>
      <c r="N48" s="1389">
        <v>109092.43188065517</v>
      </c>
      <c r="O48" s="1568"/>
      <c r="P48" s="1389">
        <v>82047.133851769147</v>
      </c>
      <c r="Q48" s="1570"/>
      <c r="R48" s="1568">
        <v>0.32963123462359512</v>
      </c>
      <c r="S48" s="909"/>
      <c r="T48" s="901"/>
    </row>
    <row r="49" spans="1:20" s="98" customFormat="1" x14ac:dyDescent="0.2">
      <c r="A49" s="33" t="s">
        <v>196</v>
      </c>
      <c r="B49" s="1566">
        <v>216987.6560622986</v>
      </c>
      <c r="C49" s="1389"/>
      <c r="D49" s="1389">
        <v>198687.38362255748</v>
      </c>
      <c r="E49" s="1389"/>
      <c r="F49" s="1568">
        <v>9.2105860503482143E-2</v>
      </c>
      <c r="G49" s="1568"/>
      <c r="H49" s="1575">
        <v>136668.97313399042</v>
      </c>
      <c r="I49" s="1568"/>
      <c r="J49" s="1580">
        <v>138047.6424184409</v>
      </c>
      <c r="K49" s="1570"/>
      <c r="L49" s="1568">
        <v>-9.9869093039020619E-3</v>
      </c>
      <c r="M49" s="1571"/>
      <c r="N49" s="1389">
        <v>80318.682928277602</v>
      </c>
      <c r="O49" s="1568"/>
      <c r="P49" s="1389">
        <v>60639.741204135506</v>
      </c>
      <c r="Q49" s="1570"/>
      <c r="R49" s="1568">
        <v>0.32452219177347069</v>
      </c>
      <c r="S49" s="909"/>
      <c r="T49" s="901"/>
    </row>
    <row r="50" spans="1:20" s="98" customFormat="1" x14ac:dyDescent="0.2">
      <c r="A50" s="12" t="s">
        <v>185</v>
      </c>
      <c r="B50" s="1566">
        <v>306550.45041446405</v>
      </c>
      <c r="C50" s="1389"/>
      <c r="D50" s="1389">
        <v>260124.86240497616</v>
      </c>
      <c r="E50" s="1389"/>
      <c r="F50" s="1568">
        <v>0.1784742434085754</v>
      </c>
      <c r="G50" s="1568"/>
      <c r="H50" s="1575">
        <v>249091.64094729774</v>
      </c>
      <c r="I50" s="1568"/>
      <c r="J50" s="1580">
        <v>217006.988857416</v>
      </c>
      <c r="K50" s="1570"/>
      <c r="L50" s="1568">
        <v>0.14785077779666761</v>
      </c>
      <c r="M50" s="1571"/>
      <c r="N50" s="1389">
        <v>57458.809467166117</v>
      </c>
      <c r="O50" s="1568"/>
      <c r="P50" s="1389">
        <v>43117.873547573152</v>
      </c>
      <c r="Q50" s="1570"/>
      <c r="R50" s="1568">
        <v>0.33259840385612272</v>
      </c>
      <c r="S50" s="909"/>
      <c r="T50" s="901"/>
    </row>
    <row r="51" spans="1:20" s="98" customFormat="1" x14ac:dyDescent="0.2">
      <c r="A51" s="12" t="s">
        <v>792</v>
      </c>
      <c r="B51" s="1566">
        <v>46166.377658337733</v>
      </c>
      <c r="C51" s="1389"/>
      <c r="D51" s="1389">
        <v>45501.909628661007</v>
      </c>
      <c r="E51" s="1389"/>
      <c r="F51" s="1568">
        <v>1.4603080070691946E-2</v>
      </c>
      <c r="G51" s="1568"/>
      <c r="H51" s="1575">
        <v>29007.269915017387</v>
      </c>
      <c r="I51" s="1568"/>
      <c r="J51" s="1580">
        <v>31260.791000706246</v>
      </c>
      <c r="K51" s="1570"/>
      <c r="L51" s="1568">
        <v>-7.2087781964248671E-2</v>
      </c>
      <c r="M51" s="1571"/>
      <c r="N51" s="1389">
        <v>17159.107743324399</v>
      </c>
      <c r="O51" s="1568"/>
      <c r="P51" s="1389">
        <v>14241.118627956439</v>
      </c>
      <c r="Q51" s="1570"/>
      <c r="R51" s="1568">
        <v>0.20489887006767271</v>
      </c>
      <c r="S51" s="909"/>
      <c r="T51" s="901"/>
    </row>
    <row r="52" spans="1:20" s="98" customFormat="1" x14ac:dyDescent="0.2">
      <c r="A52" s="12" t="s">
        <v>957</v>
      </c>
      <c r="B52" s="1566">
        <v>26324.409979625474</v>
      </c>
      <c r="C52" s="1389"/>
      <c r="D52" s="1389">
        <v>26161.753941783292</v>
      </c>
      <c r="E52" s="1389"/>
      <c r="F52" s="1568">
        <v>6.2173215987022055E-3</v>
      </c>
      <c r="G52" s="1568"/>
      <c r="H52" s="1575">
        <v>19542.142630553604</v>
      </c>
      <c r="I52" s="1568"/>
      <c r="J52" s="1580">
        <v>20802.513682692454</v>
      </c>
      <c r="K52" s="1570"/>
      <c r="L52" s="1568">
        <v>-6.0587440122078576E-2</v>
      </c>
      <c r="M52" s="1571"/>
      <c r="N52" s="1389">
        <v>6782.2673490725374</v>
      </c>
      <c r="O52" s="1568"/>
      <c r="P52" s="1389">
        <v>5359.2402590912106</v>
      </c>
      <c r="Q52" s="1570"/>
      <c r="R52" s="1568">
        <v>0.26552776535206796</v>
      </c>
      <c r="S52" s="909"/>
      <c r="T52" s="901"/>
    </row>
    <row r="53" spans="1:20" s="98" customFormat="1" x14ac:dyDescent="0.2">
      <c r="A53" s="12" t="s">
        <v>308</v>
      </c>
      <c r="B53" s="1566">
        <v>50242.641252029753</v>
      </c>
      <c r="C53" s="1389"/>
      <c r="D53" s="1389">
        <v>43498.961178905316</v>
      </c>
      <c r="E53" s="1389"/>
      <c r="F53" s="1568">
        <v>0.15503083040049156</v>
      </c>
      <c r="G53" s="1568"/>
      <c r="H53" s="1575">
        <v>34597.128744729634</v>
      </c>
      <c r="I53" s="1568"/>
      <c r="J53" s="1580">
        <v>32636.203696234963</v>
      </c>
      <c r="K53" s="1570"/>
      <c r="L53" s="1568">
        <v>6.0084348864414376E-2</v>
      </c>
      <c r="M53" s="1571"/>
      <c r="N53" s="1389">
        <v>15645.512507303278</v>
      </c>
      <c r="O53" s="1568"/>
      <c r="P53" s="1389">
        <v>10862.757482671173</v>
      </c>
      <c r="Q53" s="1570"/>
      <c r="R53" s="1568">
        <v>0.44028922050978309</v>
      </c>
      <c r="S53" s="909"/>
      <c r="T53" s="901"/>
    </row>
    <row r="54" spans="1:20" x14ac:dyDescent="0.2">
      <c r="A54" s="12" t="s">
        <v>309</v>
      </c>
      <c r="B54" s="1566">
        <v>128157.37371640137</v>
      </c>
      <c r="C54" s="1389"/>
      <c r="D54" s="1389">
        <v>124444.79624959313</v>
      </c>
      <c r="E54" s="1389"/>
      <c r="F54" s="1568">
        <v>2.9833127448431845E-2</v>
      </c>
      <c r="G54" s="1568"/>
      <c r="H54" s="1575">
        <v>102967.79968992154</v>
      </c>
      <c r="I54" s="1568"/>
      <c r="J54" s="1580">
        <v>101971.48592302483</v>
      </c>
      <c r="K54" s="1570"/>
      <c r="L54" s="1568">
        <v>9.7705133732070657E-3</v>
      </c>
      <c r="M54" s="1571"/>
      <c r="N54" s="1389">
        <v>25189.574026487669</v>
      </c>
      <c r="O54" s="1568"/>
      <c r="P54" s="1389">
        <v>22473.310326568764</v>
      </c>
      <c r="Q54" s="1570"/>
      <c r="R54" s="1568">
        <v>0.12086620352977726</v>
      </c>
      <c r="S54" s="909"/>
    </row>
    <row r="55" spans="1:20" s="98" customFormat="1" x14ac:dyDescent="0.2">
      <c r="A55" s="12" t="s">
        <v>310</v>
      </c>
      <c r="B55" s="1566">
        <v>515800.68979276938</v>
      </c>
      <c r="C55" s="1389"/>
      <c r="D55" s="1389">
        <v>482461.45363080734</v>
      </c>
      <c r="E55" s="1389"/>
      <c r="F55" s="1568">
        <v>6.910238302161674E-2</v>
      </c>
      <c r="G55" s="1568"/>
      <c r="H55" s="1575">
        <v>446007.37886215927</v>
      </c>
      <c r="I55" s="1568"/>
      <c r="J55" s="1580">
        <v>419416.77941036911</v>
      </c>
      <c r="K55" s="1570"/>
      <c r="L55" s="1568">
        <v>6.3398988207320081E-2</v>
      </c>
      <c r="M55" s="1571"/>
      <c r="N55" s="1389">
        <v>69793.310930573323</v>
      </c>
      <c r="O55" s="1568"/>
      <c r="P55" s="1389">
        <v>63044.674220466666</v>
      </c>
      <c r="Q55" s="1570"/>
      <c r="R55" s="1568">
        <v>0.10704531022726416</v>
      </c>
      <c r="S55" s="909"/>
      <c r="T55" s="901"/>
    </row>
    <row r="56" spans="1:20" s="98" customFormat="1" x14ac:dyDescent="0.2">
      <c r="A56" s="546" t="s">
        <v>311</v>
      </c>
      <c r="B56" s="1577"/>
      <c r="C56" s="1578"/>
      <c r="D56" s="1591"/>
      <c r="E56" s="1591"/>
      <c r="F56" s="1578"/>
      <c r="G56" s="1578"/>
      <c r="H56" s="1577"/>
      <c r="I56" s="1578"/>
      <c r="J56" s="1593"/>
      <c r="K56" s="1578"/>
      <c r="L56" s="1579"/>
      <c r="M56" s="1577"/>
      <c r="N56" s="1578"/>
      <c r="O56" s="1596"/>
      <c r="P56" s="1593"/>
      <c r="Q56" s="1578"/>
      <c r="R56" s="1579"/>
      <c r="S56" s="900"/>
      <c r="T56" s="901"/>
    </row>
    <row r="57" spans="1:20" s="98" customFormat="1" x14ac:dyDescent="0.2">
      <c r="A57" s="33" t="s">
        <v>312</v>
      </c>
      <c r="B57" s="1566">
        <v>4286972.4702235796</v>
      </c>
      <c r="C57" s="1389"/>
      <c r="D57" s="1389">
        <v>4193825.4790468039</v>
      </c>
      <c r="E57" s="1389"/>
      <c r="F57" s="1568">
        <v>2.2210507242649169E-2</v>
      </c>
      <c r="G57" s="1568"/>
      <c r="H57" s="1575">
        <v>2205798.9600734939</v>
      </c>
      <c r="I57" s="1568"/>
      <c r="J57" s="1580">
        <v>2132275.9871276221</v>
      </c>
      <c r="K57" s="1570"/>
      <c r="L57" s="1568">
        <v>3.4480983413837617E-2</v>
      </c>
      <c r="M57" s="1571"/>
      <c r="N57" s="1580">
        <v>2081173.5101419827</v>
      </c>
      <c r="O57" s="1568"/>
      <c r="P57" s="1389">
        <v>2061549.4919234454</v>
      </c>
      <c r="Q57" s="1570"/>
      <c r="R57" s="1568">
        <v>9.5190623826488536E-3</v>
      </c>
      <c r="S57" s="909"/>
      <c r="T57" s="901"/>
    </row>
    <row r="58" spans="1:20" s="98" customFormat="1" x14ac:dyDescent="0.2">
      <c r="A58" s="33" t="s">
        <v>194</v>
      </c>
      <c r="B58" s="1566">
        <v>3827385.4457851034</v>
      </c>
      <c r="C58" s="1389"/>
      <c r="D58" s="1389">
        <v>3702097.8268035827</v>
      </c>
      <c r="E58" s="1389"/>
      <c r="F58" s="1568">
        <v>3.3842330711637315E-2</v>
      </c>
      <c r="G58" s="1568"/>
      <c r="H58" s="1575">
        <v>2101058.6802101913</v>
      </c>
      <c r="I58" s="1568"/>
      <c r="J58" s="1580">
        <v>2017767.048956983</v>
      </c>
      <c r="K58" s="1570"/>
      <c r="L58" s="1568">
        <v>4.1279111628006356E-2</v>
      </c>
      <c r="M58" s="1571"/>
      <c r="N58" s="1580">
        <v>1726326.7655686678</v>
      </c>
      <c r="O58" s="1568"/>
      <c r="P58" s="1389">
        <v>1684330.7778516077</v>
      </c>
      <c r="Q58" s="1570"/>
      <c r="R58" s="1568">
        <v>2.4933337482930005E-2</v>
      </c>
      <c r="S58" s="909"/>
      <c r="T58" s="901"/>
    </row>
    <row r="59" spans="1:20" s="98" customFormat="1" x14ac:dyDescent="0.2">
      <c r="A59" s="33" t="s">
        <v>195</v>
      </c>
      <c r="B59" s="1566">
        <v>461241.75708709902</v>
      </c>
      <c r="C59" s="1389"/>
      <c r="D59" s="1389">
        <v>496669.82635543641</v>
      </c>
      <c r="E59" s="1389"/>
      <c r="F59" s="1568">
        <v>-7.133122929634883E-2</v>
      </c>
      <c r="G59" s="1568"/>
      <c r="H59" s="1575">
        <v>110123.97276637249</v>
      </c>
      <c r="I59" s="1568"/>
      <c r="J59" s="1580">
        <v>122990.59514044281</v>
      </c>
      <c r="K59" s="1570"/>
      <c r="L59" s="1568">
        <v>-0.10461468504464047</v>
      </c>
      <c r="M59" s="1571"/>
      <c r="N59" s="1580">
        <v>351117.78432081512</v>
      </c>
      <c r="O59" s="1568"/>
      <c r="P59" s="1389">
        <v>373679.23121501366</v>
      </c>
      <c r="Q59" s="1570"/>
      <c r="R59" s="1568">
        <v>-6.0376507468291075E-2</v>
      </c>
      <c r="S59" s="909"/>
      <c r="T59" s="901"/>
    </row>
    <row r="60" spans="1:20" s="98" customFormat="1" x14ac:dyDescent="0.2">
      <c r="A60" s="33" t="s">
        <v>621</v>
      </c>
      <c r="B60" s="1566">
        <v>77030.965894874957</v>
      </c>
      <c r="C60" s="1389"/>
      <c r="D60" s="1389">
        <v>80761.798059935158</v>
      </c>
      <c r="E60" s="1389"/>
      <c r="F60" s="1568">
        <v>-4.619550647314051E-2</v>
      </c>
      <c r="G60" s="1568"/>
      <c r="H60" s="1575">
        <v>25536.15386141307</v>
      </c>
      <c r="I60" s="1568"/>
      <c r="J60" s="1580">
        <v>31151.428966525422</v>
      </c>
      <c r="K60" s="1570"/>
      <c r="L60" s="1568">
        <v>-0.18025738437701821</v>
      </c>
      <c r="M60" s="1571"/>
      <c r="N60" s="1580">
        <v>51494.81203346375</v>
      </c>
      <c r="O60" s="1568"/>
      <c r="P60" s="1389">
        <v>49610.369093412963</v>
      </c>
      <c r="Q60" s="1570"/>
      <c r="R60" s="1568">
        <v>3.7984860312216359E-2</v>
      </c>
      <c r="S60" s="909"/>
      <c r="T60" s="901"/>
    </row>
    <row r="61" spans="1:20" s="98" customFormat="1" x14ac:dyDescent="0.2">
      <c r="A61" s="33" t="s">
        <v>243</v>
      </c>
      <c r="B61" s="1566">
        <v>307912.13966667687</v>
      </c>
      <c r="C61" s="1389"/>
      <c r="D61" s="1389">
        <v>278503.42207314866</v>
      </c>
      <c r="E61" s="1389"/>
      <c r="F61" s="1568">
        <v>0.10559553406781494</v>
      </c>
      <c r="G61" s="1568"/>
      <c r="H61" s="1575">
        <v>152373.77644266063</v>
      </c>
      <c r="I61" s="1568"/>
      <c r="J61" s="1580">
        <v>165740.02344629099</v>
      </c>
      <c r="K61" s="1570"/>
      <c r="L61" s="1568">
        <v>-8.0645861667575827E-2</v>
      </c>
      <c r="M61" s="1571"/>
      <c r="N61" s="1580">
        <v>155538.36322399581</v>
      </c>
      <c r="O61" s="1568"/>
      <c r="P61" s="1389">
        <v>112763.39862685984</v>
      </c>
      <c r="Q61" s="1570"/>
      <c r="R61" s="1568">
        <v>0.37933376537080649</v>
      </c>
      <c r="S61" s="909"/>
      <c r="T61" s="901"/>
    </row>
    <row r="62" spans="1:20" s="98" customFormat="1" x14ac:dyDescent="0.2">
      <c r="A62" s="33" t="s">
        <v>313</v>
      </c>
      <c r="B62" s="1566">
        <v>157028.49811953347</v>
      </c>
      <c r="C62" s="1389"/>
      <c r="D62" s="1389">
        <v>148673.15460323149</v>
      </c>
      <c r="E62" s="1389"/>
      <c r="F62" s="1568">
        <v>5.6199409628457341E-2</v>
      </c>
      <c r="G62" s="1568"/>
      <c r="H62" s="1575">
        <v>104247.18361928119</v>
      </c>
      <c r="I62" s="1568"/>
      <c r="J62" s="1580">
        <v>112905.3955193022</v>
      </c>
      <c r="K62" s="1570"/>
      <c r="L62" s="1568">
        <v>-7.668554598474267E-2</v>
      </c>
      <c r="M62" s="1571"/>
      <c r="N62" s="1580">
        <v>52781.314500253487</v>
      </c>
      <c r="O62" s="1568"/>
      <c r="P62" s="1389">
        <v>35767.759083935285</v>
      </c>
      <c r="Q62" s="1570"/>
      <c r="R62" s="1568">
        <v>0.47566735663794107</v>
      </c>
      <c r="S62" s="909"/>
      <c r="T62" s="901"/>
    </row>
    <row r="63" spans="1:20" s="98" customFormat="1" x14ac:dyDescent="0.2">
      <c r="A63" s="33" t="s">
        <v>314</v>
      </c>
      <c r="B63" s="1566">
        <v>41635.00516893535</v>
      </c>
      <c r="C63" s="1389"/>
      <c r="D63" s="1389">
        <v>45984.062263606567</v>
      </c>
      <c r="E63" s="1389"/>
      <c r="F63" s="1568">
        <v>-9.457748795093332E-2</v>
      </c>
      <c r="G63" s="1568"/>
      <c r="H63" s="1575">
        <v>33811.972780838034</v>
      </c>
      <c r="I63" s="1568"/>
      <c r="J63" s="1580">
        <v>37393.718271808626</v>
      </c>
      <c r="K63" s="1570"/>
      <c r="L63" s="1568">
        <v>-9.5784684072749565E-2</v>
      </c>
      <c r="M63" s="1571"/>
      <c r="N63" s="1580">
        <v>7823.0323880999013</v>
      </c>
      <c r="O63" s="1568"/>
      <c r="P63" s="1389">
        <v>8590.3439917984597</v>
      </c>
      <c r="Q63" s="1570"/>
      <c r="R63" s="1568">
        <v>-8.9322570135857315E-2</v>
      </c>
      <c r="S63" s="909"/>
      <c r="T63" s="901"/>
    </row>
    <row r="64" spans="1:20" s="98" customFormat="1" x14ac:dyDescent="0.2">
      <c r="A64" s="33" t="s">
        <v>315</v>
      </c>
      <c r="B64" s="1566">
        <v>116647.73710153742</v>
      </c>
      <c r="C64" s="1389"/>
      <c r="D64" s="1389">
        <v>93531.564489753495</v>
      </c>
      <c r="E64" s="1389"/>
      <c r="F64" s="1568">
        <v>0.24714835828835446</v>
      </c>
      <c r="G64" s="1568"/>
      <c r="H64" s="1575">
        <v>19468.274737479609</v>
      </c>
      <c r="I64" s="1568"/>
      <c r="J64" s="1580">
        <v>24171.998253289068</v>
      </c>
      <c r="K64" s="1570"/>
      <c r="L64" s="1568">
        <v>-0.1945939043400943</v>
      </c>
      <c r="M64" s="1571"/>
      <c r="N64" s="1580">
        <v>97179.462364057792</v>
      </c>
      <c r="O64" s="1568"/>
      <c r="P64" s="1389">
        <v>69359.566236463143</v>
      </c>
      <c r="Q64" s="1570"/>
      <c r="R64" s="1568">
        <v>0.40109674320554506</v>
      </c>
      <c r="S64" s="909"/>
      <c r="T64" s="901"/>
    </row>
    <row r="65" spans="1:20" s="98" customFormat="1" x14ac:dyDescent="0.2">
      <c r="A65" s="33" t="s">
        <v>237</v>
      </c>
      <c r="B65" s="1566">
        <v>179265.80798991298</v>
      </c>
      <c r="C65" s="1389"/>
      <c r="D65" s="1389">
        <v>187073.38183863793</v>
      </c>
      <c r="E65" s="1389"/>
      <c r="F65" s="1568">
        <v>-4.1735354180208545E-2</v>
      </c>
      <c r="G65" s="1568"/>
      <c r="H65" s="1575">
        <v>164152.71254300966</v>
      </c>
      <c r="I65" s="1568"/>
      <c r="J65" s="1580">
        <v>169377.91081468866</v>
      </c>
      <c r="K65" s="1570"/>
      <c r="L65" s="1568">
        <v>-3.0849348929540922E-2</v>
      </c>
      <c r="M65" s="1571"/>
      <c r="N65" s="1580">
        <v>15113.09544690648</v>
      </c>
      <c r="O65" s="1568"/>
      <c r="P65" s="1389">
        <v>17695.471023964648</v>
      </c>
      <c r="Q65" s="1570"/>
      <c r="R65" s="1568">
        <v>-0.14593426609333568</v>
      </c>
      <c r="S65" s="909"/>
      <c r="T65" s="901"/>
    </row>
    <row r="66" spans="1:20" s="98" customFormat="1" x14ac:dyDescent="0.2">
      <c r="A66" s="33" t="s">
        <v>260</v>
      </c>
      <c r="B66" s="1566">
        <v>501821.28841305251</v>
      </c>
      <c r="C66" s="1389"/>
      <c r="D66" s="1389">
        <v>477528.69478923571</v>
      </c>
      <c r="E66" s="1389"/>
      <c r="F66" s="1568">
        <v>5.0871484559768046E-2</v>
      </c>
      <c r="G66" s="1568"/>
      <c r="H66" s="1575">
        <v>435158.47600316186</v>
      </c>
      <c r="I66" s="1568"/>
      <c r="J66" s="1580">
        <v>414018.39946776617</v>
      </c>
      <c r="K66" s="1570"/>
      <c r="L66" s="1568">
        <v>5.1060717500893527E-2</v>
      </c>
      <c r="M66" s="1571"/>
      <c r="N66" s="1580">
        <v>66662.812409869541</v>
      </c>
      <c r="O66" s="1568"/>
      <c r="P66" s="1389">
        <v>63510.295321487829</v>
      </c>
      <c r="Q66" s="1570"/>
      <c r="R66" s="1568">
        <v>4.9637890556542594E-2</v>
      </c>
      <c r="S66" s="909"/>
      <c r="T66" s="901"/>
    </row>
    <row r="67" spans="1:20" s="98" customFormat="1" x14ac:dyDescent="0.2">
      <c r="A67" s="33" t="s">
        <v>316</v>
      </c>
      <c r="B67" s="1566">
        <v>79904.533515798656</v>
      </c>
      <c r="C67" s="1389"/>
      <c r="D67" s="1389">
        <v>77320.771813549945</v>
      </c>
      <c r="E67" s="1389"/>
      <c r="F67" s="1568">
        <v>3.3416139565693309E-2</v>
      </c>
      <c r="G67" s="1568"/>
      <c r="H67" s="1575">
        <v>69425.499778586527</v>
      </c>
      <c r="I67" s="1568"/>
      <c r="J67" s="1580">
        <v>68423.516269443178</v>
      </c>
      <c r="K67" s="1570"/>
      <c r="L67" s="1568">
        <v>1.4643847083182105E-2</v>
      </c>
      <c r="M67" s="1571"/>
      <c r="N67" s="1597">
        <v>10479.033737210608</v>
      </c>
      <c r="O67" s="1568"/>
      <c r="P67" s="1389">
        <v>8897.2555441114346</v>
      </c>
      <c r="Q67" s="1570"/>
      <c r="R67" s="1568">
        <v>0.17778270897772047</v>
      </c>
      <c r="S67" s="909"/>
      <c r="T67" s="901"/>
    </row>
    <row r="68" spans="1:20" s="98" customFormat="1" x14ac:dyDescent="0.2">
      <c r="A68" s="33" t="s">
        <v>317</v>
      </c>
      <c r="B68" s="1566">
        <v>21598.358197926082</v>
      </c>
      <c r="C68" s="1389"/>
      <c r="D68" s="1389">
        <v>21259.414170263168</v>
      </c>
      <c r="E68" s="1389"/>
      <c r="F68" s="1568">
        <v>1.594324401172895E-2</v>
      </c>
      <c r="G68" s="1568"/>
      <c r="H68" s="1575">
        <v>11509.628026756314</v>
      </c>
      <c r="I68" s="1568"/>
      <c r="J68" s="1580">
        <v>14701.446561308961</v>
      </c>
      <c r="K68" s="1570"/>
      <c r="L68" s="1568">
        <v>-0.21710914781357812</v>
      </c>
      <c r="M68" s="1571"/>
      <c r="N68" s="1597">
        <v>10088.730171170717</v>
      </c>
      <c r="O68" s="1568"/>
      <c r="P68" s="1389">
        <v>6557.9676089542518</v>
      </c>
      <c r="Q68" s="1570"/>
      <c r="R68" s="1568">
        <v>0.53839280288538793</v>
      </c>
      <c r="S68" s="909"/>
      <c r="T68" s="901"/>
    </row>
    <row r="69" spans="1:20" s="10" customFormat="1" x14ac:dyDescent="0.2">
      <c r="A69" s="33" t="s">
        <v>622</v>
      </c>
      <c r="B69" s="1566">
        <v>62570.362138618548</v>
      </c>
      <c r="C69" s="1389"/>
      <c r="D69" s="1389">
        <v>78268.07594808389</v>
      </c>
      <c r="E69" s="1389"/>
      <c r="F69" s="1568">
        <v>-0.20056343048317446</v>
      </c>
      <c r="G69" s="1581"/>
      <c r="H69" s="1575">
        <v>33635.825048152772</v>
      </c>
      <c r="I69" s="1568"/>
      <c r="J69" s="1580">
        <v>46396.048051218087</v>
      </c>
      <c r="K69" s="1570"/>
      <c r="L69" s="1568">
        <v>-0.27502823061522169</v>
      </c>
      <c r="M69" s="1571"/>
      <c r="N69" s="1597">
        <v>28934.537090474973</v>
      </c>
      <c r="O69" s="1568"/>
      <c r="P69" s="1389">
        <v>31872.027896864576</v>
      </c>
      <c r="Q69" s="1570"/>
      <c r="R69" s="1568">
        <v>-9.2165168024296959E-2</v>
      </c>
      <c r="S69" s="909"/>
      <c r="T69" s="920"/>
    </row>
    <row r="70" spans="1:20" s="10" customFormat="1" x14ac:dyDescent="0.2">
      <c r="A70" s="194" t="s">
        <v>893</v>
      </c>
      <c r="B70" s="1599">
        <v>44.002296738758417</v>
      </c>
      <c r="C70" s="1600"/>
      <c r="D70" s="1600">
        <v>43.593006596161572</v>
      </c>
      <c r="E70" s="1601"/>
      <c r="F70" s="1602">
        <v>9.3888945625714999E-3</v>
      </c>
      <c r="G70" s="1602"/>
      <c r="H70" s="1603">
        <v>45.475276457864865</v>
      </c>
      <c r="I70" s="1602"/>
      <c r="J70" s="1604">
        <v>45.618353241448958</v>
      </c>
      <c r="K70" s="1601"/>
      <c r="L70" s="1605">
        <v>-3.1363864194486647E-3</v>
      </c>
      <c r="M70" s="1602"/>
      <c r="N70" s="1604">
        <v>42.720970859805092</v>
      </c>
      <c r="O70" s="1602"/>
      <c r="P70" s="1600">
        <v>41.903559969077065</v>
      </c>
      <c r="Q70" s="1601"/>
      <c r="R70" s="1602">
        <v>1.950695576536312E-2</v>
      </c>
      <c r="S70" s="918"/>
      <c r="T70" s="1329"/>
    </row>
    <row r="71" spans="1:20" s="10" customFormat="1" x14ac:dyDescent="0.2">
      <c r="A71" s="123"/>
      <c r="B71" s="104"/>
      <c r="C71" s="20"/>
      <c r="D71" s="20"/>
      <c r="E71" s="56"/>
      <c r="F71" s="1269"/>
      <c r="G71" s="55"/>
      <c r="H71" s="119"/>
      <c r="I71" s="106"/>
      <c r="J71" s="119"/>
      <c r="K71" s="105"/>
      <c r="L71" s="1269"/>
      <c r="M71" s="106"/>
      <c r="N71" s="119"/>
      <c r="O71" s="106"/>
      <c r="P71" s="20"/>
      <c r="Q71" s="105"/>
      <c r="R71" s="1269"/>
      <c r="S71" s="907"/>
      <c r="T71" s="1329"/>
    </row>
    <row r="72" spans="1:20" s="10" customFormat="1" x14ac:dyDescent="0.2">
      <c r="A72" s="901" t="s">
        <v>901</v>
      </c>
      <c r="B72" s="916"/>
      <c r="C72" s="908"/>
      <c r="D72" s="908"/>
      <c r="E72" s="908"/>
      <c r="F72" s="907"/>
      <c r="G72" s="907"/>
      <c r="H72" s="916"/>
      <c r="I72" s="902"/>
      <c r="J72" s="916"/>
      <c r="K72" s="917"/>
      <c r="L72" s="907"/>
      <c r="M72" s="106"/>
      <c r="N72" s="916"/>
      <c r="O72" s="902"/>
      <c r="P72" s="916"/>
      <c r="Q72" s="917"/>
      <c r="R72" s="907"/>
      <c r="S72" s="907"/>
      <c r="T72" s="901"/>
    </row>
    <row r="73" spans="1:20" x14ac:dyDescent="0.2">
      <c r="A73" s="901" t="s">
        <v>902</v>
      </c>
      <c r="B73" s="109"/>
      <c r="D73" s="109"/>
      <c r="E73" s="921"/>
      <c r="F73" s="922"/>
      <c r="G73" s="922"/>
      <c r="H73" s="553"/>
      <c r="I73" s="922"/>
      <c r="J73" s="110"/>
      <c r="K73" s="921"/>
      <c r="L73" s="922"/>
      <c r="M73" s="922"/>
      <c r="N73" s="109"/>
      <c r="O73" s="922"/>
      <c r="P73" s="316"/>
      <c r="Q73" s="921"/>
      <c r="R73" s="922"/>
      <c r="S73" s="922"/>
    </row>
    <row r="74" spans="1:20" x14ac:dyDescent="0.2">
      <c r="A74" s="901" t="s">
        <v>677</v>
      </c>
      <c r="B74" s="109"/>
      <c r="D74" s="109"/>
      <c r="E74" s="921"/>
      <c r="F74" s="922"/>
      <c r="G74" s="922"/>
      <c r="H74" s="109"/>
      <c r="I74" s="922"/>
      <c r="J74" s="110"/>
      <c r="K74" s="921"/>
      <c r="L74" s="922"/>
      <c r="M74" s="922"/>
      <c r="N74" s="39"/>
      <c r="O74" s="922"/>
      <c r="P74" s="316"/>
      <c r="Q74" s="921"/>
      <c r="R74" s="922"/>
      <c r="S74" s="922"/>
    </row>
    <row r="75" spans="1:20" x14ac:dyDescent="0.2">
      <c r="A75" s="901"/>
      <c r="D75" s="34"/>
      <c r="F75" s="901"/>
      <c r="J75" s="34"/>
      <c r="L75" s="901"/>
      <c r="N75" s="35"/>
      <c r="P75" s="34"/>
    </row>
    <row r="76" spans="1:20" x14ac:dyDescent="0.2">
      <c r="F76" s="35"/>
      <c r="G76" s="35"/>
      <c r="L76" s="35"/>
      <c r="M76" s="35"/>
      <c r="R76" s="35"/>
      <c r="S76" s="35"/>
    </row>
    <row r="77" spans="1:20" x14ac:dyDescent="0.2">
      <c r="B77" s="93"/>
      <c r="D77" s="93"/>
      <c r="F77" s="35"/>
      <c r="G77" s="35"/>
      <c r="L77" s="35"/>
      <c r="M77" s="35"/>
      <c r="R77" s="35"/>
      <c r="S77" s="35"/>
    </row>
    <row r="78" spans="1:20" x14ac:dyDescent="0.2">
      <c r="B78" s="93"/>
      <c r="D78" s="93"/>
      <c r="F78" s="35"/>
      <c r="G78" s="35"/>
      <c r="L78" s="35"/>
      <c r="M78" s="35"/>
      <c r="R78" s="35"/>
      <c r="S78" s="35"/>
    </row>
    <row r="79" spans="1:20" x14ac:dyDescent="0.2">
      <c r="B79" s="317"/>
      <c r="H79" s="77"/>
      <c r="N79" s="77"/>
    </row>
    <row r="80" spans="1:20" x14ac:dyDescent="0.2">
      <c r="B80" s="318"/>
    </row>
    <row r="81" spans="2:2" x14ac:dyDescent="0.2">
      <c r="B81" s="924"/>
    </row>
    <row r="82" spans="2:2" x14ac:dyDescent="0.2">
      <c r="B82" s="319"/>
    </row>
    <row r="83" spans="2:2" x14ac:dyDescent="0.2">
      <c r="B83" s="319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51" type="noConversion"/>
  <printOptions horizontalCentered="1"/>
  <pageMargins left="0.25" right="0.25" top="0.25" bottom="0.5" header="0.3" footer="0.3"/>
  <pageSetup scale="83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/>
  <dimension ref="A1:U84"/>
  <sheetViews>
    <sheetView showGridLines="0" zoomScaleNormal="100" workbookViewId="0">
      <selection activeCell="F12" sqref="F12"/>
    </sheetView>
  </sheetViews>
  <sheetFormatPr defaultColWidth="9.140625" defaultRowHeight="12" x14ac:dyDescent="0.2"/>
  <cols>
    <col min="1" max="1" width="24.7109375" style="923" customWidth="1"/>
    <col min="2" max="2" width="10.28515625" style="34" customWidth="1"/>
    <col min="3" max="3" width="0.5703125" style="1329" customWidth="1"/>
    <col min="4" max="4" width="12.7109375" style="901" customWidth="1"/>
    <col min="5" max="5" width="0.7109375" style="901" customWidth="1"/>
    <col min="6" max="6" width="8.5703125" style="1329" customWidth="1"/>
    <col min="7" max="7" width="0.5703125" style="1329" customWidth="1"/>
    <col min="8" max="8" width="10.28515625" style="35" customWidth="1"/>
    <col min="9" max="9" width="0.5703125" style="1329" customWidth="1"/>
    <col min="10" max="10" width="10.28515625" style="567" customWidth="1"/>
    <col min="11" max="11" width="0.5703125" style="901" customWidth="1"/>
    <col min="12" max="12" width="8.42578125" style="1329" customWidth="1"/>
    <col min="13" max="13" width="1.5703125" style="1329" customWidth="1"/>
    <col min="14" max="14" width="10.28515625" style="71" customWidth="1"/>
    <col min="15" max="15" width="0.5703125" style="1329" customWidth="1"/>
    <col min="16" max="16" width="10.28515625" style="567" customWidth="1"/>
    <col min="17" max="17" width="0.5703125" style="901" customWidth="1"/>
    <col min="18" max="18" width="8.28515625" style="1329" customWidth="1"/>
    <col min="19" max="19" width="0.5703125" style="1329" customWidth="1"/>
    <col min="20" max="20" width="9.140625" style="901"/>
    <col min="21" max="16384" width="9.140625" style="4"/>
  </cols>
  <sheetData>
    <row r="1" spans="1:21" s="2" customFormat="1" ht="15.75" x14ac:dyDescent="0.25">
      <c r="A1" s="1893" t="str">
        <f>CONCATENATE('List of Tables'!A70,":  ",'List of Tables'!C70)</f>
        <v>TABLE 57:  Maui County Visitor Characteristics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693"/>
      <c r="U1" s="1353"/>
    </row>
    <row r="2" spans="1:21" s="2" customFormat="1" ht="15.75" x14ac:dyDescent="0.25">
      <c r="A2" s="1893" t="s">
        <v>650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  <c r="T2" s="901"/>
    </row>
    <row r="3" spans="1:21" s="2" customFormat="1" ht="14.25" x14ac:dyDescent="0.2">
      <c r="A3" s="604"/>
      <c r="B3" s="417"/>
      <c r="C3" s="902"/>
      <c r="D3" s="834"/>
      <c r="E3" s="902"/>
      <c r="F3" s="902"/>
      <c r="G3" s="902"/>
      <c r="H3" s="544"/>
      <c r="I3" s="902"/>
      <c r="J3" s="834"/>
      <c r="K3" s="902"/>
      <c r="L3" s="902"/>
      <c r="M3" s="902"/>
      <c r="N3" s="544"/>
      <c r="O3" s="902"/>
      <c r="P3" s="834"/>
      <c r="Q3" s="902"/>
      <c r="R3" s="544"/>
      <c r="S3" s="902"/>
      <c r="T3" s="901"/>
    </row>
    <row r="4" spans="1:21" x14ac:dyDescent="0.2">
      <c r="A4" s="1971" t="s">
        <v>402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  <c r="T4" s="4"/>
    </row>
    <row r="5" spans="1:21" s="14" customFormat="1" ht="24" x14ac:dyDescent="0.2">
      <c r="A5" s="1979"/>
      <c r="B5" s="66">
        <v>2015</v>
      </c>
      <c r="C5" s="67"/>
      <c r="D5" s="68" t="s">
        <v>984</v>
      </c>
      <c r="E5" s="903"/>
      <c r="F5" s="44" t="s">
        <v>857</v>
      </c>
      <c r="G5" s="903"/>
      <c r="H5" s="66">
        <v>2015</v>
      </c>
      <c r="I5" s="67"/>
      <c r="J5" s="68" t="s">
        <v>984</v>
      </c>
      <c r="K5" s="903"/>
      <c r="L5" s="904" t="s">
        <v>857</v>
      </c>
      <c r="M5" s="772"/>
      <c r="N5" s="1265">
        <v>2015</v>
      </c>
      <c r="O5" s="67"/>
      <c r="P5" s="68" t="s">
        <v>984</v>
      </c>
      <c r="Q5" s="903"/>
      <c r="R5" s="44" t="s">
        <v>857</v>
      </c>
      <c r="S5" s="905"/>
      <c r="T5" s="901"/>
    </row>
    <row r="6" spans="1:21" s="14" customFormat="1" x14ac:dyDescent="0.2">
      <c r="A6" s="906" t="s">
        <v>899</v>
      </c>
      <c r="B6" s="1566">
        <v>21247096.488435365</v>
      </c>
      <c r="C6" s="1567">
        <v>0</v>
      </c>
      <c r="D6" s="1389">
        <v>20435598.579754304</v>
      </c>
      <c r="E6" s="1389"/>
      <c r="F6" s="1568">
        <v>3.9710014145855163E-2</v>
      </c>
      <c r="G6" s="1568"/>
      <c r="H6" s="1569">
        <v>17948612.629786763</v>
      </c>
      <c r="I6" s="1568"/>
      <c r="J6" s="1389">
        <v>17349872.550023898</v>
      </c>
      <c r="K6" s="1570"/>
      <c r="L6" s="1568">
        <v>3.450976818628216E-2</v>
      </c>
      <c r="M6" s="1571"/>
      <c r="N6" s="1614">
        <v>3298483.8586778739</v>
      </c>
      <c r="O6" s="1568"/>
      <c r="P6" s="1389">
        <v>3085726.0297308662</v>
      </c>
      <c r="Q6" s="1570"/>
      <c r="R6" s="1568">
        <v>6.8949034002725174E-2</v>
      </c>
      <c r="S6" s="910"/>
      <c r="T6" s="901"/>
    </row>
    <row r="7" spans="1:21" s="14" customFormat="1" x14ac:dyDescent="0.2">
      <c r="A7" s="906" t="s">
        <v>265</v>
      </c>
      <c r="B7" s="1566">
        <v>2579310.5262969895</v>
      </c>
      <c r="C7" s="1389"/>
      <c r="D7" s="1389">
        <v>2456934.7272720458</v>
      </c>
      <c r="E7" s="1389"/>
      <c r="F7" s="1568">
        <v>4.9808323219403781E-2</v>
      </c>
      <c r="G7" s="1568"/>
      <c r="H7" s="1575">
        <v>2115933.867225558</v>
      </c>
      <c r="I7" s="1568"/>
      <c r="J7" s="1389">
        <v>2011877.8660345313</v>
      </c>
      <c r="K7" s="1570"/>
      <c r="L7" s="1568">
        <v>5.17208340266321E-2</v>
      </c>
      <c r="M7" s="1571"/>
      <c r="N7" s="1389">
        <v>463376.65907501488</v>
      </c>
      <c r="O7" s="1568"/>
      <c r="P7" s="1389">
        <v>445056.86123744963</v>
      </c>
      <c r="Q7" s="1570"/>
      <c r="R7" s="1568">
        <v>4.1162825322203375E-2</v>
      </c>
      <c r="S7" s="910"/>
      <c r="T7" s="901"/>
    </row>
    <row r="8" spans="1:21" s="14" customFormat="1" x14ac:dyDescent="0.2">
      <c r="A8" s="429" t="s">
        <v>266</v>
      </c>
      <c r="B8" s="1577"/>
      <c r="C8" s="1578"/>
      <c r="D8" s="1578"/>
      <c r="E8" s="1578"/>
      <c r="F8" s="1578"/>
      <c r="G8" s="1578"/>
      <c r="H8" s="1577"/>
      <c r="I8" s="1578"/>
      <c r="J8" s="1578"/>
      <c r="K8" s="1578"/>
      <c r="L8" s="1578"/>
      <c r="M8" s="1577"/>
      <c r="N8" s="1578"/>
      <c r="O8" s="1578"/>
      <c r="P8" s="1578"/>
      <c r="Q8" s="1578"/>
      <c r="R8" s="1578"/>
      <c r="S8" s="408"/>
      <c r="T8" s="901"/>
    </row>
    <row r="9" spans="1:21" s="186" customFormat="1" x14ac:dyDescent="0.2">
      <c r="A9" s="911" t="s">
        <v>267</v>
      </c>
      <c r="B9" s="1566">
        <v>316801.99267115217</v>
      </c>
      <c r="C9" s="1389"/>
      <c r="D9" s="1389">
        <v>310120.08638854552</v>
      </c>
      <c r="E9" s="1389"/>
      <c r="F9" s="1568">
        <v>2.1546189930551532E-2</v>
      </c>
      <c r="G9" s="1568"/>
      <c r="H9" s="1575">
        <v>278250.20650878391</v>
      </c>
      <c r="I9" s="1568"/>
      <c r="J9" s="1580">
        <v>270133.7549995436</v>
      </c>
      <c r="K9" s="1570"/>
      <c r="L9" s="1568">
        <v>3.0046047037898056E-2</v>
      </c>
      <c r="M9" s="1571"/>
      <c r="N9" s="1389">
        <v>38551.786162173506</v>
      </c>
      <c r="O9" s="1568"/>
      <c r="P9" s="1389">
        <v>39986.331388834325</v>
      </c>
      <c r="Q9" s="1570"/>
      <c r="R9" s="1568">
        <v>-3.5875890006288436E-2</v>
      </c>
      <c r="S9" s="909"/>
      <c r="T9" s="901"/>
    </row>
    <row r="10" spans="1:21" s="186" customFormat="1" x14ac:dyDescent="0.2">
      <c r="A10" s="911" t="s">
        <v>268</v>
      </c>
      <c r="B10" s="1566">
        <v>1166453.866599737</v>
      </c>
      <c r="C10" s="1389"/>
      <c r="D10" s="1389">
        <v>1134805.5229084434</v>
      </c>
      <c r="E10" s="1389"/>
      <c r="F10" s="1568">
        <v>2.7888781868262918E-2</v>
      </c>
      <c r="G10" s="1568"/>
      <c r="H10" s="1575">
        <v>947157.58600366127</v>
      </c>
      <c r="I10" s="1568"/>
      <c r="J10" s="1580">
        <v>918171.98631185538</v>
      </c>
      <c r="K10" s="1570"/>
      <c r="L10" s="1568">
        <v>3.1568812949996701E-2</v>
      </c>
      <c r="M10" s="1571"/>
      <c r="N10" s="1389">
        <v>219296.28059509242</v>
      </c>
      <c r="O10" s="1568"/>
      <c r="P10" s="1389">
        <v>216633.53659610203</v>
      </c>
      <c r="Q10" s="1570"/>
      <c r="R10" s="1568">
        <v>1.2291467151528311E-2</v>
      </c>
      <c r="S10" s="909"/>
      <c r="T10" s="901"/>
    </row>
    <row r="11" spans="1:21" s="186" customFormat="1" x14ac:dyDescent="0.2">
      <c r="A11" s="911" t="s">
        <v>269</v>
      </c>
      <c r="B11" s="1566">
        <v>1096054.6670307037</v>
      </c>
      <c r="C11" s="1389"/>
      <c r="D11" s="1389">
        <v>1012009.1179727141</v>
      </c>
      <c r="E11" s="1389"/>
      <c r="F11" s="1568">
        <v>8.3048213267437831E-2</v>
      </c>
      <c r="G11" s="1568"/>
      <c r="H11" s="1575">
        <v>890526.07471319742</v>
      </c>
      <c r="I11" s="1568"/>
      <c r="J11" s="1389">
        <v>823572.12472047342</v>
      </c>
      <c r="K11" s="1570"/>
      <c r="L11" s="1568">
        <v>8.1297008462311263E-2</v>
      </c>
      <c r="M11" s="1571"/>
      <c r="N11" s="1389">
        <v>205528.59231774279</v>
      </c>
      <c r="O11" s="1568"/>
      <c r="P11" s="1389">
        <v>188436.99325254513</v>
      </c>
      <c r="Q11" s="1570"/>
      <c r="R11" s="1568">
        <v>9.0701930497751729E-2</v>
      </c>
      <c r="S11" s="909"/>
      <c r="T11" s="901"/>
    </row>
    <row r="12" spans="1:21" s="186" customFormat="1" x14ac:dyDescent="0.2">
      <c r="A12" s="911" t="s">
        <v>270</v>
      </c>
      <c r="B12" s="1583">
        <v>2.2055403635614415</v>
      </c>
      <c r="C12" s="1584"/>
      <c r="D12" s="1585">
        <v>2.1769587457319508</v>
      </c>
      <c r="E12" s="1585"/>
      <c r="F12" s="1568">
        <v>1.3129149960019456E-2</v>
      </c>
      <c r="G12" s="1568"/>
      <c r="H12" s="1586">
        <v>2.1756491417254069</v>
      </c>
      <c r="I12" s="1568"/>
      <c r="J12" s="1587">
        <v>2.1533263121401656</v>
      </c>
      <c r="K12" s="1570"/>
      <c r="L12" s="1568">
        <v>1.0366672928012915E-2</v>
      </c>
      <c r="M12" s="1571"/>
      <c r="N12" s="1584">
        <v>2.3531709054756007</v>
      </c>
      <c r="O12" s="1568"/>
      <c r="P12" s="1585">
        <v>2.2905994352743067</v>
      </c>
      <c r="Q12" s="1570"/>
      <c r="R12" s="1568">
        <v>2.7316635653409613E-2</v>
      </c>
      <c r="S12" s="909"/>
      <c r="T12" s="901"/>
    </row>
    <row r="13" spans="1:21" s="14" customFormat="1" x14ac:dyDescent="0.2">
      <c r="A13" s="429" t="s">
        <v>271</v>
      </c>
      <c r="B13" s="1577"/>
      <c r="C13" s="1578"/>
      <c r="D13" s="1578"/>
      <c r="E13" s="1578"/>
      <c r="F13" s="1578"/>
      <c r="G13" s="1578"/>
      <c r="H13" s="1577"/>
      <c r="I13" s="1578"/>
      <c r="J13" s="1578"/>
      <c r="K13" s="1578"/>
      <c r="L13" s="1578"/>
      <c r="M13" s="1577"/>
      <c r="N13" s="1578"/>
      <c r="O13" s="1578"/>
      <c r="P13" s="1578"/>
      <c r="Q13" s="1578"/>
      <c r="R13" s="1578"/>
      <c r="S13" s="408"/>
      <c r="T13" s="901"/>
    </row>
    <row r="14" spans="1:21" s="98" customFormat="1" x14ac:dyDescent="0.2">
      <c r="A14" s="912" t="s">
        <v>272</v>
      </c>
      <c r="B14" s="1566">
        <v>824788.03994348587</v>
      </c>
      <c r="C14" s="1389"/>
      <c r="D14" s="1389">
        <v>811997.67056377546</v>
      </c>
      <c r="E14" s="1389"/>
      <c r="F14" s="1568">
        <v>1.57517316162126E-2</v>
      </c>
      <c r="G14" s="1568"/>
      <c r="H14" s="1575">
        <v>618946.62087547092</v>
      </c>
      <c r="I14" s="1568"/>
      <c r="J14" s="1580">
        <v>605200.34367481805</v>
      </c>
      <c r="K14" s="1570"/>
      <c r="L14" s="1568">
        <v>2.2713597809916181E-2</v>
      </c>
      <c r="M14" s="1571"/>
      <c r="N14" s="1389">
        <v>205841.4190677217</v>
      </c>
      <c r="O14" s="1568"/>
      <c r="P14" s="1389">
        <v>206797.32688873127</v>
      </c>
      <c r="Q14" s="1570"/>
      <c r="R14" s="1568">
        <v>-4.6224379946840834E-3</v>
      </c>
      <c r="S14" s="909"/>
      <c r="T14" s="901"/>
    </row>
    <row r="15" spans="1:21" s="98" customFormat="1" x14ac:dyDescent="0.2">
      <c r="A15" s="912" t="s">
        <v>273</v>
      </c>
      <c r="B15" s="1566">
        <v>1754522.4863577373</v>
      </c>
      <c r="C15" s="1389"/>
      <c r="D15" s="1389">
        <v>1644937.0567074141</v>
      </c>
      <c r="E15" s="1389"/>
      <c r="F15" s="1568">
        <v>6.6619831563448847E-2</v>
      </c>
      <c r="G15" s="1568"/>
      <c r="H15" s="1566">
        <v>1496987.2463505475</v>
      </c>
      <c r="I15" s="1568"/>
      <c r="J15" s="1580">
        <v>1406677.522357835</v>
      </c>
      <c r="K15" s="1570"/>
      <c r="L15" s="1568">
        <v>6.4200730129914799E-2</v>
      </c>
      <c r="M15" s="1571"/>
      <c r="N15" s="1389">
        <v>257535.24000729268</v>
      </c>
      <c r="O15" s="1568"/>
      <c r="P15" s="1389">
        <v>238259.53434872095</v>
      </c>
      <c r="Q15" s="1570"/>
      <c r="R15" s="1568">
        <v>8.0902137709878447E-2</v>
      </c>
      <c r="S15" s="909"/>
      <c r="T15" s="901"/>
    </row>
    <row r="16" spans="1:21" s="98" customFormat="1" x14ac:dyDescent="0.2">
      <c r="A16" s="913" t="s">
        <v>619</v>
      </c>
      <c r="B16" s="1583">
        <v>5.2323690769205342</v>
      </c>
      <c r="C16" s="1584"/>
      <c r="D16" s="1585">
        <v>5.1948436001505369</v>
      </c>
      <c r="E16" s="1585"/>
      <c r="F16" s="1568">
        <v>7.223600873933889E-3</v>
      </c>
      <c r="G16" s="1568"/>
      <c r="H16" s="1586">
        <v>5.6648781655013396</v>
      </c>
      <c r="I16" s="1568"/>
      <c r="J16" s="1587">
        <v>5.625332123346598</v>
      </c>
      <c r="K16" s="1570"/>
      <c r="L16" s="1568">
        <v>7.0299924142461119E-3</v>
      </c>
      <c r="M16" s="1571"/>
      <c r="N16" s="1584">
        <v>3.2573869312112707</v>
      </c>
      <c r="O16" s="1568"/>
      <c r="P16" s="1585">
        <v>3.2488218514002982</v>
      </c>
      <c r="Q16" s="1570"/>
      <c r="R16" s="1568">
        <v>2.6363648740175562E-3</v>
      </c>
      <c r="S16" s="909"/>
      <c r="T16" s="901"/>
    </row>
    <row r="17" spans="1:20" x14ac:dyDescent="0.2">
      <c r="A17" s="545" t="s">
        <v>274</v>
      </c>
      <c r="B17" s="1577"/>
      <c r="C17" s="1578"/>
      <c r="D17" s="1578"/>
      <c r="E17" s="1578"/>
      <c r="F17" s="1578"/>
      <c r="G17" s="1578"/>
      <c r="H17" s="1577"/>
      <c r="I17" s="1578"/>
      <c r="J17" s="1578"/>
      <c r="K17" s="1578"/>
      <c r="L17" s="1578"/>
      <c r="M17" s="1577"/>
      <c r="N17" s="1578"/>
      <c r="O17" s="1578"/>
      <c r="P17" s="1578"/>
      <c r="Q17" s="1578"/>
      <c r="R17" s="1578"/>
      <c r="S17" s="408"/>
    </row>
    <row r="18" spans="1:20" s="98" customFormat="1" x14ac:dyDescent="0.2">
      <c r="A18" s="912" t="s">
        <v>275</v>
      </c>
      <c r="B18" s="1566">
        <v>109966.63539134387</v>
      </c>
      <c r="C18" s="1389"/>
      <c r="D18" s="1389">
        <v>114330.22845319781</v>
      </c>
      <c r="E18" s="1389"/>
      <c r="F18" s="1568">
        <v>-3.8166573450347137E-2</v>
      </c>
      <c r="G18" s="1568"/>
      <c r="H18" s="1575">
        <v>70515.804548244792</v>
      </c>
      <c r="I18" s="1568"/>
      <c r="J18" s="1580">
        <v>72883.347433081624</v>
      </c>
      <c r="K18" s="1570"/>
      <c r="L18" s="1568">
        <v>-3.2484003112104705E-2</v>
      </c>
      <c r="M18" s="1571"/>
      <c r="N18" s="1389">
        <v>39450.830843085823</v>
      </c>
      <c r="O18" s="1568"/>
      <c r="P18" s="1389">
        <v>41446.881020122833</v>
      </c>
      <c r="Q18" s="1570"/>
      <c r="R18" s="1568">
        <v>-4.8159237267284598E-2</v>
      </c>
      <c r="S18" s="909"/>
      <c r="T18" s="901"/>
    </row>
    <row r="19" spans="1:20" s="98" customFormat="1" x14ac:dyDescent="0.2">
      <c r="A19" s="912" t="s">
        <v>276</v>
      </c>
      <c r="B19" s="1566">
        <v>640486.13845123432</v>
      </c>
      <c r="C19" s="1389"/>
      <c r="D19" s="1389">
        <v>640815.60074226081</v>
      </c>
      <c r="E19" s="1389"/>
      <c r="F19" s="1568">
        <v>-5.1412963517877795E-4</v>
      </c>
      <c r="G19" s="1568"/>
      <c r="H19" s="1575">
        <v>484774.64151331811</v>
      </c>
      <c r="I19" s="1568"/>
      <c r="J19" s="1580">
        <v>477589.67707215651</v>
      </c>
      <c r="K19" s="1570"/>
      <c r="L19" s="1568">
        <v>1.5044220564415726E-2</v>
      </c>
      <c r="M19" s="1571"/>
      <c r="N19" s="1389">
        <v>155711.49693783338</v>
      </c>
      <c r="O19" s="1568"/>
      <c r="P19" s="1389">
        <v>163225.92367001841</v>
      </c>
      <c r="Q19" s="1570"/>
      <c r="R19" s="1568">
        <v>-4.6036968658093716E-2</v>
      </c>
      <c r="S19" s="909"/>
      <c r="T19" s="901"/>
    </row>
    <row r="20" spans="1:20" s="98" customFormat="1" x14ac:dyDescent="0.2">
      <c r="A20" s="912" t="s">
        <v>277</v>
      </c>
      <c r="B20" s="1566">
        <v>78377.839632467148</v>
      </c>
      <c r="C20" s="1389"/>
      <c r="D20" s="1389">
        <v>85081.492013405164</v>
      </c>
      <c r="E20" s="1389"/>
      <c r="F20" s="1568">
        <v>-7.8790959376709213E-2</v>
      </c>
      <c r="G20" s="1568"/>
      <c r="H20" s="1575">
        <v>47034.428512190367</v>
      </c>
      <c r="I20" s="1568"/>
      <c r="J20" s="1580">
        <v>50462.493724041909</v>
      </c>
      <c r="K20" s="1570"/>
      <c r="L20" s="1568">
        <v>-6.7932933132440601E-2</v>
      </c>
      <c r="M20" s="1571"/>
      <c r="N20" s="1389">
        <v>31343.411120272856</v>
      </c>
      <c r="O20" s="1568"/>
      <c r="P20" s="1389">
        <v>34618.998289368508</v>
      </c>
      <c r="Q20" s="1570"/>
      <c r="R20" s="1568">
        <v>-9.4618196104812896E-2</v>
      </c>
      <c r="S20" s="909"/>
      <c r="T20" s="901"/>
    </row>
    <row r="21" spans="1:20" s="98" customFormat="1" x14ac:dyDescent="0.2">
      <c r="A21" s="912" t="s">
        <v>278</v>
      </c>
      <c r="B21" s="1566">
        <v>1907235.5920903396</v>
      </c>
      <c r="C21" s="1389"/>
      <c r="D21" s="1389">
        <v>1786870.3900893126</v>
      </c>
      <c r="E21" s="1389"/>
      <c r="F21" s="1568">
        <v>6.7360902429532618E-2</v>
      </c>
      <c r="G21" s="1568"/>
      <c r="H21" s="1575">
        <v>1607677.8496762796</v>
      </c>
      <c r="I21" s="1568"/>
      <c r="J21" s="1580">
        <v>1511867.335251732</v>
      </c>
      <c r="K21" s="1570"/>
      <c r="L21" s="1568">
        <v>6.3372302708421646E-2</v>
      </c>
      <c r="M21" s="1571"/>
      <c r="N21" s="1389">
        <v>299557.7424143682</v>
      </c>
      <c r="O21" s="1568"/>
      <c r="P21" s="1389">
        <v>275003.05483668658</v>
      </c>
      <c r="Q21" s="1570"/>
      <c r="R21" s="1568">
        <v>8.9288781145590079E-2</v>
      </c>
      <c r="S21" s="909"/>
      <c r="T21" s="901"/>
    </row>
    <row r="22" spans="1:20" x14ac:dyDescent="0.2">
      <c r="A22" s="545" t="s">
        <v>279</v>
      </c>
      <c r="B22" s="1577"/>
      <c r="C22" s="1578"/>
      <c r="D22" s="1578"/>
      <c r="E22" s="1578"/>
      <c r="F22" s="1578"/>
      <c r="G22" s="1578"/>
      <c r="H22" s="1577"/>
      <c r="I22" s="1578"/>
      <c r="J22" s="1578"/>
      <c r="K22" s="1578"/>
      <c r="L22" s="1578"/>
      <c r="M22" s="1577"/>
      <c r="N22" s="1578"/>
      <c r="O22" s="1578"/>
      <c r="P22" s="1578"/>
      <c r="Q22" s="1578"/>
      <c r="R22" s="1578"/>
      <c r="S22" s="408"/>
    </row>
    <row r="23" spans="1:20" s="98" customFormat="1" x14ac:dyDescent="0.2">
      <c r="A23" s="912" t="s">
        <v>541</v>
      </c>
      <c r="B23" s="1566">
        <v>755704.94706548436</v>
      </c>
      <c r="C23" s="1389"/>
      <c r="D23" s="1389">
        <v>749272.78738534171</v>
      </c>
      <c r="E23" s="1389">
        <v>0</v>
      </c>
      <c r="F23" s="1568">
        <v>8.584536617949624E-3</v>
      </c>
      <c r="G23" s="1568"/>
      <c r="H23" s="1575">
        <v>496156.91968028888</v>
      </c>
      <c r="I23" s="1568"/>
      <c r="J23" s="1580">
        <v>498102.2576353589</v>
      </c>
      <c r="K23" s="1570"/>
      <c r="L23" s="1568">
        <v>-3.9054991726099036E-3</v>
      </c>
      <c r="M23" s="1571"/>
      <c r="N23" s="1389">
        <v>259548.02738509973</v>
      </c>
      <c r="O23" s="1568"/>
      <c r="P23" s="1389">
        <v>251170.52975001055</v>
      </c>
      <c r="Q23" s="1570"/>
      <c r="R23" s="1568">
        <v>3.3353823967434734E-2</v>
      </c>
      <c r="S23" s="909"/>
      <c r="T23" s="901"/>
    </row>
    <row r="24" spans="1:20" s="98" customFormat="1" x14ac:dyDescent="0.2">
      <c r="A24" s="912" t="s">
        <v>280</v>
      </c>
      <c r="B24" s="1566">
        <v>2579310.5262969895</v>
      </c>
      <c r="C24" s="1389"/>
      <c r="D24" s="1389">
        <v>2456934.7272720458</v>
      </c>
      <c r="E24" s="1389">
        <v>0</v>
      </c>
      <c r="F24" s="1568">
        <v>4.9808323219403781E-2</v>
      </c>
      <c r="G24" s="1568"/>
      <c r="H24" s="1575">
        <v>2115933.867225558</v>
      </c>
      <c r="I24" s="1568"/>
      <c r="J24" s="1580">
        <v>2011877.8660345313</v>
      </c>
      <c r="K24" s="1570"/>
      <c r="L24" s="1568">
        <v>5.17208340266321E-2</v>
      </c>
      <c r="M24" s="1571"/>
      <c r="N24" s="1389">
        <v>463376.65907501488</v>
      </c>
      <c r="O24" s="1568"/>
      <c r="P24" s="1389">
        <v>445056.86123744963</v>
      </c>
      <c r="Q24" s="1570"/>
      <c r="R24" s="1568">
        <v>4.1162825322203375E-2</v>
      </c>
      <c r="S24" s="909"/>
      <c r="T24" s="901"/>
    </row>
    <row r="25" spans="1:20" s="98" customFormat="1" x14ac:dyDescent="0.2">
      <c r="A25" s="912" t="s">
        <v>281</v>
      </c>
      <c r="B25" s="1566">
        <v>2540161.6352376342</v>
      </c>
      <c r="C25" s="1389"/>
      <c r="D25" s="1389">
        <v>2417417.4886872959</v>
      </c>
      <c r="E25" s="1389">
        <v>0</v>
      </c>
      <c r="F25" s="1568">
        <v>5.0774906330718524E-2</v>
      </c>
      <c r="G25" s="1568"/>
      <c r="H25" s="1575">
        <v>2083998.7386961151</v>
      </c>
      <c r="I25" s="1568"/>
      <c r="J25" s="1580">
        <v>1977717.6101193691</v>
      </c>
      <c r="K25" s="1570"/>
      <c r="L25" s="1568">
        <v>5.3739284128805007E-2</v>
      </c>
      <c r="M25" s="1571"/>
      <c r="N25" s="1389">
        <v>456162.89654493699</v>
      </c>
      <c r="O25" s="1568"/>
      <c r="P25" s="1389">
        <v>439699.87856768945</v>
      </c>
      <c r="Q25" s="1570"/>
      <c r="R25" s="1568">
        <v>3.7441488569147162E-2</v>
      </c>
      <c r="S25" s="909"/>
      <c r="T25" s="901"/>
    </row>
    <row r="26" spans="1:20" s="98" customFormat="1" x14ac:dyDescent="0.2">
      <c r="A26" s="912" t="s">
        <v>542</v>
      </c>
      <c r="B26" s="1566">
        <v>64767.037211253373</v>
      </c>
      <c r="C26" s="1389"/>
      <c r="D26" s="1389">
        <v>60099.781680157059</v>
      </c>
      <c r="E26" s="1389">
        <v>0</v>
      </c>
      <c r="F26" s="1568">
        <v>7.7658444017897094E-2</v>
      </c>
      <c r="G26" s="1568"/>
      <c r="H26" s="1575">
        <v>49843.464485419863</v>
      </c>
      <c r="I26" s="1568"/>
      <c r="J26" s="1580">
        <v>47736.99632764922</v>
      </c>
      <c r="K26" s="1570"/>
      <c r="L26" s="1568">
        <v>4.4126533293226473E-2</v>
      </c>
      <c r="M26" s="1571"/>
      <c r="N26" s="1389">
        <v>14923.572725835165</v>
      </c>
      <c r="O26" s="1568"/>
      <c r="P26" s="1389">
        <v>12362.785352509447</v>
      </c>
      <c r="Q26" s="1570"/>
      <c r="R26" s="1568">
        <v>0.20713676572940901</v>
      </c>
      <c r="S26" s="909"/>
      <c r="T26" s="901"/>
    </row>
    <row r="27" spans="1:20" s="98" customFormat="1" x14ac:dyDescent="0.2">
      <c r="A27" s="912" t="s">
        <v>543</v>
      </c>
      <c r="B27" s="1566">
        <v>58390.273143659964</v>
      </c>
      <c r="C27" s="1389"/>
      <c r="D27" s="1389">
        <v>68150.439793591824</v>
      </c>
      <c r="E27" s="1389">
        <v>0</v>
      </c>
      <c r="F27" s="1568">
        <v>-0.14321502076131293</v>
      </c>
      <c r="G27" s="1568"/>
      <c r="H27" s="1575">
        <v>44333.590463052096</v>
      </c>
      <c r="I27" s="1568"/>
      <c r="J27" s="1580">
        <v>54851.995742636493</v>
      </c>
      <c r="K27" s="1570"/>
      <c r="L27" s="1568">
        <v>-0.19175975526827427</v>
      </c>
      <c r="M27" s="1571"/>
      <c r="N27" s="1389">
        <v>14056.682680607948</v>
      </c>
      <c r="O27" s="1568"/>
      <c r="P27" s="1389">
        <v>13298.444050956807</v>
      </c>
      <c r="Q27" s="1570"/>
      <c r="R27" s="1568">
        <v>5.7017093634844217E-2</v>
      </c>
      <c r="S27" s="909"/>
      <c r="T27" s="901"/>
    </row>
    <row r="28" spans="1:20" s="98" customFormat="1" x14ac:dyDescent="0.2">
      <c r="A28" s="912" t="s">
        <v>246</v>
      </c>
      <c r="B28" s="1566">
        <v>312059.7310517797</v>
      </c>
      <c r="C28" s="1389"/>
      <c r="D28" s="1389">
        <v>302778.12923018221</v>
      </c>
      <c r="E28" s="1389">
        <v>0</v>
      </c>
      <c r="F28" s="1568">
        <v>3.065479612149034E-2</v>
      </c>
      <c r="G28" s="1568"/>
      <c r="H28" s="1575">
        <v>248339.06151645418</v>
      </c>
      <c r="I28" s="1568"/>
      <c r="J28" s="1580">
        <v>243595.74136819196</v>
      </c>
      <c r="K28" s="1570"/>
      <c r="L28" s="1568">
        <v>1.9472097999828145E-2</v>
      </c>
      <c r="M28" s="1571"/>
      <c r="N28" s="1389">
        <v>63720.669535340159</v>
      </c>
      <c r="O28" s="1568"/>
      <c r="P28" s="1389">
        <v>59182.38786200359</v>
      </c>
      <c r="Q28" s="1570"/>
      <c r="R28" s="1568">
        <v>7.6682976765292815E-2</v>
      </c>
      <c r="S28" s="909"/>
      <c r="T28" s="901"/>
    </row>
    <row r="29" spans="1:20" s="98" customFormat="1" x14ac:dyDescent="0.2">
      <c r="A29" s="912" t="s">
        <v>0</v>
      </c>
      <c r="B29" s="1566">
        <v>361053.28163764102</v>
      </c>
      <c r="C29" s="1389"/>
      <c r="D29" s="1389">
        <v>354062.75240551087</v>
      </c>
      <c r="E29" s="1389">
        <v>0</v>
      </c>
      <c r="F29" s="1568">
        <v>1.9743757807440431E-2</v>
      </c>
      <c r="G29" s="1568"/>
      <c r="H29" s="1575">
        <v>269087.8756961379</v>
      </c>
      <c r="I29" s="1568"/>
      <c r="J29" s="1580">
        <v>263665.70475871791</v>
      </c>
      <c r="K29" s="1570"/>
      <c r="L29" s="1568">
        <v>2.0564566568799104E-2</v>
      </c>
      <c r="M29" s="1571"/>
      <c r="N29" s="1389">
        <v>91965.405941537465</v>
      </c>
      <c r="O29" s="1568"/>
      <c r="P29" s="1389">
        <v>90397.047646778956</v>
      </c>
      <c r="Q29" s="1570"/>
      <c r="R29" s="1568">
        <v>1.7349662799683183E-2</v>
      </c>
      <c r="S29" s="909"/>
      <c r="T29" s="901"/>
    </row>
    <row r="30" spans="1:20" s="98" customFormat="1" x14ac:dyDescent="0.2">
      <c r="A30" s="912" t="s">
        <v>253</v>
      </c>
      <c r="B30" s="1566">
        <v>215178.22611700703</v>
      </c>
      <c r="C30" s="1389"/>
      <c r="D30" s="1389">
        <v>206172.74515443036</v>
      </c>
      <c r="E30" s="1389">
        <v>0</v>
      </c>
      <c r="F30" s="1568">
        <v>4.3679298909423042E-2</v>
      </c>
      <c r="G30" s="1568"/>
      <c r="H30" s="1575">
        <v>152071.46037251625</v>
      </c>
      <c r="I30" s="1568"/>
      <c r="J30" s="1580">
        <v>148835.38281537493</v>
      </c>
      <c r="K30" s="1570"/>
      <c r="L30" s="1568">
        <v>2.1742662906679599E-2</v>
      </c>
      <c r="M30" s="1571"/>
      <c r="N30" s="1389">
        <v>63106.765744448945</v>
      </c>
      <c r="O30" s="1568"/>
      <c r="P30" s="1389">
        <v>57337.362339081556</v>
      </c>
      <c r="Q30" s="1570"/>
      <c r="R30" s="1568">
        <v>0.10062205811366602</v>
      </c>
      <c r="S30" s="909"/>
      <c r="T30" s="901"/>
    </row>
    <row r="31" spans="1:20" s="98" customFormat="1" x14ac:dyDescent="0.2">
      <c r="A31" s="912" t="s">
        <v>262</v>
      </c>
      <c r="B31" s="1566">
        <v>303470.21904800442</v>
      </c>
      <c r="C31" s="1389"/>
      <c r="D31" s="1389">
        <v>297683.82223400177</v>
      </c>
      <c r="E31" s="1389">
        <v>0</v>
      </c>
      <c r="F31" s="1568">
        <v>1.9438062742469474E-2</v>
      </c>
      <c r="G31" s="1568"/>
      <c r="H31" s="1575">
        <v>226900.39805349303</v>
      </c>
      <c r="I31" s="1568"/>
      <c r="J31" s="1580">
        <v>223808.17706699867</v>
      </c>
      <c r="K31" s="1570"/>
      <c r="L31" s="1568">
        <v>1.381638967359391E-2</v>
      </c>
      <c r="M31" s="1571"/>
      <c r="N31" s="1389">
        <v>76569.82099449863</v>
      </c>
      <c r="O31" s="1568"/>
      <c r="P31" s="1389">
        <v>73875.645167007839</v>
      </c>
      <c r="Q31" s="1570"/>
      <c r="R31" s="1568">
        <v>3.646906665112936E-2</v>
      </c>
      <c r="S31" s="909"/>
      <c r="T31" s="901"/>
    </row>
    <row r="32" spans="1:20" s="98" customFormat="1" x14ac:dyDescent="0.2">
      <c r="A32" s="912" t="s">
        <v>261</v>
      </c>
      <c r="B32" s="1566">
        <v>1635010.681800833</v>
      </c>
      <c r="C32" s="1389"/>
      <c r="D32" s="1389">
        <v>1527365.7042683284</v>
      </c>
      <c r="E32" s="1389">
        <v>0</v>
      </c>
      <c r="F32" s="1568">
        <v>7.0477540010020726E-2</v>
      </c>
      <c r="G32" s="1568"/>
      <c r="H32" s="1575">
        <v>1449241.8715787251</v>
      </c>
      <c r="I32" s="1568"/>
      <c r="J32" s="1580">
        <v>1353119.4962736301</v>
      </c>
      <c r="K32" s="1570"/>
      <c r="L32" s="1568">
        <v>7.1037610181367866E-2</v>
      </c>
      <c r="M32" s="1571"/>
      <c r="N32" s="1389">
        <v>185768.81022213504</v>
      </c>
      <c r="O32" s="1568"/>
      <c r="P32" s="1389">
        <v>174246.20799375651</v>
      </c>
      <c r="Q32" s="1570"/>
      <c r="R32" s="1568">
        <v>6.6128281131899294E-2</v>
      </c>
      <c r="S32" s="909"/>
      <c r="T32" s="901"/>
    </row>
    <row r="33" spans="1:20" x14ac:dyDescent="0.2">
      <c r="A33" s="899" t="s">
        <v>141</v>
      </c>
      <c r="B33" s="1651"/>
      <c r="C33" s="1652"/>
      <c r="D33" s="1652"/>
      <c r="E33" s="1652"/>
      <c r="F33" s="1653"/>
      <c r="G33" s="1653"/>
      <c r="H33" s="1654"/>
      <c r="I33" s="1653"/>
      <c r="J33" s="1652"/>
      <c r="K33" s="1593"/>
      <c r="L33" s="1655"/>
      <c r="M33" s="1656"/>
      <c r="N33" s="1652"/>
      <c r="O33" s="1653"/>
      <c r="P33" s="1652"/>
      <c r="Q33" s="1593"/>
      <c r="R33" s="1653"/>
      <c r="S33" s="900"/>
    </row>
    <row r="34" spans="1:20" s="98" customFormat="1" x14ac:dyDescent="0.2">
      <c r="A34" s="914" t="s">
        <v>544</v>
      </c>
      <c r="B34" s="1589">
        <v>4.2712083818114444</v>
      </c>
      <c r="C34" s="1585"/>
      <c r="D34" s="1585">
        <v>4.2803657345463417</v>
      </c>
      <c r="E34" s="1585"/>
      <c r="F34" s="1568">
        <v>-2.1393855812341985E-3</v>
      </c>
      <c r="G34" s="1568"/>
      <c r="H34" s="1586">
        <v>3.5174362137080188</v>
      </c>
      <c r="I34" s="1568"/>
      <c r="J34" s="1585">
        <v>3.5715723727893574</v>
      </c>
      <c r="K34" s="1590"/>
      <c r="L34" s="1568">
        <v>-1.5157514234846313E-2</v>
      </c>
      <c r="M34" s="1571"/>
      <c r="N34" s="1585">
        <v>5.7121335193861125</v>
      </c>
      <c r="O34" s="1568"/>
      <c r="P34" s="1585">
        <v>5.6859907258202513</v>
      </c>
      <c r="Q34" s="1590"/>
      <c r="R34" s="1568">
        <v>4.5977552244582352E-3</v>
      </c>
      <c r="S34" s="910"/>
      <c r="T34" s="901"/>
    </row>
    <row r="35" spans="1:20" s="98" customFormat="1" x14ac:dyDescent="0.2">
      <c r="A35" s="1363" t="s">
        <v>752</v>
      </c>
      <c r="B35" s="1589">
        <v>8.2375100910935881</v>
      </c>
      <c r="C35" s="1585"/>
      <c r="D35" s="1585">
        <v>8.3175179026608141</v>
      </c>
      <c r="E35" s="1585"/>
      <c r="F35" s="1568">
        <v>-9.6191931900298216E-3</v>
      </c>
      <c r="G35" s="1568"/>
      <c r="H35" s="1586">
        <v>8.4825962227832932</v>
      </c>
      <c r="I35" s="1568"/>
      <c r="J35" s="1585">
        <v>8.6237205761505749</v>
      </c>
      <c r="K35" s="1590"/>
      <c r="L35" s="1568">
        <v>-1.6364671387610781E-2</v>
      </c>
      <c r="M35" s="1571"/>
      <c r="N35" s="1585">
        <v>7.1183642811492813</v>
      </c>
      <c r="O35" s="1568"/>
      <c r="P35" s="1585">
        <v>6.9333298696962444</v>
      </c>
      <c r="Q35" s="1590"/>
      <c r="R35" s="1568">
        <v>2.6687668830207182E-2</v>
      </c>
      <c r="S35" s="910"/>
      <c r="T35" s="901"/>
    </row>
    <row r="36" spans="1:20" s="98" customFormat="1" x14ac:dyDescent="0.2">
      <c r="A36" s="914" t="s">
        <v>285</v>
      </c>
      <c r="B36" s="1589">
        <v>8.1877356906526213</v>
      </c>
      <c r="C36" s="1585"/>
      <c r="D36" s="1585">
        <v>8.2453632501358509</v>
      </c>
      <c r="E36" s="1585"/>
      <c r="F36" s="1568">
        <v>-6.9890868036990537E-3</v>
      </c>
      <c r="G36" s="1568"/>
      <c r="H36" s="1586">
        <v>8.4224515452711373</v>
      </c>
      <c r="I36" s="1568"/>
      <c r="J36" s="1585">
        <v>8.5448377566415754</v>
      </c>
      <c r="K36" s="1590"/>
      <c r="L36" s="1568">
        <v>-1.4322824476721285E-2</v>
      </c>
      <c r="M36" s="1571"/>
      <c r="N36" s="1585">
        <v>7.11542676618188</v>
      </c>
      <c r="O36" s="1568"/>
      <c r="P36" s="1585">
        <v>6.8983626386586394</v>
      </c>
      <c r="Q36" s="1590"/>
      <c r="R36" s="1568">
        <v>3.1466036057137152E-2</v>
      </c>
      <c r="S36" s="910"/>
      <c r="T36" s="901"/>
    </row>
    <row r="37" spans="1:20" s="98" customFormat="1" x14ac:dyDescent="0.2">
      <c r="A37" s="914" t="s">
        <v>545</v>
      </c>
      <c r="B37" s="1589">
        <v>4.4156866098078993</v>
      </c>
      <c r="C37" s="1585"/>
      <c r="D37" s="1585">
        <v>4.6138755971550145</v>
      </c>
      <c r="E37" s="1585"/>
      <c r="F37" s="1568">
        <v>-4.2954991562694396E-2</v>
      </c>
      <c r="G37" s="1568"/>
      <c r="H37" s="1586">
        <v>5.1197823121130268</v>
      </c>
      <c r="I37" s="1568"/>
      <c r="J37" s="1585">
        <v>5.2495041529172273</v>
      </c>
      <c r="K37" s="1590"/>
      <c r="L37" s="1568">
        <v>-2.4711255963501259E-2</v>
      </c>
      <c r="M37" s="1571"/>
      <c r="N37" s="1585">
        <v>2.0640668082415052</v>
      </c>
      <c r="O37" s="1568"/>
      <c r="P37" s="1585">
        <v>2.1594935815346643</v>
      </c>
      <c r="Q37" s="1590"/>
      <c r="R37" s="1568">
        <v>-4.4189422052064234E-2</v>
      </c>
      <c r="S37" s="910"/>
      <c r="T37" s="901"/>
    </row>
    <row r="38" spans="1:20" s="98" customFormat="1" x14ac:dyDescent="0.2">
      <c r="A38" s="915" t="s">
        <v>546</v>
      </c>
      <c r="B38" s="1589">
        <v>2.7904214149751141</v>
      </c>
      <c r="C38" s="1585"/>
      <c r="D38" s="1585">
        <v>3.3135566387027895</v>
      </c>
      <c r="E38" s="1585"/>
      <c r="F38" s="1568">
        <v>-0.15787725419188109</v>
      </c>
      <c r="G38" s="1568"/>
      <c r="H38" s="1586">
        <v>3.1814825596987428</v>
      </c>
      <c r="I38" s="1568"/>
      <c r="J38" s="1585">
        <v>3.6461915363848769</v>
      </c>
      <c r="K38" s="1590"/>
      <c r="L38" s="1568">
        <v>-0.12745051159514328</v>
      </c>
      <c r="M38" s="1571"/>
      <c r="N38" s="1585">
        <v>1.5570475791902527</v>
      </c>
      <c r="O38" s="1568"/>
      <c r="P38" s="1585">
        <v>1.9415398883524506</v>
      </c>
      <c r="Q38" s="1590"/>
      <c r="R38" s="1568">
        <v>-0.19803472051685217</v>
      </c>
      <c r="S38" s="910"/>
      <c r="T38" s="901"/>
    </row>
    <row r="39" spans="1:20" s="98" customFormat="1" x14ac:dyDescent="0.2">
      <c r="A39" s="915" t="s">
        <v>547</v>
      </c>
      <c r="B39" s="1589">
        <v>3.8858333184170837</v>
      </c>
      <c r="C39" s="1585"/>
      <c r="D39" s="1585">
        <v>3.8947613903746152</v>
      </c>
      <c r="E39" s="1585"/>
      <c r="F39" s="1568">
        <v>-2.2923283515123875E-3</v>
      </c>
      <c r="G39" s="1568"/>
      <c r="H39" s="1586">
        <v>4.073583161159875</v>
      </c>
      <c r="I39" s="1568"/>
      <c r="J39" s="1585">
        <v>4.108684841237638</v>
      </c>
      <c r="K39" s="1590"/>
      <c r="L39" s="1568">
        <v>-8.5432885300566266E-3</v>
      </c>
      <c r="M39" s="1571"/>
      <c r="N39" s="1585">
        <v>3.1541143944541812</v>
      </c>
      <c r="O39" s="1568"/>
      <c r="P39" s="1585">
        <v>3.0142487329513568</v>
      </c>
      <c r="Q39" s="1590"/>
      <c r="R39" s="1568">
        <v>4.6401499641961212E-2</v>
      </c>
      <c r="S39" s="910"/>
      <c r="T39" s="901"/>
    </row>
    <row r="40" spans="1:20" s="98" customFormat="1" x14ac:dyDescent="0.2">
      <c r="A40" s="914" t="s">
        <v>1</v>
      </c>
      <c r="B40" s="1589">
        <v>4.1712968119334173</v>
      </c>
      <c r="C40" s="1585"/>
      <c r="D40" s="1585">
        <v>4.2733933777886826</v>
      </c>
      <c r="E40" s="1585"/>
      <c r="F40" s="1568">
        <v>-2.3891216377579624E-2</v>
      </c>
      <c r="G40" s="1568"/>
      <c r="H40" s="1586">
        <v>4.4824552183472068</v>
      </c>
      <c r="I40" s="1568"/>
      <c r="J40" s="1585">
        <v>4.5632465157062736</v>
      </c>
      <c r="K40" s="1590"/>
      <c r="L40" s="1568">
        <v>-1.7704784758173938E-2</v>
      </c>
      <c r="M40" s="1571"/>
      <c r="N40" s="1585">
        <v>3.2608571337771433</v>
      </c>
      <c r="O40" s="1568"/>
      <c r="P40" s="1585">
        <v>3.4279638657075071</v>
      </c>
      <c r="Q40" s="1590"/>
      <c r="R40" s="1568">
        <v>-4.8748101927811371E-2</v>
      </c>
      <c r="S40" s="910"/>
      <c r="T40" s="901"/>
    </row>
    <row r="41" spans="1:20" s="98" customFormat="1" x14ac:dyDescent="0.2">
      <c r="A41" s="914" t="s">
        <v>142</v>
      </c>
      <c r="B41" s="1589">
        <v>2.2035082074011867</v>
      </c>
      <c r="C41" s="1585"/>
      <c r="D41" s="1585">
        <v>2.2551216781574244</v>
      </c>
      <c r="E41" s="1585"/>
      <c r="F41" s="1568">
        <v>-2.2887222120275618E-2</v>
      </c>
      <c r="G41" s="1568"/>
      <c r="H41" s="1586">
        <v>2.4348887878561354</v>
      </c>
      <c r="I41" s="1568"/>
      <c r="J41" s="1585">
        <v>2.4740469630338717</v>
      </c>
      <c r="K41" s="1590"/>
      <c r="L41" s="1568">
        <v>-1.5827579574203998E-2</v>
      </c>
      <c r="M41" s="1571"/>
      <c r="N41" s="1585">
        <v>1.6459391043653717</v>
      </c>
      <c r="O41" s="1568"/>
      <c r="P41" s="1585">
        <v>1.6868390217308669</v>
      </c>
      <c r="Q41" s="1590"/>
      <c r="R41" s="1568">
        <v>-2.4246485194258611E-2</v>
      </c>
      <c r="S41" s="910"/>
      <c r="T41" s="901"/>
    </row>
    <row r="42" spans="1:20" s="98" customFormat="1" x14ac:dyDescent="0.2">
      <c r="A42" s="914" t="s">
        <v>143</v>
      </c>
      <c r="B42" s="1589">
        <v>3.4003778643179441</v>
      </c>
      <c r="C42" s="1585"/>
      <c r="D42" s="1585">
        <v>3.5208658184465684</v>
      </c>
      <c r="E42" s="1585"/>
      <c r="F42" s="1568">
        <v>-3.4221115015903816E-2</v>
      </c>
      <c r="G42" s="1568"/>
      <c r="H42" s="1586">
        <v>3.6839832189147623</v>
      </c>
      <c r="I42" s="1568"/>
      <c r="J42" s="1585">
        <v>3.7306317072372632</v>
      </c>
      <c r="K42" s="1590"/>
      <c r="L42" s="1568">
        <v>-1.2504179448216468E-2</v>
      </c>
      <c r="M42" s="1571"/>
      <c r="N42" s="1585">
        <v>2.5599662372260132</v>
      </c>
      <c r="O42" s="1568"/>
      <c r="P42" s="1585">
        <v>2.8853746349183598</v>
      </c>
      <c r="Q42" s="1590"/>
      <c r="R42" s="1568">
        <v>-0.11277856045253333</v>
      </c>
      <c r="S42" s="910"/>
      <c r="T42" s="901"/>
    </row>
    <row r="43" spans="1:20" s="98" customFormat="1" x14ac:dyDescent="0.2">
      <c r="A43" s="914" t="s">
        <v>301</v>
      </c>
      <c r="B43" s="1589">
        <v>10.542950148170021</v>
      </c>
      <c r="C43" s="1585"/>
      <c r="D43" s="1585">
        <v>10.718664131132218</v>
      </c>
      <c r="E43" s="1585"/>
      <c r="F43" s="1568">
        <v>-1.6393272595587545E-2</v>
      </c>
      <c r="G43" s="1568"/>
      <c r="H43" s="1586">
        <v>10.355530226160896</v>
      </c>
      <c r="I43" s="1568"/>
      <c r="J43" s="1585">
        <v>10.60348190657148</v>
      </c>
      <c r="K43" s="1590"/>
      <c r="L43" s="1568">
        <v>-2.3383986750325481E-2</v>
      </c>
      <c r="M43" s="1571"/>
      <c r="N43" s="1585">
        <v>11.398772625642012</v>
      </c>
      <c r="O43" s="1568"/>
      <c r="P43" s="1585">
        <v>11.239344943714594</v>
      </c>
      <c r="Q43" s="1590"/>
      <c r="R43" s="1568">
        <v>1.418478414229787E-2</v>
      </c>
      <c r="S43" s="910"/>
      <c r="T43" s="901"/>
    </row>
    <row r="44" spans="1:20" s="98" customFormat="1" x14ac:dyDescent="0.2">
      <c r="A44" s="546" t="s">
        <v>900</v>
      </c>
      <c r="B44" s="1651"/>
      <c r="C44" s="1652"/>
      <c r="D44" s="1652"/>
      <c r="E44" s="1652"/>
      <c r="F44" s="1653"/>
      <c r="G44" s="1653"/>
      <c r="H44" s="1654"/>
      <c r="I44" s="1653"/>
      <c r="J44" s="1652"/>
      <c r="K44" s="1593"/>
      <c r="L44" s="1655"/>
      <c r="M44" s="1656"/>
      <c r="N44" s="1652"/>
      <c r="O44" s="1653"/>
      <c r="P44" s="1652"/>
      <c r="Q44" s="1593"/>
      <c r="R44" s="1653"/>
      <c r="S44" s="900"/>
      <c r="T44" s="901"/>
    </row>
    <row r="45" spans="1:20" s="98" customFormat="1" x14ac:dyDescent="0.2">
      <c r="A45" s="12" t="s">
        <v>303</v>
      </c>
      <c r="B45" s="1566">
        <v>1419474.279468243</v>
      </c>
      <c r="C45" s="1389"/>
      <c r="D45" s="1389">
        <v>1372590.0740011139</v>
      </c>
      <c r="E45" s="1389"/>
      <c r="F45" s="1568">
        <v>3.4157470868531922E-2</v>
      </c>
      <c r="G45" s="1568"/>
      <c r="H45" s="1575">
        <v>1132111.9715723249</v>
      </c>
      <c r="I45" s="1568"/>
      <c r="J45" s="1580">
        <v>1084731.4621892688</v>
      </c>
      <c r="K45" s="1570"/>
      <c r="L45" s="1568">
        <v>4.3679482926981719E-2</v>
      </c>
      <c r="M45" s="1571"/>
      <c r="N45" s="1389">
        <v>287362.30789598264</v>
      </c>
      <c r="O45" s="1568"/>
      <c r="P45" s="1389">
        <v>287858.61181100871</v>
      </c>
      <c r="Q45" s="1570"/>
      <c r="R45" s="1568">
        <v>-1.7241239089693041E-3</v>
      </c>
      <c r="S45" s="909"/>
      <c r="T45" s="901"/>
    </row>
    <row r="46" spans="1:20" s="98" customFormat="1" x14ac:dyDescent="0.2">
      <c r="A46" s="12" t="s">
        <v>319</v>
      </c>
      <c r="B46" s="1566">
        <v>1096532.8839680331</v>
      </c>
      <c r="C46" s="1389"/>
      <c r="D46" s="1389">
        <v>1062891.8516521303</v>
      </c>
      <c r="E46" s="1389"/>
      <c r="F46" s="1568">
        <v>3.1650475317514352E-2</v>
      </c>
      <c r="G46" s="1568"/>
      <c r="H46" s="1575">
        <v>884491.82720960712</v>
      </c>
      <c r="I46" s="1568"/>
      <c r="J46" s="1580">
        <v>839403.58083046798</v>
      </c>
      <c r="K46" s="1570"/>
      <c r="L46" s="1568">
        <v>5.3714622392402545E-2</v>
      </c>
      <c r="M46" s="1571"/>
      <c r="N46" s="1389">
        <v>212041.05675821786</v>
      </c>
      <c r="O46" s="1568"/>
      <c r="P46" s="1389">
        <v>223488.27082138404</v>
      </c>
      <c r="Q46" s="1570"/>
      <c r="R46" s="1568">
        <v>-5.1220648050541322E-2</v>
      </c>
      <c r="S46" s="909"/>
      <c r="T46" s="901"/>
    </row>
    <row r="47" spans="1:20" s="98" customFormat="1" x14ac:dyDescent="0.2">
      <c r="A47" s="12" t="s">
        <v>305</v>
      </c>
      <c r="B47" s="1566">
        <v>752851.54915609944</v>
      </c>
      <c r="C47" s="1389"/>
      <c r="D47" s="1389">
        <v>723963.33604858385</v>
      </c>
      <c r="E47" s="1389"/>
      <c r="F47" s="1568">
        <v>3.990286754739325E-2</v>
      </c>
      <c r="G47" s="1568"/>
      <c r="H47" s="1575">
        <v>600766.16935275088</v>
      </c>
      <c r="I47" s="1568"/>
      <c r="J47" s="1580">
        <v>585748.93453727616</v>
      </c>
      <c r="K47" s="1570"/>
      <c r="L47" s="1568">
        <v>2.563766475706503E-2</v>
      </c>
      <c r="M47" s="1571"/>
      <c r="N47" s="1389">
        <v>152085.37980312546</v>
      </c>
      <c r="O47" s="1568"/>
      <c r="P47" s="1389">
        <v>138214.40151124017</v>
      </c>
      <c r="Q47" s="1570"/>
      <c r="R47" s="1568">
        <v>0.10035841518842913</v>
      </c>
      <c r="S47" s="909"/>
      <c r="T47" s="901"/>
    </row>
    <row r="48" spans="1:20" s="98" customFormat="1" x14ac:dyDescent="0.2">
      <c r="A48" s="12" t="s">
        <v>306</v>
      </c>
      <c r="B48" s="1566">
        <v>583403.62691730889</v>
      </c>
      <c r="C48" s="1389"/>
      <c r="D48" s="1389">
        <v>559466.49384283624</v>
      </c>
      <c r="E48" s="1389"/>
      <c r="F48" s="1568">
        <v>4.2785641924781667E-2</v>
      </c>
      <c r="G48" s="1568"/>
      <c r="H48" s="1575">
        <v>475756.69355870778</v>
      </c>
      <c r="I48" s="1568"/>
      <c r="J48" s="1580">
        <v>458702.35797696054</v>
      </c>
      <c r="K48" s="1570"/>
      <c r="L48" s="1568">
        <v>3.7179524554796006E-2</v>
      </c>
      <c r="M48" s="1571"/>
      <c r="N48" s="1389">
        <v>107646.93335857354</v>
      </c>
      <c r="O48" s="1568"/>
      <c r="P48" s="1389">
        <v>100764.13586580529</v>
      </c>
      <c r="Q48" s="1570"/>
      <c r="R48" s="1568">
        <v>6.8306024099036175E-2</v>
      </c>
      <c r="S48" s="909"/>
      <c r="T48" s="901"/>
    </row>
    <row r="49" spans="1:20" s="98" customFormat="1" x14ac:dyDescent="0.2">
      <c r="A49" s="12" t="s">
        <v>601</v>
      </c>
      <c r="B49" s="1566">
        <v>303828.70175855875</v>
      </c>
      <c r="C49" s="1389"/>
      <c r="D49" s="1389">
        <v>286262.16501566442</v>
      </c>
      <c r="E49" s="1389"/>
      <c r="F49" s="1568">
        <v>6.1365206058345424E-2</v>
      </c>
      <c r="G49" s="1568"/>
      <c r="H49" s="1575">
        <v>272562.48260996281</v>
      </c>
      <c r="I49" s="1568"/>
      <c r="J49" s="1580">
        <v>261738.7942510758</v>
      </c>
      <c r="K49" s="1570"/>
      <c r="L49" s="1568">
        <v>4.1353015283260873E-2</v>
      </c>
      <c r="M49" s="1571"/>
      <c r="N49" s="1389">
        <v>31266.219148657685</v>
      </c>
      <c r="O49" s="1568"/>
      <c r="P49" s="1389">
        <v>24523.370764594467</v>
      </c>
      <c r="Q49" s="1570"/>
      <c r="R49" s="1568">
        <v>0.27495601843602113</v>
      </c>
      <c r="S49" s="909"/>
      <c r="T49" s="901"/>
    </row>
    <row r="50" spans="1:20" s="98" customFormat="1" x14ac:dyDescent="0.2">
      <c r="A50" s="33" t="s">
        <v>196</v>
      </c>
      <c r="B50" s="1566">
        <v>226744.17062308933</v>
      </c>
      <c r="C50" s="1389"/>
      <c r="D50" s="1389">
        <v>211227.48330020797</v>
      </c>
      <c r="E50" s="1389"/>
      <c r="F50" s="1568">
        <v>7.3459604216503424E-2</v>
      </c>
      <c r="G50" s="1568"/>
      <c r="H50" s="1575">
        <v>205727.8670471696</v>
      </c>
      <c r="I50" s="1568"/>
      <c r="J50" s="1580">
        <v>194633.4888438787</v>
      </c>
      <c r="K50" s="1570"/>
      <c r="L50" s="1568">
        <v>5.7001383827579757E-2</v>
      </c>
      <c r="M50" s="1571"/>
      <c r="N50" s="1389">
        <v>21016.30357591929</v>
      </c>
      <c r="O50" s="1568"/>
      <c r="P50" s="1389">
        <v>16593.99445632728</v>
      </c>
      <c r="Q50" s="1570"/>
      <c r="R50" s="1568">
        <v>0.26650057834060475</v>
      </c>
      <c r="S50" s="909"/>
      <c r="T50" s="901"/>
    </row>
    <row r="51" spans="1:20" s="98" customFormat="1" x14ac:dyDescent="0.2">
      <c r="A51" s="12" t="s">
        <v>185</v>
      </c>
      <c r="B51" s="1566">
        <v>167192.96805244478</v>
      </c>
      <c r="C51" s="1389"/>
      <c r="D51" s="1389">
        <v>150181.53060458461</v>
      </c>
      <c r="E51" s="1389"/>
      <c r="F51" s="1568">
        <v>0.11327250014950145</v>
      </c>
      <c r="G51" s="1568"/>
      <c r="H51" s="1575">
        <v>140169.79921637525</v>
      </c>
      <c r="I51" s="1568"/>
      <c r="J51" s="1580">
        <v>124078.3641801819</v>
      </c>
      <c r="K51" s="1570"/>
      <c r="L51" s="1568">
        <v>0.12968767877069989</v>
      </c>
      <c r="M51" s="1571"/>
      <c r="N51" s="1389">
        <v>27023.168836076733</v>
      </c>
      <c r="O51" s="1568"/>
      <c r="P51" s="1389">
        <v>26103.166424398187</v>
      </c>
      <c r="Q51" s="1570"/>
      <c r="R51" s="1568">
        <v>3.5244858678088783E-2</v>
      </c>
      <c r="S51" s="909"/>
      <c r="T51" s="901"/>
    </row>
    <row r="52" spans="1:20" s="98" customFormat="1" x14ac:dyDescent="0.2">
      <c r="A52" s="12" t="s">
        <v>792</v>
      </c>
      <c r="B52" s="1566">
        <v>23257.372947013249</v>
      </c>
      <c r="C52" s="1389"/>
      <c r="D52" s="1389">
        <v>21288.454963753331</v>
      </c>
      <c r="E52" s="1389"/>
      <c r="F52" s="1568">
        <v>9.248759417309925E-2</v>
      </c>
      <c r="G52" s="1568"/>
      <c r="H52" s="1575">
        <v>16532.751965273779</v>
      </c>
      <c r="I52" s="1568"/>
      <c r="J52" s="1580">
        <v>16661.59027020101</v>
      </c>
      <c r="K52" s="1570"/>
      <c r="L52" s="1568">
        <v>-7.7326535365388202E-3</v>
      </c>
      <c r="M52" s="1571"/>
      <c r="N52" s="1389">
        <v>6724.620981740637</v>
      </c>
      <c r="O52" s="1568"/>
      <c r="P52" s="1389">
        <v>4626.8646935522793</v>
      </c>
      <c r="Q52" s="1570"/>
      <c r="R52" s="1568">
        <v>0.45338613232231861</v>
      </c>
      <c r="S52" s="909"/>
      <c r="T52" s="901"/>
    </row>
    <row r="53" spans="1:20" s="98" customFormat="1" x14ac:dyDescent="0.2">
      <c r="A53" s="12" t="s">
        <v>957</v>
      </c>
      <c r="B53" s="1566">
        <v>167192.96805244478</v>
      </c>
      <c r="C53" s="1389"/>
      <c r="D53" s="1389">
        <v>150181.53060458461</v>
      </c>
      <c r="E53" s="1389"/>
      <c r="F53" s="1568">
        <v>0.11327250014950145</v>
      </c>
      <c r="G53" s="1568"/>
      <c r="H53" s="1575">
        <v>140169.79921637525</v>
      </c>
      <c r="I53" s="1568"/>
      <c r="J53" s="1580">
        <v>124078.3641801819</v>
      </c>
      <c r="K53" s="1570"/>
      <c r="L53" s="1568">
        <v>0.12968767877069989</v>
      </c>
      <c r="M53" s="1571"/>
      <c r="N53" s="1389">
        <v>27023.168836076733</v>
      </c>
      <c r="O53" s="1568"/>
      <c r="P53" s="1389">
        <v>26103.166424398187</v>
      </c>
      <c r="Q53" s="1570"/>
      <c r="R53" s="1568">
        <v>3.5244858678088783E-2</v>
      </c>
      <c r="S53" s="909"/>
      <c r="T53" s="901"/>
    </row>
    <row r="54" spans="1:20" x14ac:dyDescent="0.2">
      <c r="A54" s="12" t="s">
        <v>308</v>
      </c>
      <c r="B54" s="1566">
        <v>40597.109544621817</v>
      </c>
      <c r="C54" s="1389"/>
      <c r="D54" s="1389">
        <v>35278.491471182169</v>
      </c>
      <c r="E54" s="1389"/>
      <c r="F54" s="1568">
        <v>0.15076092688895867</v>
      </c>
      <c r="G54" s="1568"/>
      <c r="H54" s="1575">
        <v>31205.464124869104</v>
      </c>
      <c r="I54" s="1568"/>
      <c r="J54" s="1580">
        <v>28381.05809716964</v>
      </c>
      <c r="K54" s="1570"/>
      <c r="L54" s="1568">
        <v>9.9517291357827636E-2</v>
      </c>
      <c r="M54" s="1571"/>
      <c r="N54" s="1389">
        <v>9391.6454197531184</v>
      </c>
      <c r="O54" s="1568"/>
      <c r="P54" s="1389">
        <v>6897.4333740127213</v>
      </c>
      <c r="Q54" s="1570"/>
      <c r="R54" s="1568">
        <v>0.36161451811013851</v>
      </c>
      <c r="S54" s="909"/>
    </row>
    <row r="55" spans="1:20" s="98" customFormat="1" x14ac:dyDescent="0.2">
      <c r="A55" s="12" t="s">
        <v>309</v>
      </c>
      <c r="B55" s="1566">
        <v>113864.32048203806</v>
      </c>
      <c r="C55" s="1389"/>
      <c r="D55" s="1389">
        <v>110131.24943582724</v>
      </c>
      <c r="E55" s="1389"/>
      <c r="F55" s="1568">
        <v>3.3896564919896434E-2</v>
      </c>
      <c r="G55" s="1568"/>
      <c r="H55" s="1575">
        <v>90252.359000312281</v>
      </c>
      <c r="I55" s="1568"/>
      <c r="J55" s="1580">
        <v>88412.935871403373</v>
      </c>
      <c r="K55" s="1570"/>
      <c r="L55" s="1568">
        <v>2.0804909494062596E-2</v>
      </c>
      <c r="M55" s="1571"/>
      <c r="N55" s="1389">
        <v>23611.961481732553</v>
      </c>
      <c r="O55" s="1568"/>
      <c r="P55" s="1389">
        <v>21718.313564425665</v>
      </c>
      <c r="Q55" s="1570"/>
      <c r="R55" s="1568">
        <v>8.7191296492222112E-2</v>
      </c>
      <c r="S55" s="909"/>
      <c r="T55" s="901"/>
    </row>
    <row r="56" spans="1:20" s="98" customFormat="1" x14ac:dyDescent="0.2">
      <c r="A56" s="12" t="s">
        <v>310</v>
      </c>
      <c r="B56" s="1566">
        <v>163475.45121599617</v>
      </c>
      <c r="C56" s="1389"/>
      <c r="D56" s="1389">
        <v>148907.93603336532</v>
      </c>
      <c r="E56" s="1389"/>
      <c r="F56" s="1568">
        <v>9.7829004757454707E-2</v>
      </c>
      <c r="G56" s="1568"/>
      <c r="H56" s="1575">
        <v>142250.88833653252</v>
      </c>
      <c r="I56" s="1568"/>
      <c r="J56" s="1580">
        <v>134511.03048314186</v>
      </c>
      <c r="K56" s="1570"/>
      <c r="L56" s="1568">
        <v>5.7540692578075849E-2</v>
      </c>
      <c r="M56" s="1571"/>
      <c r="N56" s="1389">
        <v>21224.562879486773</v>
      </c>
      <c r="O56" s="1568"/>
      <c r="P56" s="1389">
        <v>14396.905550223286</v>
      </c>
      <c r="Q56" s="1570"/>
      <c r="R56" s="1568">
        <v>0.47424478166126438</v>
      </c>
      <c r="S56" s="909"/>
      <c r="T56" s="901"/>
    </row>
    <row r="57" spans="1:20" s="98" customFormat="1" x14ac:dyDescent="0.2">
      <c r="A57" s="546" t="s">
        <v>311</v>
      </c>
      <c r="B57" s="1651"/>
      <c r="C57" s="1652"/>
      <c r="D57" s="1652"/>
      <c r="E57" s="1652"/>
      <c r="F57" s="1653"/>
      <c r="G57" s="1653"/>
      <c r="H57" s="1654"/>
      <c r="I57" s="1653"/>
      <c r="J57" s="1652"/>
      <c r="K57" s="1593"/>
      <c r="L57" s="1655"/>
      <c r="M57" s="1656"/>
      <c r="N57" s="1652"/>
      <c r="O57" s="1653"/>
      <c r="P57" s="1652"/>
      <c r="Q57" s="1593"/>
      <c r="R57" s="1653"/>
      <c r="S57" s="900"/>
      <c r="T57" s="901"/>
    </row>
    <row r="58" spans="1:20" s="98" customFormat="1" x14ac:dyDescent="0.2">
      <c r="A58" s="33" t="s">
        <v>312</v>
      </c>
      <c r="B58" s="1566">
        <v>2305646.145147623</v>
      </c>
      <c r="C58" s="1389"/>
      <c r="D58" s="1389">
        <v>2208725.1798574612</v>
      </c>
      <c r="E58" s="1389"/>
      <c r="F58" s="1568">
        <v>4.3880952765892094E-2</v>
      </c>
      <c r="G58" s="1568"/>
      <c r="H58" s="1575">
        <v>1886762.028272554</v>
      </c>
      <c r="I58" s="1568"/>
      <c r="J58" s="1580">
        <v>1800754.3369784181</v>
      </c>
      <c r="K58" s="1570"/>
      <c r="L58" s="1568">
        <v>4.776203479173783E-2</v>
      </c>
      <c r="M58" s="1571"/>
      <c r="N58" s="1580">
        <v>418884.11687685223</v>
      </c>
      <c r="O58" s="1568"/>
      <c r="P58" s="1389">
        <v>407970.84287818457</v>
      </c>
      <c r="Q58" s="1570"/>
      <c r="R58" s="1568">
        <v>2.6750132243951168E-2</v>
      </c>
      <c r="S58" s="909"/>
      <c r="T58" s="901"/>
    </row>
    <row r="59" spans="1:20" s="98" customFormat="1" x14ac:dyDescent="0.2">
      <c r="A59" s="33" t="s">
        <v>194</v>
      </c>
      <c r="B59" s="1566">
        <v>2154554.9810458682</v>
      </c>
      <c r="C59" s="1389"/>
      <c r="D59" s="1389">
        <v>2049095.6819638887</v>
      </c>
      <c r="E59" s="1389"/>
      <c r="F59" s="1568">
        <v>5.1466263879344831E-2</v>
      </c>
      <c r="G59" s="1568"/>
      <c r="H59" s="1575">
        <v>1780102.868621574</v>
      </c>
      <c r="I59" s="1568"/>
      <c r="J59" s="1580">
        <v>1688746.8093025505</v>
      </c>
      <c r="K59" s="1570"/>
      <c r="L59" s="1568">
        <v>5.4096954508386842E-2</v>
      </c>
      <c r="M59" s="1571"/>
      <c r="N59" s="1580">
        <v>374452.11242481205</v>
      </c>
      <c r="O59" s="1568"/>
      <c r="P59" s="1389">
        <v>360348.87266046472</v>
      </c>
      <c r="Q59" s="1570"/>
      <c r="R59" s="1568">
        <v>3.9137737993247358E-2</v>
      </c>
      <c r="S59" s="909"/>
      <c r="T59" s="901"/>
    </row>
    <row r="60" spans="1:20" s="98" customFormat="1" x14ac:dyDescent="0.2">
      <c r="A60" s="33" t="s">
        <v>195</v>
      </c>
      <c r="B60" s="1566">
        <v>154276.63393231516</v>
      </c>
      <c r="C60" s="1389"/>
      <c r="D60" s="1389">
        <v>164721.24403815877</v>
      </c>
      <c r="E60" s="1389"/>
      <c r="F60" s="1568">
        <v>-6.3407790335920727E-2</v>
      </c>
      <c r="G60" s="1568"/>
      <c r="H60" s="1575">
        <v>110556.95740394779</v>
      </c>
      <c r="I60" s="1568"/>
      <c r="J60" s="1580">
        <v>117684.3182884695</v>
      </c>
      <c r="K60" s="1570"/>
      <c r="L60" s="1568">
        <v>-6.0563386763655455E-2</v>
      </c>
      <c r="M60" s="1571"/>
      <c r="N60" s="1580">
        <v>43719.676528350195</v>
      </c>
      <c r="O60" s="1568"/>
      <c r="P60" s="1389">
        <v>47036.925749685448</v>
      </c>
      <c r="Q60" s="1570"/>
      <c r="R60" s="1568">
        <v>-7.0524362901362367E-2</v>
      </c>
      <c r="S60" s="909"/>
      <c r="T60" s="901"/>
    </row>
    <row r="61" spans="1:20" s="98" customFormat="1" x14ac:dyDescent="0.2">
      <c r="A61" s="33" t="s">
        <v>621</v>
      </c>
      <c r="B61" s="1566">
        <v>29985.126045563418</v>
      </c>
      <c r="C61" s="1389"/>
      <c r="D61" s="1389">
        <v>32548.367008561705</v>
      </c>
      <c r="E61" s="1389"/>
      <c r="F61" s="1568">
        <v>-7.8751753116340292E-2</v>
      </c>
      <c r="G61" s="1568"/>
      <c r="H61" s="1575">
        <v>23828.585697309503</v>
      </c>
      <c r="I61" s="1568"/>
      <c r="J61" s="1580">
        <v>28024.818090745513</v>
      </c>
      <c r="K61" s="1570"/>
      <c r="L61" s="1568">
        <v>-0.14973272546670729</v>
      </c>
      <c r="M61" s="1571"/>
      <c r="N61" s="1580">
        <v>6156.5403482544998</v>
      </c>
      <c r="O61" s="1568"/>
      <c r="P61" s="1389">
        <v>4523.5489178161752</v>
      </c>
      <c r="Q61" s="1570"/>
      <c r="R61" s="1568">
        <v>0.36099784927863249</v>
      </c>
      <c r="S61" s="909"/>
      <c r="T61" s="901"/>
    </row>
    <row r="62" spans="1:20" s="98" customFormat="1" x14ac:dyDescent="0.2">
      <c r="A62" s="33" t="s">
        <v>243</v>
      </c>
      <c r="B62" s="1566">
        <v>150529.94811419488</v>
      </c>
      <c r="C62" s="1389"/>
      <c r="D62" s="1389">
        <v>132631.24703688515</v>
      </c>
      <c r="E62" s="1389"/>
      <c r="F62" s="1568">
        <v>0.13495086171007686</v>
      </c>
      <c r="G62" s="1568"/>
      <c r="H62" s="1575">
        <v>124296.70127875602</v>
      </c>
      <c r="I62" s="1568"/>
      <c r="J62" s="1580">
        <v>113548.34787919492</v>
      </c>
      <c r="K62" s="1570"/>
      <c r="L62" s="1568">
        <v>9.4658826837325488E-2</v>
      </c>
      <c r="M62" s="1571"/>
      <c r="N62" s="1580">
        <v>26233.246835442205</v>
      </c>
      <c r="O62" s="1568"/>
      <c r="P62" s="1389">
        <v>19082.89915769481</v>
      </c>
      <c r="Q62" s="1570"/>
      <c r="R62" s="1568">
        <v>0.37469923299700275</v>
      </c>
      <c r="S62" s="909"/>
      <c r="T62" s="901"/>
    </row>
    <row r="63" spans="1:20" s="98" customFormat="1" x14ac:dyDescent="0.2">
      <c r="A63" s="33" t="s">
        <v>313</v>
      </c>
      <c r="B63" s="1566">
        <v>84854.483672417045</v>
      </c>
      <c r="C63" s="1389"/>
      <c r="D63" s="1389">
        <v>70118.130989581608</v>
      </c>
      <c r="E63" s="1389"/>
      <c r="F63" s="1568">
        <v>0.21016465320538869</v>
      </c>
      <c r="G63" s="1568"/>
      <c r="H63" s="1575">
        <v>69332.884531284624</v>
      </c>
      <c r="I63" s="1568"/>
      <c r="J63" s="1580">
        <v>60471.913719885677</v>
      </c>
      <c r="K63" s="1570"/>
      <c r="L63" s="1568">
        <v>0.14653035213081228</v>
      </c>
      <c r="M63" s="1571"/>
      <c r="N63" s="1580">
        <v>15521.599141126337</v>
      </c>
      <c r="O63" s="1568"/>
      <c r="P63" s="1389">
        <v>9646.2172696976395</v>
      </c>
      <c r="Q63" s="1570"/>
      <c r="R63" s="1568">
        <v>0.60908661988004975</v>
      </c>
      <c r="S63" s="909"/>
      <c r="T63" s="901"/>
    </row>
    <row r="64" spans="1:20" s="98" customFormat="1" x14ac:dyDescent="0.2">
      <c r="A64" s="33" t="s">
        <v>314</v>
      </c>
      <c r="B64" s="1566">
        <v>30222.175931823764</v>
      </c>
      <c r="C64" s="1389"/>
      <c r="D64" s="1389">
        <v>32175.713446698814</v>
      </c>
      <c r="E64" s="1389"/>
      <c r="F64" s="1568">
        <v>-6.0714660394748148E-2</v>
      </c>
      <c r="G64" s="1568"/>
      <c r="H64" s="1575">
        <v>27137.824887686107</v>
      </c>
      <c r="I64" s="1568"/>
      <c r="J64" s="1580">
        <v>29116.831513307956</v>
      </c>
      <c r="K64" s="1570"/>
      <c r="L64" s="1568">
        <v>-6.7967787797148752E-2</v>
      </c>
      <c r="M64" s="1571"/>
      <c r="N64" s="1580">
        <v>3084.3510441378075</v>
      </c>
      <c r="O64" s="1568"/>
      <c r="P64" s="1389">
        <v>3058.8819333909323</v>
      </c>
      <c r="Q64" s="1570"/>
      <c r="R64" s="1568">
        <v>8.326281073111369E-3</v>
      </c>
      <c r="S64" s="909"/>
      <c r="T64" s="901"/>
    </row>
    <row r="65" spans="1:20" s="98" customFormat="1" x14ac:dyDescent="0.2">
      <c r="A65" s="33" t="s">
        <v>315</v>
      </c>
      <c r="B65" s="1566">
        <v>43656.171872608931</v>
      </c>
      <c r="C65" s="1389"/>
      <c r="D65" s="1389">
        <v>39984.580712813229</v>
      </c>
      <c r="E65" s="1389"/>
      <c r="F65" s="1568">
        <v>9.1825175963871616E-2</v>
      </c>
      <c r="G65" s="1568"/>
      <c r="H65" s="1575">
        <v>34669.552520601166</v>
      </c>
      <c r="I65" s="1568"/>
      <c r="J65" s="1580">
        <v>32801.909481675786</v>
      </c>
      <c r="K65" s="1570"/>
      <c r="L65" s="1568">
        <v>5.6937021912358679E-2</v>
      </c>
      <c r="M65" s="1571"/>
      <c r="N65" s="1580">
        <v>8986.6193520065699</v>
      </c>
      <c r="O65" s="1568"/>
      <c r="P65" s="1389">
        <v>7182.6712311384244</v>
      </c>
      <c r="Q65" s="1570"/>
      <c r="R65" s="1568">
        <v>0.25115281805571754</v>
      </c>
      <c r="S65" s="909"/>
      <c r="T65" s="901"/>
    </row>
    <row r="66" spans="1:20" s="98" customFormat="1" x14ac:dyDescent="0.2">
      <c r="A66" s="33" t="s">
        <v>237</v>
      </c>
      <c r="B66" s="1566">
        <v>62117.847363230692</v>
      </c>
      <c r="C66" s="1389"/>
      <c r="D66" s="1389">
        <v>64798.682688812289</v>
      </c>
      <c r="E66" s="1389"/>
      <c r="F66" s="1568">
        <v>-4.1371756559558139E-2</v>
      </c>
      <c r="G66" s="1568"/>
      <c r="H66" s="1575">
        <v>58636.099047463147</v>
      </c>
      <c r="I66" s="1568"/>
      <c r="J66" s="1580">
        <v>61317.903808736293</v>
      </c>
      <c r="K66" s="1570"/>
      <c r="L66" s="1568">
        <v>-4.3736080242375394E-2</v>
      </c>
      <c r="M66" s="1571"/>
      <c r="N66" s="1580">
        <v>3481.7483157671877</v>
      </c>
      <c r="O66" s="1568"/>
      <c r="P66" s="1389">
        <v>3480.7788800765984</v>
      </c>
      <c r="Q66" s="1570"/>
      <c r="R66" s="1568">
        <v>2.7851113902643934E-4</v>
      </c>
      <c r="S66" s="909"/>
      <c r="T66" s="901"/>
    </row>
    <row r="67" spans="1:20" s="98" customFormat="1" x14ac:dyDescent="0.2">
      <c r="A67" s="33" t="s">
        <v>260</v>
      </c>
      <c r="B67" s="1566">
        <v>145476.37897880512</v>
      </c>
      <c r="C67" s="1389"/>
      <c r="D67" s="1389">
        <v>139098.86269636211</v>
      </c>
      <c r="E67" s="1389"/>
      <c r="F67" s="1568">
        <v>4.5848802490674918E-2</v>
      </c>
      <c r="G67" s="1568"/>
      <c r="H67" s="1575">
        <v>129783.64528887712</v>
      </c>
      <c r="I67" s="1568"/>
      <c r="J67" s="1580">
        <v>125408.35446122491</v>
      </c>
      <c r="K67" s="1570"/>
      <c r="L67" s="1568">
        <v>3.4888352107394931E-2</v>
      </c>
      <c r="M67" s="1571"/>
      <c r="N67" s="1597">
        <v>15692.733689941961</v>
      </c>
      <c r="O67" s="1568"/>
      <c r="P67" s="1389">
        <v>13690.508235135165</v>
      </c>
      <c r="Q67" s="1570"/>
      <c r="R67" s="1568">
        <v>0.14624916916293196</v>
      </c>
      <c r="S67" s="909"/>
      <c r="T67" s="901"/>
    </row>
    <row r="68" spans="1:20" s="98" customFormat="1" x14ac:dyDescent="0.2">
      <c r="A68" s="33" t="s">
        <v>316</v>
      </c>
      <c r="B68" s="1566">
        <v>7886.2440074173701</v>
      </c>
      <c r="C68" s="1389"/>
      <c r="D68" s="1389">
        <v>7513.4167774358802</v>
      </c>
      <c r="E68" s="1389"/>
      <c r="F68" s="1568">
        <v>4.962152919576563E-2</v>
      </c>
      <c r="G68" s="1568"/>
      <c r="H68" s="1575">
        <v>6768.276193501566</v>
      </c>
      <c r="I68" s="1568"/>
      <c r="J68" s="1580">
        <v>6960.6346952221884</v>
      </c>
      <c r="K68" s="1570"/>
      <c r="L68" s="1568">
        <v>-2.7635195660053548E-2</v>
      </c>
      <c r="M68" s="1571"/>
      <c r="N68" s="1597">
        <v>1117.9678139157968</v>
      </c>
      <c r="O68" s="1568"/>
      <c r="P68" s="1389">
        <v>552.78208221369061</v>
      </c>
      <c r="Q68" s="1570"/>
      <c r="R68" s="1568">
        <v>1.0224385881661422</v>
      </c>
      <c r="S68" s="909"/>
      <c r="T68" s="901"/>
    </row>
    <row r="69" spans="1:20" s="10" customFormat="1" x14ac:dyDescent="0.2">
      <c r="A69" s="33" t="s">
        <v>317</v>
      </c>
      <c r="B69" s="1566">
        <v>5233.6819043965515</v>
      </c>
      <c r="C69" s="1389"/>
      <c r="D69" s="1389">
        <v>6083.5039421812007</v>
      </c>
      <c r="E69" s="1389"/>
      <c r="F69" s="1568">
        <v>-0.139692855607808</v>
      </c>
      <c r="G69" s="1581"/>
      <c r="H69" s="1575">
        <v>3197.9532451620257</v>
      </c>
      <c r="I69" s="1568"/>
      <c r="J69" s="1580">
        <v>5148.1352178450343</v>
      </c>
      <c r="K69" s="1570"/>
      <c r="L69" s="1568">
        <v>-0.37881327707226348</v>
      </c>
      <c r="M69" s="1571"/>
      <c r="N69" s="1597">
        <v>2035.7286592345145</v>
      </c>
      <c r="O69" s="1568"/>
      <c r="P69" s="1389">
        <v>935.36872433615872</v>
      </c>
      <c r="Q69" s="1570"/>
      <c r="R69" s="1568">
        <v>1.1763916263923546</v>
      </c>
      <c r="S69" s="909"/>
      <c r="T69" s="1329"/>
    </row>
    <row r="70" spans="1:20" s="10" customFormat="1" x14ac:dyDescent="0.2">
      <c r="A70" s="33" t="s">
        <v>622</v>
      </c>
      <c r="B70" s="1566">
        <v>18805.362958727754</v>
      </c>
      <c r="C70" s="1389"/>
      <c r="D70" s="1389">
        <v>19172.569913872281</v>
      </c>
      <c r="E70" s="1389"/>
      <c r="F70" s="1568">
        <v>-1.9152724793499668E-2</v>
      </c>
      <c r="G70" s="1581"/>
      <c r="H70" s="1575">
        <v>14923.603913999783</v>
      </c>
      <c r="I70" s="1568"/>
      <c r="J70" s="1580">
        <v>16067.262909018847</v>
      </c>
      <c r="K70" s="1570"/>
      <c r="L70" s="1568">
        <v>-7.1179453619141811E-2</v>
      </c>
      <c r="M70" s="1571"/>
      <c r="N70" s="1597">
        <v>3881.7590447279449</v>
      </c>
      <c r="O70" s="1568"/>
      <c r="P70" s="1389">
        <v>3105.3070048532891</v>
      </c>
      <c r="Q70" s="1570"/>
      <c r="R70" s="1568">
        <v>0.25004034662631996</v>
      </c>
      <c r="S70" s="909"/>
      <c r="T70" s="1329"/>
    </row>
    <row r="71" spans="1:20" s="10" customFormat="1" x14ac:dyDescent="0.2">
      <c r="A71" s="194" t="s">
        <v>893</v>
      </c>
      <c r="B71" s="1599">
        <v>46.9187007597952</v>
      </c>
      <c r="C71" s="1600"/>
      <c r="D71" s="1600">
        <v>47.048403574389326</v>
      </c>
      <c r="E71" s="1601"/>
      <c r="F71" s="1602">
        <v>-2.7567952308742917E-3</v>
      </c>
      <c r="G71" s="1602"/>
      <c r="H71" s="1603">
        <v>47.242274439368394</v>
      </c>
      <c r="I71" s="1602"/>
      <c r="J71" s="1604">
        <v>47.343505957019467</v>
      </c>
      <c r="K71" s="1601"/>
      <c r="L71" s="1605">
        <v>-2.138234497102411E-3</v>
      </c>
      <c r="M71" s="1602"/>
      <c r="N71" s="1604">
        <v>45.251455383862698</v>
      </c>
      <c r="O71" s="1602"/>
      <c r="P71" s="1600">
        <v>45.6302133654006</v>
      </c>
      <c r="Q71" s="1601"/>
      <c r="R71" s="1602">
        <v>-8.3005963286837819E-3</v>
      </c>
      <c r="S71" s="918"/>
      <c r="T71" s="1329"/>
    </row>
    <row r="72" spans="1:20" s="10" customFormat="1" x14ac:dyDescent="0.2">
      <c r="A72" s="123"/>
      <c r="B72" s="104"/>
      <c r="C72" s="20"/>
      <c r="D72" s="20"/>
      <c r="E72" s="56"/>
      <c r="F72" s="1269"/>
      <c r="G72" s="55"/>
      <c r="H72" s="119"/>
      <c r="I72" s="106"/>
      <c r="J72" s="119"/>
      <c r="K72" s="105"/>
      <c r="L72" s="1269"/>
      <c r="M72" s="106"/>
      <c r="N72" s="119"/>
      <c r="O72" s="106"/>
      <c r="P72" s="20"/>
      <c r="Q72" s="105"/>
      <c r="R72" s="1269"/>
      <c r="S72" s="907"/>
      <c r="T72" s="1329"/>
    </row>
    <row r="73" spans="1:20" s="10" customFormat="1" x14ac:dyDescent="0.2">
      <c r="A73" s="1509" t="s">
        <v>1103</v>
      </c>
      <c r="B73" s="916"/>
      <c r="C73" s="908"/>
      <c r="D73" s="908"/>
      <c r="E73" s="908"/>
      <c r="F73" s="907"/>
      <c r="G73" s="907"/>
      <c r="H73" s="916"/>
      <c r="I73" s="902"/>
      <c r="J73" s="916"/>
      <c r="K73" s="917"/>
      <c r="L73" s="907"/>
      <c r="M73" s="106"/>
      <c r="N73" s="916"/>
      <c r="O73" s="902"/>
      <c r="P73" s="916"/>
      <c r="Q73" s="917"/>
      <c r="R73" s="907"/>
      <c r="S73" s="907"/>
      <c r="T73" s="901"/>
    </row>
    <row r="74" spans="1:20" x14ac:dyDescent="0.2">
      <c r="A74" s="901" t="s">
        <v>903</v>
      </c>
      <c r="B74" s="109"/>
      <c r="D74" s="109"/>
      <c r="E74" s="921"/>
      <c r="F74" s="922"/>
      <c r="G74" s="922"/>
      <c r="H74" s="553"/>
      <c r="I74" s="922"/>
      <c r="J74" s="110"/>
      <c r="K74" s="921"/>
      <c r="L74" s="922"/>
      <c r="M74" s="922"/>
      <c r="N74" s="109"/>
      <c r="O74" s="922"/>
      <c r="P74" s="316"/>
      <c r="Q74" s="921"/>
      <c r="R74" s="922"/>
      <c r="S74" s="922"/>
    </row>
    <row r="75" spans="1:20" x14ac:dyDescent="0.2">
      <c r="A75" s="901" t="s">
        <v>677</v>
      </c>
      <c r="B75" s="109"/>
      <c r="D75" s="109"/>
      <c r="E75" s="921"/>
      <c r="F75" s="922"/>
      <c r="G75" s="922"/>
      <c r="H75" s="109"/>
      <c r="I75" s="922"/>
      <c r="J75" s="110"/>
      <c r="K75" s="921"/>
      <c r="L75" s="922"/>
      <c r="M75" s="922"/>
      <c r="N75" s="39"/>
      <c r="O75" s="922"/>
      <c r="P75" s="316"/>
      <c r="Q75" s="921"/>
      <c r="R75" s="922"/>
      <c r="S75" s="922"/>
    </row>
    <row r="76" spans="1:20" x14ac:dyDescent="0.2">
      <c r="A76" s="901"/>
      <c r="D76" s="34"/>
      <c r="F76" s="901"/>
      <c r="J76" s="34"/>
      <c r="L76" s="901"/>
      <c r="N76" s="35"/>
      <c r="P76" s="34"/>
    </row>
    <row r="77" spans="1:20" x14ac:dyDescent="0.2">
      <c r="A77" s="901"/>
      <c r="F77" s="35"/>
      <c r="G77" s="35"/>
      <c r="L77" s="35"/>
      <c r="M77" s="35"/>
      <c r="R77" s="35"/>
      <c r="S77" s="35"/>
    </row>
    <row r="78" spans="1:20" x14ac:dyDescent="0.2">
      <c r="B78" s="93"/>
      <c r="D78" s="93"/>
      <c r="F78" s="35"/>
      <c r="G78" s="35"/>
      <c r="L78" s="35"/>
      <c r="M78" s="35"/>
      <c r="R78" s="35"/>
      <c r="S78" s="35"/>
    </row>
    <row r="79" spans="1:20" x14ac:dyDescent="0.2">
      <c r="B79" s="93"/>
      <c r="D79" s="93"/>
      <c r="F79" s="35"/>
      <c r="G79" s="35"/>
      <c r="L79" s="35"/>
      <c r="M79" s="35"/>
      <c r="R79" s="35"/>
      <c r="S79" s="35"/>
    </row>
    <row r="80" spans="1:20" x14ac:dyDescent="0.2">
      <c r="B80" s="317"/>
      <c r="H80" s="77"/>
      <c r="N80" s="77"/>
    </row>
    <row r="81" spans="2:2" x14ac:dyDescent="0.2">
      <c r="B81" s="318"/>
    </row>
    <row r="82" spans="2:2" x14ac:dyDescent="0.2">
      <c r="B82" s="924"/>
    </row>
    <row r="83" spans="2:2" x14ac:dyDescent="0.2">
      <c r="B83" s="319"/>
    </row>
    <row r="84" spans="2:2" x14ac:dyDescent="0.2">
      <c r="B84" s="319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51" type="noConversion"/>
  <printOptions horizontalCentered="1"/>
  <pageMargins left="0.25" right="0.25" top="0.25" bottom="0.5" header="0.3" footer="0.3"/>
  <pageSetup scale="82" fitToWidth="2" fitToHeight="2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EK83"/>
  <sheetViews>
    <sheetView showGridLines="0" zoomScaleNormal="100" zoomScalePageLayoutView="50" workbookViewId="0">
      <selection activeCell="D35" sqref="D35"/>
    </sheetView>
  </sheetViews>
  <sheetFormatPr defaultColWidth="9.140625" defaultRowHeight="12" x14ac:dyDescent="0.2"/>
  <cols>
    <col min="1" max="1" width="24.5703125" style="24" customWidth="1"/>
    <col min="2" max="2" width="10.42578125" style="34" customWidth="1"/>
    <col min="3" max="3" width="0.5703125" style="10" customWidth="1"/>
    <col min="4" max="4" width="10.42578125" style="4" customWidth="1"/>
    <col min="5" max="5" width="0.5703125" style="4" customWidth="1"/>
    <col min="6" max="6" width="8.42578125" style="34" customWidth="1"/>
    <col min="7" max="7" width="0.5703125" style="10" customWidth="1"/>
    <col min="8" max="8" width="10.42578125" style="35" customWidth="1"/>
    <col min="9" max="9" width="0.5703125" style="10" customWidth="1"/>
    <col min="10" max="10" width="10.42578125" style="72" customWidth="1"/>
    <col min="11" max="11" width="0.5703125" style="4" customWidth="1"/>
    <col min="12" max="12" width="8.42578125" style="34" customWidth="1"/>
    <col min="13" max="13" width="0.5703125" style="10" customWidth="1"/>
    <col min="14" max="14" width="10.42578125" style="71" customWidth="1"/>
    <col min="15" max="15" width="0.5703125" style="10" customWidth="1"/>
    <col min="16" max="16" width="10.42578125" style="72" customWidth="1"/>
    <col min="17" max="17" width="0.5703125" style="4" customWidth="1"/>
    <col min="18" max="18" width="8.42578125" style="4" customWidth="1"/>
    <col min="19" max="19" width="0.5703125" style="25" customWidth="1"/>
    <col min="20" max="20" width="9.140625" style="10"/>
    <col min="21" max="16384" width="9.140625" style="4"/>
  </cols>
  <sheetData>
    <row r="1" spans="1:141" s="52" customFormat="1" ht="15.75" x14ac:dyDescent="0.25">
      <c r="A1" s="1901" t="str">
        <f>CONCATENATE('List of Tables'!A5,":  ",'List of Tables'!C5)</f>
        <v>TABLE 2:  Summary of Visitor Characteristics: 2015 vs. 2014R</v>
      </c>
      <c r="B1" s="1901"/>
      <c r="C1" s="1901"/>
      <c r="D1" s="1901"/>
      <c r="E1" s="1901"/>
      <c r="F1" s="1901"/>
      <c r="G1" s="1901"/>
      <c r="H1" s="1901"/>
      <c r="I1" s="1901"/>
      <c r="J1" s="1901"/>
      <c r="K1" s="1901"/>
      <c r="L1" s="1901"/>
      <c r="M1" s="1901"/>
      <c r="N1" s="1901"/>
      <c r="O1" s="1901"/>
      <c r="P1" s="1901"/>
      <c r="Q1" s="1901"/>
      <c r="R1" s="1901"/>
      <c r="S1" s="1901"/>
      <c r="T1" s="459"/>
      <c r="U1" s="1353"/>
    </row>
    <row r="2" spans="1:141" s="2" customFormat="1" ht="15.75" x14ac:dyDescent="0.25">
      <c r="A2" s="1902" t="s">
        <v>883</v>
      </c>
      <c r="B2" s="1902"/>
      <c r="C2" s="1902"/>
      <c r="D2" s="1902"/>
      <c r="E2" s="1902"/>
      <c r="F2" s="1902"/>
      <c r="G2" s="1902"/>
      <c r="H2" s="1902"/>
      <c r="I2" s="1902"/>
      <c r="J2" s="1902"/>
      <c r="K2" s="1902"/>
      <c r="L2" s="1902"/>
      <c r="M2" s="1902"/>
      <c r="N2" s="1902"/>
      <c r="O2" s="1902"/>
      <c r="P2" s="1902"/>
      <c r="Q2" s="1902"/>
      <c r="R2" s="1902"/>
      <c r="S2" s="1902"/>
      <c r="T2" s="460"/>
    </row>
    <row r="3" spans="1:141" s="17" customFormat="1" ht="14.25" x14ac:dyDescent="0.2">
      <c r="A3" s="368"/>
      <c r="B3" s="35"/>
      <c r="C3" s="393"/>
      <c r="D3" s="543"/>
      <c r="E3" s="393"/>
      <c r="F3" s="393"/>
      <c r="G3" s="393"/>
      <c r="H3" s="544"/>
      <c r="I3" s="393"/>
      <c r="J3" s="543"/>
      <c r="K3" s="393"/>
      <c r="L3" s="393"/>
      <c r="M3" s="393"/>
      <c r="N3" s="544"/>
      <c r="O3" s="393"/>
      <c r="P3" s="543"/>
      <c r="Q3" s="393"/>
      <c r="R3" s="544"/>
      <c r="S3" s="393"/>
      <c r="T3" s="413"/>
    </row>
    <row r="4" spans="1:141" x14ac:dyDescent="0.2">
      <c r="A4" s="1899" t="s">
        <v>379</v>
      </c>
      <c r="B4" s="395" t="s">
        <v>264</v>
      </c>
      <c r="C4" s="396"/>
      <c r="D4" s="396"/>
      <c r="E4" s="396"/>
      <c r="F4" s="396"/>
      <c r="G4" s="396"/>
      <c r="H4" s="396" t="s">
        <v>250</v>
      </c>
      <c r="I4" s="396"/>
      <c r="J4" s="396"/>
      <c r="K4" s="396"/>
      <c r="L4" s="397"/>
      <c r="M4" s="395"/>
      <c r="N4" s="396" t="s">
        <v>251</v>
      </c>
      <c r="O4" s="396"/>
      <c r="P4" s="396"/>
      <c r="Q4" s="396"/>
      <c r="R4" s="396"/>
      <c r="S4" s="397"/>
      <c r="T4" s="98"/>
    </row>
    <row r="5" spans="1:141" s="14" customFormat="1" ht="24" x14ac:dyDescent="0.2">
      <c r="A5" s="1900"/>
      <c r="B5" s="66">
        <v>2015</v>
      </c>
      <c r="C5" s="67"/>
      <c r="D5" s="68" t="s">
        <v>984</v>
      </c>
      <c r="E5" s="65"/>
      <c r="F5" s="44" t="s">
        <v>595</v>
      </c>
      <c r="G5" s="65"/>
      <c r="H5" s="66">
        <f>+B5</f>
        <v>2015</v>
      </c>
      <c r="I5" s="67"/>
      <c r="J5" s="68" t="str">
        <f>+D5</f>
        <v>2014R</v>
      </c>
      <c r="K5" s="68"/>
      <c r="L5" s="324" t="s">
        <v>595</v>
      </c>
      <c r="M5" s="66"/>
      <c r="N5" s="68">
        <f>+B5</f>
        <v>2015</v>
      </c>
      <c r="O5" s="67"/>
      <c r="P5" s="68" t="str">
        <f>+D5</f>
        <v>2014R</v>
      </c>
      <c r="Q5" s="65"/>
      <c r="R5" s="44" t="s">
        <v>595</v>
      </c>
      <c r="S5" s="5"/>
      <c r="T5" s="186"/>
    </row>
    <row r="6" spans="1:141" s="23" customFormat="1" x14ac:dyDescent="0.2">
      <c r="A6" s="30" t="s">
        <v>475</v>
      </c>
      <c r="B6" s="1482">
        <v>78086080.962071508</v>
      </c>
      <c r="C6" s="1410"/>
      <c r="D6" s="1483">
        <v>75269196.744552478</v>
      </c>
      <c r="E6" s="1483"/>
      <c r="F6" s="1410">
        <v>3.742413018009122E-2</v>
      </c>
      <c r="G6" s="1410"/>
      <c r="H6" s="1484">
        <v>56949633.465043828</v>
      </c>
      <c r="I6" s="1410"/>
      <c r="J6" s="1483">
        <v>55142678.16924724</v>
      </c>
      <c r="K6" s="1485"/>
      <c r="L6" s="1410">
        <v>3.2768725709160729E-2</v>
      </c>
      <c r="M6" s="1486"/>
      <c r="N6" s="1487">
        <v>21136447.497027684</v>
      </c>
      <c r="O6" s="1410"/>
      <c r="P6" s="1483">
        <v>20126518.575305242</v>
      </c>
      <c r="Q6" s="1485"/>
      <c r="R6" s="1410">
        <v>5.0179017197817838E-2</v>
      </c>
      <c r="S6" s="7"/>
      <c r="T6" s="185"/>
      <c r="EK6" s="569"/>
    </row>
    <row r="7" spans="1:141" s="23" customFormat="1" x14ac:dyDescent="0.2">
      <c r="A7" s="30" t="s">
        <v>265</v>
      </c>
      <c r="B7" s="1482">
        <v>8563017.7764013242</v>
      </c>
      <c r="C7" s="1410"/>
      <c r="D7" s="1483">
        <v>8196341.9342619497</v>
      </c>
      <c r="E7" s="1483"/>
      <c r="F7" s="1410">
        <v>4.473652332714597E-2</v>
      </c>
      <c r="G7" s="1410"/>
      <c r="H7" s="1488">
        <v>5782139.7764011817</v>
      </c>
      <c r="I7" s="1410"/>
      <c r="J7" s="1483">
        <v>5486058.9342612466</v>
      </c>
      <c r="K7" s="1485"/>
      <c r="L7" s="1410">
        <v>5.3969679452560496E-2</v>
      </c>
      <c r="M7" s="1486"/>
      <c r="N7" s="1483">
        <v>2780878.000000142</v>
      </c>
      <c r="O7" s="1410"/>
      <c r="P7" s="1483">
        <v>2710283.0000007027</v>
      </c>
      <c r="Q7" s="1485"/>
      <c r="R7" s="1410">
        <v>2.6047095450704241E-2</v>
      </c>
      <c r="S7" s="7"/>
      <c r="T7" s="185"/>
      <c r="EK7" s="569"/>
    </row>
    <row r="8" spans="1:141" s="23" customFormat="1" x14ac:dyDescent="0.2">
      <c r="A8" s="429" t="s">
        <v>266</v>
      </c>
      <c r="B8" s="1489"/>
      <c r="C8" s="1490"/>
      <c r="D8" s="1490"/>
      <c r="E8" s="1490"/>
      <c r="F8" s="1490"/>
      <c r="G8" s="1490"/>
      <c r="H8" s="1489"/>
      <c r="I8" s="1490"/>
      <c r="J8" s="1490"/>
      <c r="K8" s="1490"/>
      <c r="L8" s="1491"/>
      <c r="M8" s="1489"/>
      <c r="N8" s="1490"/>
      <c r="O8" s="1490"/>
      <c r="P8" s="1490"/>
      <c r="Q8" s="1490"/>
      <c r="R8" s="1490"/>
      <c r="S8" s="408"/>
      <c r="T8" s="185"/>
    </row>
    <row r="9" spans="1:141" s="185" customFormat="1" x14ac:dyDescent="0.2">
      <c r="A9" s="184" t="s">
        <v>267</v>
      </c>
      <c r="B9" s="1482">
        <v>1224856.1818311762</v>
      </c>
      <c r="C9" s="1410"/>
      <c r="D9" s="1483">
        <v>1195984.652148149</v>
      </c>
      <c r="E9" s="1483"/>
      <c r="F9" s="1410">
        <v>2.4140384770966784E-2</v>
      </c>
      <c r="G9" s="1410"/>
      <c r="H9" s="1488">
        <v>1033307.8634719559</v>
      </c>
      <c r="I9" s="1410"/>
      <c r="J9" s="1492">
        <v>1001375.0027569812</v>
      </c>
      <c r="K9" s="1485"/>
      <c r="L9" s="1410">
        <v>3.188901323386073E-2</v>
      </c>
      <c r="M9" s="1486"/>
      <c r="N9" s="1483">
        <v>191548.31835922028</v>
      </c>
      <c r="O9" s="1410"/>
      <c r="P9" s="1483">
        <v>194609.64939116786</v>
      </c>
      <c r="Q9" s="1485">
        <v>730</v>
      </c>
      <c r="R9" s="1410">
        <v>-1.5730623026786596E-2</v>
      </c>
      <c r="S9" s="57"/>
    </row>
    <row r="10" spans="1:141" s="186" customFormat="1" x14ac:dyDescent="0.2">
      <c r="A10" s="184" t="s">
        <v>268</v>
      </c>
      <c r="B10" s="1482">
        <v>3542066.1516127922</v>
      </c>
      <c r="C10" s="1410"/>
      <c r="D10" s="1483">
        <v>3491291.5708100782</v>
      </c>
      <c r="E10" s="1483"/>
      <c r="F10" s="1410">
        <v>1.454320837229096E-2</v>
      </c>
      <c r="G10" s="1410"/>
      <c r="H10" s="1488">
        <v>2347338.9788487488</v>
      </c>
      <c r="I10" s="1410"/>
      <c r="J10" s="1492">
        <v>2265630.2476817677</v>
      </c>
      <c r="K10" s="1485"/>
      <c r="L10" s="1410">
        <v>3.6064459878476181E-2</v>
      </c>
      <c r="M10" s="1486"/>
      <c r="N10" s="1483">
        <v>1194727.1727640436</v>
      </c>
      <c r="O10" s="1410"/>
      <c r="P10" s="1483">
        <v>1225661.3231283105</v>
      </c>
      <c r="Q10" s="1485"/>
      <c r="R10" s="1410">
        <v>-2.5238742367518229E-2</v>
      </c>
      <c r="S10" s="57"/>
    </row>
    <row r="11" spans="1:141" s="185" customFormat="1" x14ac:dyDescent="0.2">
      <c r="A11" s="184" t="s">
        <v>269</v>
      </c>
      <c r="B11" s="1482">
        <v>3796095.4429462762</v>
      </c>
      <c r="C11" s="1410"/>
      <c r="D11" s="1483">
        <v>3509065.7112961458</v>
      </c>
      <c r="E11" s="1483"/>
      <c r="F11" s="1410">
        <v>8.1796624875431587E-2</v>
      </c>
      <c r="G11" s="1410"/>
      <c r="H11" s="1488">
        <v>2401492.9340696945</v>
      </c>
      <c r="I11" s="1410"/>
      <c r="J11" s="1483">
        <v>2219053.6838159016</v>
      </c>
      <c r="K11" s="1485"/>
      <c r="L11" s="1410">
        <v>8.2214888077907569E-2</v>
      </c>
      <c r="M11" s="1486"/>
      <c r="N11" s="1483">
        <v>1394602.5088765817</v>
      </c>
      <c r="O11" s="1410"/>
      <c r="P11" s="1483">
        <v>1290012.0274802439</v>
      </c>
      <c r="Q11" s="1485"/>
      <c r="R11" s="1410">
        <v>8.1077136622231608E-2</v>
      </c>
      <c r="S11" s="57"/>
    </row>
    <row r="12" spans="1:141" s="185" customFormat="1" x14ac:dyDescent="0.2">
      <c r="A12" s="184" t="s">
        <v>270</v>
      </c>
      <c r="B12" s="1493">
        <v>2.1905085372070134</v>
      </c>
      <c r="C12" s="1410"/>
      <c r="D12" s="1494">
        <v>2.1623960559266715</v>
      </c>
      <c r="E12" s="1494"/>
      <c r="F12" s="1410">
        <v>1.3000616239236821E-2</v>
      </c>
      <c r="G12" s="1410"/>
      <c r="H12" s="1495">
        <v>2.065174583435283</v>
      </c>
      <c r="I12" s="1410"/>
      <c r="J12" s="1496">
        <v>2.0440398401619442</v>
      </c>
      <c r="K12" s="1485"/>
      <c r="L12" s="1410">
        <v>1.0339692435576212E-2</v>
      </c>
      <c r="M12" s="1486"/>
      <c r="N12" s="1497">
        <v>2.5068423711175187</v>
      </c>
      <c r="O12" s="1410"/>
      <c r="P12" s="1494">
        <v>2.4494893870295473</v>
      </c>
      <c r="Q12" s="1485"/>
      <c r="R12" s="1410">
        <v>2.3414261107504677E-2</v>
      </c>
      <c r="S12" s="57"/>
    </row>
    <row r="13" spans="1:141" s="23" customFormat="1" x14ac:dyDescent="0.2">
      <c r="A13" s="429" t="s">
        <v>271</v>
      </c>
      <c r="B13" s="1489"/>
      <c r="C13" s="1490"/>
      <c r="D13" s="1490"/>
      <c r="E13" s="1490"/>
      <c r="F13" s="1490"/>
      <c r="G13" s="1490"/>
      <c r="H13" s="1489"/>
      <c r="I13" s="1490"/>
      <c r="J13" s="1490"/>
      <c r="K13" s="1490"/>
      <c r="L13" s="1491"/>
      <c r="M13" s="1489"/>
      <c r="N13" s="1490"/>
      <c r="O13" s="1490"/>
      <c r="P13" s="1490"/>
      <c r="Q13" s="1490"/>
      <c r="R13" s="1490"/>
      <c r="S13" s="408"/>
      <c r="T13" s="185"/>
    </row>
    <row r="14" spans="1:141" s="25" customFormat="1" x14ac:dyDescent="0.2">
      <c r="A14" s="9" t="s">
        <v>272</v>
      </c>
      <c r="B14" s="1482">
        <v>2944886.0669271965</v>
      </c>
      <c r="C14" s="1410"/>
      <c r="D14" s="1483">
        <v>2886564.4420355493</v>
      </c>
      <c r="E14" s="1483"/>
      <c r="F14" s="1410">
        <v>2.020451164794362E-2</v>
      </c>
      <c r="G14" s="1410"/>
      <c r="H14" s="1488">
        <v>1668530.6591034129</v>
      </c>
      <c r="I14" s="1410"/>
      <c r="J14" s="1492">
        <v>1605723.8523244218</v>
      </c>
      <c r="K14" s="1485"/>
      <c r="L14" s="1410">
        <v>3.9114326344516177E-2</v>
      </c>
      <c r="M14" s="1486"/>
      <c r="N14" s="1483">
        <v>1276355.4078237836</v>
      </c>
      <c r="O14" s="1410"/>
      <c r="P14" s="1483">
        <v>1280840.5897111278</v>
      </c>
      <c r="Q14" s="1485"/>
      <c r="R14" s="1410">
        <v>-3.501748713597359E-3</v>
      </c>
      <c r="S14" s="57"/>
    </row>
    <row r="15" spans="1:141" s="25" customFormat="1" x14ac:dyDescent="0.2">
      <c r="A15" s="9" t="s">
        <v>273</v>
      </c>
      <c r="B15" s="1482">
        <v>5618131.7094741268</v>
      </c>
      <c r="C15" s="1410"/>
      <c r="D15" s="1483">
        <v>5309777.4922263995</v>
      </c>
      <c r="E15" s="1483"/>
      <c r="F15" s="1410">
        <v>5.8072907518095233E-2</v>
      </c>
      <c r="G15" s="1410"/>
      <c r="H15" s="1482">
        <v>4113609.1172977686</v>
      </c>
      <c r="I15" s="1410"/>
      <c r="J15" s="1492">
        <v>3880335.0819368251</v>
      </c>
      <c r="K15" s="1485"/>
      <c r="L15" s="1410">
        <v>6.0116982279918837E-2</v>
      </c>
      <c r="M15" s="1486"/>
      <c r="N15" s="1483">
        <v>1504522.5921763584</v>
      </c>
      <c r="O15" s="1410"/>
      <c r="P15" s="1483">
        <v>1429442.4102895749</v>
      </c>
      <c r="Q15" s="1485">
        <v>0</v>
      </c>
      <c r="R15" s="1410">
        <v>5.252410404667783E-2</v>
      </c>
      <c r="S15" s="57"/>
    </row>
    <row r="16" spans="1:141" s="25" customFormat="1" x14ac:dyDescent="0.2">
      <c r="A16" s="33" t="s">
        <v>619</v>
      </c>
      <c r="B16" s="1493">
        <v>5.0667365636123858</v>
      </c>
      <c r="C16" s="1410"/>
      <c r="D16" s="1494">
        <v>4.9821210957800073</v>
      </c>
      <c r="E16" s="1494"/>
      <c r="F16" s="1410">
        <v>1.698382399898913E-2</v>
      </c>
      <c r="G16" s="1410"/>
      <c r="H16" s="1495">
        <v>5.8100723008350679</v>
      </c>
      <c r="I16" s="1410"/>
      <c r="J16" s="1496">
        <v>5.7697606177837697</v>
      </c>
      <c r="K16" s="1485"/>
      <c r="L16" s="1410">
        <v>6.9867167325881798E-3</v>
      </c>
      <c r="M16" s="1486"/>
      <c r="N16" s="1497">
        <v>3.5211559471971565</v>
      </c>
      <c r="O16" s="1410"/>
      <c r="P16" s="1494">
        <v>3.3878090491542938</v>
      </c>
      <c r="Q16" s="1485"/>
      <c r="R16" s="1410">
        <v>3.936080697232637E-2</v>
      </c>
      <c r="S16" s="57"/>
    </row>
    <row r="17" spans="1:20" s="10" customFormat="1" x14ac:dyDescent="0.2">
      <c r="A17" s="545" t="s">
        <v>274</v>
      </c>
      <c r="B17" s="1489"/>
      <c r="C17" s="1490"/>
      <c r="D17" s="1490"/>
      <c r="E17" s="1490"/>
      <c r="F17" s="1490"/>
      <c r="G17" s="1490"/>
      <c r="H17" s="1489"/>
      <c r="I17" s="1490"/>
      <c r="J17" s="1490"/>
      <c r="K17" s="1490"/>
      <c r="L17" s="1491"/>
      <c r="M17" s="1489"/>
      <c r="N17" s="1490"/>
      <c r="O17" s="1490"/>
      <c r="P17" s="1490"/>
      <c r="Q17" s="1490"/>
      <c r="R17" s="1490"/>
      <c r="S17" s="408"/>
      <c r="T17" s="25"/>
    </row>
    <row r="18" spans="1:20" s="25" customFormat="1" x14ac:dyDescent="0.2">
      <c r="A18" s="9" t="s">
        <v>275</v>
      </c>
      <c r="B18" s="1482">
        <v>665018.52296451828</v>
      </c>
      <c r="C18" s="1410"/>
      <c r="D18" s="1483">
        <v>682490.32292542444</v>
      </c>
      <c r="E18" s="1483"/>
      <c r="F18" s="1410">
        <v>-2.5600069882331929E-2</v>
      </c>
      <c r="G18" s="1410"/>
      <c r="H18" s="1488">
        <v>191485.26124418405</v>
      </c>
      <c r="I18" s="1410"/>
      <c r="J18" s="1492">
        <v>194895.14966589474</v>
      </c>
      <c r="K18" s="1485"/>
      <c r="L18" s="1410">
        <v>-1.7496014793370731E-2</v>
      </c>
      <c r="M18" s="1486"/>
      <c r="N18" s="1483">
        <v>473533.2617203343</v>
      </c>
      <c r="O18" s="1410"/>
      <c r="P18" s="1483">
        <v>487595.17325952969</v>
      </c>
      <c r="Q18" s="1485"/>
      <c r="R18" s="1410">
        <v>-2.8839316528079612E-2</v>
      </c>
      <c r="S18" s="57"/>
    </row>
    <row r="19" spans="1:20" s="25" customFormat="1" x14ac:dyDescent="0.2">
      <c r="A19" s="9" t="s">
        <v>276</v>
      </c>
      <c r="B19" s="1482">
        <v>2676355.374671449</v>
      </c>
      <c r="C19" s="1410"/>
      <c r="D19" s="1483">
        <v>2760579.7592068515</v>
      </c>
      <c r="E19" s="1483"/>
      <c r="F19" s="1410">
        <v>-3.0509672562259612E-2</v>
      </c>
      <c r="G19" s="1410"/>
      <c r="H19" s="1488">
        <v>1189599.5889646884</v>
      </c>
      <c r="I19" s="1410"/>
      <c r="J19" s="1492">
        <v>1170224.0389366786</v>
      </c>
      <c r="K19" s="1485"/>
      <c r="L19" s="1410">
        <v>1.6557128706410233E-2</v>
      </c>
      <c r="M19" s="1486"/>
      <c r="N19" s="1483">
        <v>1486755.7857067608</v>
      </c>
      <c r="O19" s="1410"/>
      <c r="P19" s="1483">
        <v>1590355.7202701729</v>
      </c>
      <c r="Q19" s="1485"/>
      <c r="R19" s="1410">
        <v>-6.5142617618788035E-2</v>
      </c>
      <c r="S19" s="57"/>
    </row>
    <row r="20" spans="1:20" s="25" customFormat="1" x14ac:dyDescent="0.2">
      <c r="A20" s="9" t="s">
        <v>277</v>
      </c>
      <c r="B20" s="1482">
        <v>530797.20109996549</v>
      </c>
      <c r="C20" s="1410"/>
      <c r="D20" s="1483">
        <v>563354.47698047129</v>
      </c>
      <c r="E20" s="1483"/>
      <c r="F20" s="1410">
        <v>-5.7791811747036841E-2</v>
      </c>
      <c r="G20" s="1410"/>
      <c r="H20" s="1488">
        <v>128584.2570749592</v>
      </c>
      <c r="I20" s="1410"/>
      <c r="J20" s="1492">
        <v>131059.90553650436</v>
      </c>
      <c r="K20" s="1485"/>
      <c r="L20" s="1410">
        <v>-1.8889441827467331E-2</v>
      </c>
      <c r="M20" s="1486"/>
      <c r="N20" s="1483">
        <v>402212.94402500632</v>
      </c>
      <c r="O20" s="1410"/>
      <c r="P20" s="1483">
        <v>432294.57144396688</v>
      </c>
      <c r="Q20" s="1485"/>
      <c r="R20" s="1410">
        <v>-6.9585947652501756E-2</v>
      </c>
      <c r="S20" s="57"/>
    </row>
    <row r="21" spans="1:20" s="25" customFormat="1" x14ac:dyDescent="0.2">
      <c r="A21" s="9" t="s">
        <v>278</v>
      </c>
      <c r="B21" s="1482">
        <v>5752441.0798576139</v>
      </c>
      <c r="C21" s="1410"/>
      <c r="D21" s="1483">
        <v>5316626.3291013278</v>
      </c>
      <c r="E21" s="1483"/>
      <c r="F21" s="1410">
        <v>8.1972048396704245E-2</v>
      </c>
      <c r="G21" s="1410"/>
      <c r="H21" s="1488">
        <v>4529639.1832596762</v>
      </c>
      <c r="I21" s="1410"/>
      <c r="J21" s="1492">
        <v>4251999.651187038</v>
      </c>
      <c r="K21" s="1485"/>
      <c r="L21" s="1410">
        <v>6.5296226446097907E-2</v>
      </c>
      <c r="M21" s="1486"/>
      <c r="N21" s="1483">
        <v>1222801.8965979379</v>
      </c>
      <c r="O21" s="1410"/>
      <c r="P21" s="1483">
        <v>1064626.6779142895</v>
      </c>
      <c r="Q21" s="1485"/>
      <c r="R21" s="1410">
        <v>0.14857341260086543</v>
      </c>
      <c r="S21" s="57"/>
    </row>
    <row r="22" spans="1:20" s="10" customFormat="1" x14ac:dyDescent="0.2">
      <c r="A22" s="545" t="s">
        <v>279</v>
      </c>
      <c r="B22" s="1489"/>
      <c r="C22" s="1490"/>
      <c r="D22" s="1490"/>
      <c r="E22" s="1490"/>
      <c r="F22" s="1490"/>
      <c r="G22" s="1490"/>
      <c r="H22" s="1489"/>
      <c r="I22" s="1490"/>
      <c r="J22" s="1490"/>
      <c r="K22" s="1490"/>
      <c r="L22" s="1491"/>
      <c r="M22" s="1489"/>
      <c r="N22" s="1490"/>
      <c r="O22" s="1490"/>
      <c r="P22" s="1490"/>
      <c r="Q22" s="1490"/>
      <c r="R22" s="1490"/>
      <c r="S22" s="408"/>
      <c r="T22" s="25"/>
    </row>
    <row r="23" spans="1:20" s="25" customFormat="1" x14ac:dyDescent="0.2">
      <c r="A23" s="9" t="s">
        <v>541</v>
      </c>
      <c r="B23" s="1482">
        <v>5339912.056969868</v>
      </c>
      <c r="C23" s="1410"/>
      <c r="D23" s="1483">
        <v>5192620.5785516556</v>
      </c>
      <c r="E23" s="1483"/>
      <c r="F23" s="1410">
        <v>2.8365538400130026E-2</v>
      </c>
      <c r="G23" s="1410"/>
      <c r="H23" s="1488">
        <v>2868749.4229083913</v>
      </c>
      <c r="I23" s="1410"/>
      <c r="J23" s="1492">
        <v>2779642.1216122839</v>
      </c>
      <c r="K23" s="1485"/>
      <c r="L23" s="1410">
        <v>3.2057112893519653E-2</v>
      </c>
      <c r="M23" s="1486"/>
      <c r="N23" s="1483">
        <v>2471162.6340614762</v>
      </c>
      <c r="O23" s="1410"/>
      <c r="P23" s="1483">
        <v>2412978.4569393722</v>
      </c>
      <c r="Q23" s="1485"/>
      <c r="R23" s="1410">
        <v>2.4113011433970669E-2</v>
      </c>
      <c r="S23" s="57"/>
    </row>
    <row r="24" spans="1:20" s="98" customFormat="1" x14ac:dyDescent="0.2">
      <c r="A24" s="9" t="s">
        <v>280</v>
      </c>
      <c r="B24" s="1482">
        <v>2579310.5263005728</v>
      </c>
      <c r="C24" s="1410"/>
      <c r="D24" s="1483">
        <v>2456934.7272719811</v>
      </c>
      <c r="E24" s="1483"/>
      <c r="F24" s="1410">
        <v>4.9808323220889864E-2</v>
      </c>
      <c r="G24" s="1410"/>
      <c r="H24" s="1488">
        <v>2115933.867225558</v>
      </c>
      <c r="I24" s="1410"/>
      <c r="J24" s="1492">
        <v>2011877.8660345313</v>
      </c>
      <c r="K24" s="1485"/>
      <c r="L24" s="1410">
        <v>5.17208340266321E-2</v>
      </c>
      <c r="M24" s="1486"/>
      <c r="N24" s="1483">
        <v>463376.65907501488</v>
      </c>
      <c r="O24" s="1410"/>
      <c r="P24" s="1483">
        <v>445056.86123744963</v>
      </c>
      <c r="Q24" s="1485"/>
      <c r="R24" s="1410">
        <v>4.1162825322203375E-2</v>
      </c>
      <c r="S24" s="57"/>
    </row>
    <row r="25" spans="1:20" s="98" customFormat="1" x14ac:dyDescent="0.2">
      <c r="A25" s="9" t="s">
        <v>281</v>
      </c>
      <c r="B25" s="1482">
        <v>2540161.6352410521</v>
      </c>
      <c r="C25" s="1410"/>
      <c r="D25" s="1483">
        <v>2417417.4886870584</v>
      </c>
      <c r="E25" s="1483"/>
      <c r="F25" s="1410">
        <v>5.0774906332235636E-2</v>
      </c>
      <c r="G25" s="1410"/>
      <c r="H25" s="1488">
        <v>2083998.7386961151</v>
      </c>
      <c r="I25" s="1410"/>
      <c r="J25" s="1492">
        <v>1977717.6101193691</v>
      </c>
      <c r="K25" s="1485"/>
      <c r="L25" s="1410">
        <v>5.3739284128805007E-2</v>
      </c>
      <c r="M25" s="1486"/>
      <c r="N25" s="1483">
        <v>456162.89654493699</v>
      </c>
      <c r="O25" s="1410"/>
      <c r="P25" s="1483">
        <v>439699.87856768945</v>
      </c>
      <c r="Q25" s="1485"/>
      <c r="R25" s="1410">
        <v>3.7441488569147162E-2</v>
      </c>
      <c r="S25" s="57"/>
    </row>
    <row r="26" spans="1:20" s="98" customFormat="1" x14ac:dyDescent="0.2">
      <c r="A26" s="9" t="s">
        <v>542</v>
      </c>
      <c r="B26" s="1482">
        <v>64767.037211255025</v>
      </c>
      <c r="C26" s="1410"/>
      <c r="D26" s="1483">
        <v>60099.781680158667</v>
      </c>
      <c r="E26" s="1483"/>
      <c r="F26" s="1410">
        <v>7.7658444017895747E-2</v>
      </c>
      <c r="G26" s="1410"/>
      <c r="H26" s="1488">
        <v>49843.464485419863</v>
      </c>
      <c r="I26" s="1410"/>
      <c r="J26" s="1492">
        <v>47736.99632764922</v>
      </c>
      <c r="K26" s="1485"/>
      <c r="L26" s="1410">
        <v>4.4126533293226473E-2</v>
      </c>
      <c r="M26" s="1486"/>
      <c r="N26" s="1483">
        <v>14923.572725835165</v>
      </c>
      <c r="O26" s="1410"/>
      <c r="P26" s="1483">
        <v>12362.785352509447</v>
      </c>
      <c r="Q26" s="1485"/>
      <c r="R26" s="1410">
        <v>0.20713676572940901</v>
      </c>
      <c r="S26" s="57"/>
    </row>
    <row r="27" spans="1:20" s="98" customFormat="1" x14ac:dyDescent="0.2">
      <c r="A27" s="9" t="s">
        <v>543</v>
      </c>
      <c r="B27" s="1482">
        <v>58390.273143660044</v>
      </c>
      <c r="C27" s="1410"/>
      <c r="D27" s="1483">
        <v>68150.439793593294</v>
      </c>
      <c r="E27" s="1483"/>
      <c r="F27" s="1410">
        <v>-0.14321502076133022</v>
      </c>
      <c r="G27" s="1410"/>
      <c r="H27" s="1488">
        <v>44333.590463052096</v>
      </c>
      <c r="I27" s="1410"/>
      <c r="J27" s="1492">
        <v>54851.995742636493</v>
      </c>
      <c r="K27" s="1485"/>
      <c r="L27" s="1410">
        <v>-0.19175975526827427</v>
      </c>
      <c r="M27" s="1486"/>
      <c r="N27" s="1483">
        <v>14056.682680607948</v>
      </c>
      <c r="O27" s="1410"/>
      <c r="P27" s="1483">
        <v>13298.444050956807</v>
      </c>
      <c r="Q27" s="1485"/>
      <c r="R27" s="1410">
        <v>5.7017093634844217E-2</v>
      </c>
      <c r="S27" s="57"/>
    </row>
    <row r="28" spans="1:20" s="98" customFormat="1" x14ac:dyDescent="0.2">
      <c r="A28" s="9" t="s">
        <v>246</v>
      </c>
      <c r="B28" s="1482">
        <v>1173752.0340968682</v>
      </c>
      <c r="C28" s="1410"/>
      <c r="D28" s="1483">
        <v>1119972.8909500218</v>
      </c>
      <c r="E28" s="1483"/>
      <c r="F28" s="1410">
        <v>4.8018254353663914E-2</v>
      </c>
      <c r="G28" s="1410"/>
      <c r="H28" s="1488">
        <v>1028294.0765002861</v>
      </c>
      <c r="I28" s="1410"/>
      <c r="J28" s="1492">
        <v>988311.77688112215</v>
      </c>
      <c r="K28" s="1485"/>
      <c r="L28" s="1410">
        <v>4.0455148420206664E-2</v>
      </c>
      <c r="M28" s="1486"/>
      <c r="N28" s="1483">
        <v>145457.95759658213</v>
      </c>
      <c r="O28" s="1410"/>
      <c r="P28" s="1483">
        <v>131661.11406889954</v>
      </c>
      <c r="Q28" s="1485"/>
      <c r="R28" s="1410">
        <v>0.1047905725639126</v>
      </c>
      <c r="S28" s="57"/>
    </row>
    <row r="29" spans="1:20" s="98" customFormat="1" x14ac:dyDescent="0.2">
      <c r="A29" s="9" t="s">
        <v>0</v>
      </c>
      <c r="B29" s="1482">
        <v>1514973.2693028706</v>
      </c>
      <c r="C29" s="1410"/>
      <c r="D29" s="1483">
        <v>1454684.0047000791</v>
      </c>
      <c r="E29" s="1483"/>
      <c r="F29" s="1410">
        <v>4.1444921651710688E-2</v>
      </c>
      <c r="G29" s="1410"/>
      <c r="H29" s="1488">
        <v>1154201.3964251177</v>
      </c>
      <c r="I29" s="1410"/>
      <c r="J29" s="1492">
        <v>1084442.5457710302</v>
      </c>
      <c r="K29" s="1485"/>
      <c r="L29" s="1410">
        <v>6.4326921630033881E-2</v>
      </c>
      <c r="M29" s="1486"/>
      <c r="N29" s="1483">
        <v>360771.87287775276</v>
      </c>
      <c r="O29" s="1410"/>
      <c r="P29" s="1483">
        <v>370241.45892904897</v>
      </c>
      <c r="Q29" s="1485"/>
      <c r="R29" s="1410">
        <v>-2.5576784616956984E-2</v>
      </c>
      <c r="S29" s="57"/>
    </row>
    <row r="30" spans="1:20" s="25" customFormat="1" x14ac:dyDescent="0.2">
      <c r="A30" s="9" t="s">
        <v>283</v>
      </c>
      <c r="B30" s="1482">
        <v>551763.82528061257</v>
      </c>
      <c r="C30" s="1410"/>
      <c r="D30" s="1483">
        <v>534899.51660278894</v>
      </c>
      <c r="E30" s="1483"/>
      <c r="F30" s="1410">
        <v>3.1527993864961558E-2</v>
      </c>
      <c r="G30" s="1410"/>
      <c r="H30" s="1488">
        <v>389407.728008551</v>
      </c>
      <c r="I30" s="1410"/>
      <c r="J30" s="1492">
        <v>373931.78576262359</v>
      </c>
      <c r="K30" s="1485"/>
      <c r="L30" s="1410">
        <v>4.1387073351800377E-2</v>
      </c>
      <c r="M30" s="1486"/>
      <c r="N30" s="1483">
        <v>162356.09727206151</v>
      </c>
      <c r="O30" s="1410"/>
      <c r="P30" s="1483">
        <v>160967.73084016534</v>
      </c>
      <c r="Q30" s="1485"/>
      <c r="R30" s="1410">
        <v>8.6251227165198771E-3</v>
      </c>
      <c r="S30" s="57"/>
    </row>
    <row r="31" spans="1:20" s="98" customFormat="1" x14ac:dyDescent="0.2">
      <c r="A31" s="9" t="s">
        <v>262</v>
      </c>
      <c r="B31" s="1482">
        <v>1288021.0157256671</v>
      </c>
      <c r="C31" s="1410"/>
      <c r="D31" s="1483">
        <v>1222970.5672387378</v>
      </c>
      <c r="E31" s="1483"/>
      <c r="F31" s="1410">
        <v>5.3190526599345957E-2</v>
      </c>
      <c r="G31" s="1410"/>
      <c r="H31" s="1488">
        <v>1003389.2451738799</v>
      </c>
      <c r="I31" s="1410"/>
      <c r="J31" s="1492">
        <v>939175.80687081662</v>
      </c>
      <c r="K31" s="1485"/>
      <c r="L31" s="1410">
        <v>6.8372117161974361E-2</v>
      </c>
      <c r="M31" s="1486"/>
      <c r="N31" s="1483">
        <v>284631.77055178728</v>
      </c>
      <c r="O31" s="1410"/>
      <c r="P31" s="1483">
        <v>283794.76036792132</v>
      </c>
      <c r="Q31" s="1485"/>
      <c r="R31" s="1410">
        <v>2.9493503783538226E-3</v>
      </c>
      <c r="S31" s="57"/>
    </row>
    <row r="32" spans="1:20" s="10" customFormat="1" x14ac:dyDescent="0.2">
      <c r="A32" s="405" t="s">
        <v>141</v>
      </c>
      <c r="B32" s="1489"/>
      <c r="C32" s="1490"/>
      <c r="D32" s="1490"/>
      <c r="E32" s="1490"/>
      <c r="F32" s="1490"/>
      <c r="G32" s="1490"/>
      <c r="H32" s="1489"/>
      <c r="I32" s="1490"/>
      <c r="J32" s="1490"/>
      <c r="K32" s="1490"/>
      <c r="L32" s="1491"/>
      <c r="M32" s="1489"/>
      <c r="N32" s="1490"/>
      <c r="O32" s="1490"/>
      <c r="P32" s="1490"/>
      <c r="Q32" s="1490"/>
      <c r="R32" s="1490"/>
      <c r="S32" s="408"/>
      <c r="T32" s="25"/>
    </row>
    <row r="33" spans="1:20" s="10" customFormat="1" x14ac:dyDescent="0.2">
      <c r="A33" s="32" t="s">
        <v>544</v>
      </c>
      <c r="B33" s="1498">
        <v>6.8204312895302515</v>
      </c>
      <c r="C33" s="1410"/>
      <c r="D33" s="1494">
        <v>6.7789600747922441</v>
      </c>
      <c r="E33" s="1494"/>
      <c r="F33" s="1410">
        <v>6.1176366699988846E-3</v>
      </c>
      <c r="G33" s="1410"/>
      <c r="H33" s="1495">
        <v>7.3335189224855526</v>
      </c>
      <c r="I33" s="1410"/>
      <c r="J33" s="1494">
        <v>7.4018634645142969</v>
      </c>
      <c r="K33" s="1499"/>
      <c r="L33" s="1410">
        <v>-9.2334237663797541E-3</v>
      </c>
      <c r="M33" s="1486"/>
      <c r="N33" s="1494">
        <v>6.2247926898470016</v>
      </c>
      <c r="O33" s="1410"/>
      <c r="P33" s="1494">
        <v>6.0614035235569448</v>
      </c>
      <c r="Q33" s="1499"/>
      <c r="R33" s="1410">
        <v>2.695566557399845E-2</v>
      </c>
      <c r="S33" s="7"/>
      <c r="T33" s="25"/>
    </row>
    <row r="34" spans="1:20" s="10" customFormat="1" x14ac:dyDescent="0.2">
      <c r="A34" s="32" t="s">
        <v>285</v>
      </c>
      <c r="B34" s="1498">
        <v>8.1877356906523886</v>
      </c>
      <c r="C34" s="1410"/>
      <c r="D34" s="1494">
        <v>8.2453632501362843</v>
      </c>
      <c r="E34" s="1494"/>
      <c r="F34" s="1410">
        <v>-6.9890868037794755E-3</v>
      </c>
      <c r="G34" s="1410"/>
      <c r="H34" s="1495">
        <v>8.4224515452711373</v>
      </c>
      <c r="I34" s="1410"/>
      <c r="J34" s="1494">
        <v>8.5448377566415754</v>
      </c>
      <c r="K34" s="1499"/>
      <c r="L34" s="1410">
        <v>-1.4322824476721285E-2</v>
      </c>
      <c r="M34" s="1486"/>
      <c r="N34" s="1494">
        <v>7.11542676618188</v>
      </c>
      <c r="O34" s="1410"/>
      <c r="P34" s="1494">
        <v>6.8983626386586394</v>
      </c>
      <c r="Q34" s="1499"/>
      <c r="R34" s="1410">
        <v>3.1466036057137152E-2</v>
      </c>
      <c r="S34" s="7"/>
      <c r="T34" s="25"/>
    </row>
    <row r="35" spans="1:20" s="10" customFormat="1" x14ac:dyDescent="0.2">
      <c r="A35" s="32" t="s">
        <v>545</v>
      </c>
      <c r="B35" s="1498">
        <v>4.4156866098077794</v>
      </c>
      <c r="C35" s="1410"/>
      <c r="D35" s="1494">
        <v>4.6138755971549452</v>
      </c>
      <c r="E35" s="1494"/>
      <c r="F35" s="1410">
        <v>-4.2954991562706012E-2</v>
      </c>
      <c r="G35" s="1410"/>
      <c r="H35" s="1495">
        <v>5.1197823121130268</v>
      </c>
      <c r="I35" s="1410"/>
      <c r="J35" s="1494">
        <v>5.2495041529172273</v>
      </c>
      <c r="K35" s="1499"/>
      <c r="L35" s="1410">
        <v>-2.4711255963501259E-2</v>
      </c>
      <c r="M35" s="1486"/>
      <c r="N35" s="1494">
        <v>2.0640668082415052</v>
      </c>
      <c r="O35" s="1410"/>
      <c r="P35" s="1494">
        <v>2.1594935815346643</v>
      </c>
      <c r="Q35" s="1499"/>
      <c r="R35" s="1410">
        <v>-4.4189422052064234E-2</v>
      </c>
      <c r="S35" s="7"/>
      <c r="T35" s="25"/>
    </row>
    <row r="36" spans="1:20" s="10" customFormat="1" x14ac:dyDescent="0.2">
      <c r="A36" s="32" t="s">
        <v>546</v>
      </c>
      <c r="B36" s="1498">
        <v>2.7904214149750741</v>
      </c>
      <c r="C36" s="1410"/>
      <c r="D36" s="1494">
        <v>3.3135566387027988</v>
      </c>
      <c r="E36" s="1494"/>
      <c r="F36" s="1410">
        <v>-0.15787725419189552</v>
      </c>
      <c r="G36" s="1410"/>
      <c r="H36" s="1495">
        <v>3.1814825596987428</v>
      </c>
      <c r="I36" s="1410"/>
      <c r="J36" s="1494">
        <v>3.6461915363848769</v>
      </c>
      <c r="K36" s="1499"/>
      <c r="L36" s="1410">
        <v>-0.12745051159514328</v>
      </c>
      <c r="M36" s="1486"/>
      <c r="N36" s="1494">
        <v>1.5570475791902527</v>
      </c>
      <c r="O36" s="1410"/>
      <c r="P36" s="1494">
        <v>1.9415398883524506</v>
      </c>
      <c r="Q36" s="1499"/>
      <c r="R36" s="1410">
        <v>-0.19803472051685217</v>
      </c>
      <c r="S36" s="7"/>
      <c r="T36" s="25"/>
    </row>
    <row r="37" spans="1:20" s="10" customFormat="1" x14ac:dyDescent="0.2">
      <c r="A37" s="1145" t="s">
        <v>547</v>
      </c>
      <c r="B37" s="1498">
        <v>7.6290742389571422</v>
      </c>
      <c r="C37" s="1410"/>
      <c r="D37" s="1494">
        <v>7.6969076971351269</v>
      </c>
      <c r="E37" s="1494"/>
      <c r="F37" s="1410">
        <v>-8.8130793361641917E-3</v>
      </c>
      <c r="G37" s="1410"/>
      <c r="H37" s="1495">
        <v>7.9579190258908081</v>
      </c>
      <c r="I37" s="1410"/>
      <c r="J37" s="1494">
        <v>8.0235473449451877</v>
      </c>
      <c r="K37" s="1499"/>
      <c r="L37" s="1410">
        <v>-8.1794642983848351E-3</v>
      </c>
      <c r="M37" s="1486"/>
      <c r="N37" s="1494">
        <v>5.3043533912348009</v>
      </c>
      <c r="O37" s="1410"/>
      <c r="P37" s="1494">
        <v>5.2449930751910312</v>
      </c>
      <c r="Q37" s="1499"/>
      <c r="R37" s="1410">
        <v>1.1317520384258596E-2</v>
      </c>
      <c r="S37" s="7"/>
      <c r="T37" s="25"/>
    </row>
    <row r="38" spans="1:20" s="10" customFormat="1" x14ac:dyDescent="0.2">
      <c r="A38" s="1145" t="s">
        <v>1</v>
      </c>
      <c r="B38" s="1498">
        <v>7.56702446362074</v>
      </c>
      <c r="C38" s="1410"/>
      <c r="D38" s="1494">
        <v>7.5705119315458216</v>
      </c>
      <c r="E38" s="1494"/>
      <c r="F38" s="1410">
        <v>-4.6066474191124924E-4</v>
      </c>
      <c r="G38" s="1410"/>
      <c r="H38" s="1495">
        <v>8.4733147032010336</v>
      </c>
      <c r="I38" s="1410"/>
      <c r="J38" s="1494">
        <v>8.5652373724963269</v>
      </c>
      <c r="K38" s="1499"/>
      <c r="L38" s="1410">
        <v>-1.0732063257285129E-2</v>
      </c>
      <c r="M38" s="1486"/>
      <c r="N38" s="1494">
        <v>4.6675704353836789</v>
      </c>
      <c r="O38" s="1410"/>
      <c r="P38" s="1494">
        <v>4.6569468417585709</v>
      </c>
      <c r="Q38" s="1499"/>
      <c r="R38" s="1410">
        <v>2.2812357508243089E-3</v>
      </c>
      <c r="S38" s="7"/>
      <c r="T38" s="25"/>
    </row>
    <row r="39" spans="1:20" s="10" customFormat="1" x14ac:dyDescent="0.2">
      <c r="A39" s="32" t="s">
        <v>142</v>
      </c>
      <c r="B39" s="1498">
        <v>4.0889114169392728</v>
      </c>
      <c r="C39" s="1410"/>
      <c r="D39" s="1494">
        <v>4.1408634665910951</v>
      </c>
      <c r="E39" s="1494"/>
      <c r="F39" s="1410">
        <v>-1.2546187545418147E-2</v>
      </c>
      <c r="G39" s="1410"/>
      <c r="H39" s="1495">
        <v>4.8612210937930511</v>
      </c>
      <c r="I39" s="1410"/>
      <c r="J39" s="1494">
        <v>4.9775018401279869</v>
      </c>
      <c r="K39" s="1499"/>
      <c r="L39" s="1410">
        <v>-2.3361266368099595E-2</v>
      </c>
      <c r="M39" s="1486"/>
      <c r="N39" s="1494">
        <v>2.2365426938928601</v>
      </c>
      <c r="O39" s="1410"/>
      <c r="P39" s="1494">
        <v>2.1973330495236478</v>
      </c>
      <c r="Q39" s="1499"/>
      <c r="R39" s="1410">
        <v>1.7844197254354491E-2</v>
      </c>
      <c r="S39" s="7"/>
      <c r="T39" s="25"/>
    </row>
    <row r="40" spans="1:20" s="10" customFormat="1" x14ac:dyDescent="0.2">
      <c r="A40" s="32" t="s">
        <v>143</v>
      </c>
      <c r="B40" s="1498">
        <v>7.1487392468637401</v>
      </c>
      <c r="C40" s="1410"/>
      <c r="D40" s="1494">
        <v>7.1937599998642554</v>
      </c>
      <c r="E40" s="1494"/>
      <c r="F40" s="1410">
        <v>-6.2583062266971462E-3</v>
      </c>
      <c r="G40" s="1410"/>
      <c r="H40" s="1495">
        <v>7.8602742048896763</v>
      </c>
      <c r="I40" s="1410"/>
      <c r="J40" s="1494">
        <v>7.9082761878140921</v>
      </c>
      <c r="K40" s="1499"/>
      <c r="L40" s="1410">
        <v>-6.0698414906629524E-3</v>
      </c>
      <c r="M40" s="1486"/>
      <c r="N40" s="1494">
        <v>4.6404228946012518</v>
      </c>
      <c r="O40" s="1410"/>
      <c r="P40" s="1494">
        <v>4.82917681844798</v>
      </c>
      <c r="Q40" s="1499"/>
      <c r="R40" s="1410">
        <v>-3.9086148828857886E-2</v>
      </c>
      <c r="S40" s="7"/>
      <c r="T40" s="25"/>
    </row>
    <row r="41" spans="1:20" s="10" customFormat="1" x14ac:dyDescent="0.2">
      <c r="A41" s="32" t="s">
        <v>301</v>
      </c>
      <c r="B41" s="1498">
        <v>9.1189908746035329</v>
      </c>
      <c r="C41" s="1410"/>
      <c r="D41" s="1494">
        <v>9.183267041351197</v>
      </c>
      <c r="E41" s="1494"/>
      <c r="F41" s="1410">
        <v>-6.9992701353707694E-3</v>
      </c>
      <c r="G41" s="1410"/>
      <c r="H41" s="1495">
        <v>9.8492315418375131</v>
      </c>
      <c r="I41" s="1410"/>
      <c r="J41" s="1494">
        <v>10.051419211863198</v>
      </c>
      <c r="K41" s="1499"/>
      <c r="L41" s="1410">
        <v>-2.0115335532623378E-2</v>
      </c>
      <c r="M41" s="1486"/>
      <c r="N41" s="1494">
        <v>7.6006381786711259</v>
      </c>
      <c r="O41" s="1410"/>
      <c r="P41" s="1494">
        <v>7.4259841408812379</v>
      </c>
      <c r="Q41" s="1499"/>
      <c r="R41" s="1410">
        <v>2.3519311982958511E-2</v>
      </c>
      <c r="S41" s="7"/>
      <c r="T41" s="25"/>
    </row>
    <row r="42" spans="1:20" s="10" customFormat="1" x14ac:dyDescent="0.2">
      <c r="A42" s="546" t="s">
        <v>302</v>
      </c>
      <c r="B42" s="1489"/>
      <c r="C42" s="1500"/>
      <c r="D42" s="1501"/>
      <c r="E42" s="1501"/>
      <c r="F42" s="1500"/>
      <c r="G42" s="1500"/>
      <c r="H42" s="1489"/>
      <c r="I42" s="1500"/>
      <c r="J42" s="1502"/>
      <c r="K42" s="1502"/>
      <c r="L42" s="1503"/>
      <c r="M42" s="1504"/>
      <c r="N42" s="1490"/>
      <c r="O42" s="1500"/>
      <c r="P42" s="1502"/>
      <c r="Q42" s="1502"/>
      <c r="R42" s="1500"/>
      <c r="S42" s="549"/>
      <c r="T42" s="25"/>
    </row>
    <row r="43" spans="1:20" s="25" customFormat="1" x14ac:dyDescent="0.2">
      <c r="A43" s="12" t="s">
        <v>303</v>
      </c>
      <c r="B43" s="1482">
        <v>5322570.7561511751</v>
      </c>
      <c r="C43" s="1410"/>
      <c r="D43" s="1483">
        <v>5216012.1076886179</v>
      </c>
      <c r="E43" s="1483"/>
      <c r="F43" s="1410">
        <v>2.0429141317652499E-2</v>
      </c>
      <c r="G43" s="1410"/>
      <c r="H43" s="1488">
        <v>3138003.4251815439</v>
      </c>
      <c r="I43" s="1410"/>
      <c r="J43" s="1492">
        <v>3013359.206550478</v>
      </c>
      <c r="K43" s="1485"/>
      <c r="L43" s="1410">
        <v>4.1363876686228693E-2</v>
      </c>
      <c r="M43" s="1486"/>
      <c r="N43" s="1483">
        <v>2184567.3309696312</v>
      </c>
      <c r="O43" s="1410"/>
      <c r="P43" s="1483">
        <v>2202652.9011381399</v>
      </c>
      <c r="Q43" s="1485"/>
      <c r="R43" s="1410">
        <v>-8.2108125883854095E-3</v>
      </c>
      <c r="S43" s="57"/>
    </row>
    <row r="44" spans="1:20" s="25" customFormat="1" x14ac:dyDescent="0.2">
      <c r="A44" s="12" t="s">
        <v>304</v>
      </c>
      <c r="B44" s="1482">
        <v>4656464.8568883911</v>
      </c>
      <c r="C44" s="1410"/>
      <c r="D44" s="1483">
        <v>4575802.4292796589</v>
      </c>
      <c r="E44" s="1483"/>
      <c r="F44" s="1410">
        <v>1.7628039858668097E-2</v>
      </c>
      <c r="G44" s="1410"/>
      <c r="H44" s="1488">
        <v>2633120.9997174954</v>
      </c>
      <c r="I44" s="1410"/>
      <c r="J44" s="1492">
        <v>2512932.8750377744</v>
      </c>
      <c r="K44" s="1485"/>
      <c r="L44" s="1410">
        <v>4.7827829335837034E-2</v>
      </c>
      <c r="M44" s="1486"/>
      <c r="N44" s="1483">
        <v>2023343.8571708952</v>
      </c>
      <c r="O44" s="1410"/>
      <c r="P44" s="1483">
        <v>2062869.554241885</v>
      </c>
      <c r="Q44" s="1485"/>
      <c r="R44" s="1410">
        <v>-1.9160541193558724E-2</v>
      </c>
      <c r="S44" s="57"/>
    </row>
    <row r="45" spans="1:20" s="25" customFormat="1" x14ac:dyDescent="0.2">
      <c r="A45" s="12" t="s">
        <v>305</v>
      </c>
      <c r="B45" s="1482">
        <v>1505768.1572813678</v>
      </c>
      <c r="C45" s="1410"/>
      <c r="D45" s="1483">
        <v>1435278.9268843723</v>
      </c>
      <c r="E45" s="1483"/>
      <c r="F45" s="1410">
        <v>4.9111868833753347E-2</v>
      </c>
      <c r="G45" s="1410"/>
      <c r="H45" s="1488">
        <v>1102907.323132572</v>
      </c>
      <c r="I45" s="1410"/>
      <c r="J45" s="1492">
        <v>1080226.0086531907</v>
      </c>
      <c r="K45" s="1485"/>
      <c r="L45" s="1410">
        <v>2.0996823162645405E-2</v>
      </c>
      <c r="M45" s="1486"/>
      <c r="N45" s="1483">
        <v>402860.83414879587</v>
      </c>
      <c r="O45" s="1410"/>
      <c r="P45" s="1483">
        <v>355052.91823118145</v>
      </c>
      <c r="Q45" s="1485"/>
      <c r="R45" s="1410">
        <v>0.13465011400493773</v>
      </c>
      <c r="S45" s="57"/>
    </row>
    <row r="46" spans="1:20" s="25" customFormat="1" x14ac:dyDescent="0.2">
      <c r="A46" s="12" t="s">
        <v>306</v>
      </c>
      <c r="B46" s="1482">
        <v>1180113.8817725987</v>
      </c>
      <c r="C46" s="1410"/>
      <c r="D46" s="1483">
        <v>1117196.5493929423</v>
      </c>
      <c r="E46" s="1483"/>
      <c r="F46" s="1410">
        <v>5.6317156022227366E-2</v>
      </c>
      <c r="G46" s="1410"/>
      <c r="H46" s="1488">
        <v>871308.41043723933</v>
      </c>
      <c r="I46" s="1410"/>
      <c r="J46" s="1492">
        <v>843156.12552211527</v>
      </c>
      <c r="K46" s="1485"/>
      <c r="L46" s="1410">
        <v>3.338917202041445E-2</v>
      </c>
      <c r="M46" s="1486"/>
      <c r="N46" s="1483">
        <v>308805.4713353595</v>
      </c>
      <c r="O46" s="1410"/>
      <c r="P46" s="1483">
        <v>274040.42387082701</v>
      </c>
      <c r="Q46" s="1485"/>
      <c r="R46" s="1410">
        <v>0.12686101916452847</v>
      </c>
      <c r="S46" s="57"/>
    </row>
    <row r="47" spans="1:20" s="25" customFormat="1" x14ac:dyDescent="0.2">
      <c r="A47" s="12" t="s">
        <v>601</v>
      </c>
      <c r="B47" s="1482">
        <v>807943.95693687303</v>
      </c>
      <c r="C47" s="1410"/>
      <c r="D47" s="1483">
        <v>760759.07518223196</v>
      </c>
      <c r="E47" s="1483"/>
      <c r="F47" s="1410">
        <v>6.2023422781172108E-2</v>
      </c>
      <c r="G47" s="1410"/>
      <c r="H47" s="1488">
        <v>662034.81018552545</v>
      </c>
      <c r="I47" s="1410"/>
      <c r="J47" s="1492">
        <v>647518.92466711905</v>
      </c>
      <c r="K47" s="1485"/>
      <c r="L47" s="1410">
        <v>2.2417700804449579E-2</v>
      </c>
      <c r="M47" s="1486"/>
      <c r="N47" s="1483">
        <v>145909.14675134755</v>
      </c>
      <c r="O47" s="1410"/>
      <c r="P47" s="1483">
        <v>113240.15051511288</v>
      </c>
      <c r="Q47" s="1485"/>
      <c r="R47" s="1410">
        <v>0.28849304851351915</v>
      </c>
      <c r="S47" s="57"/>
    </row>
    <row r="48" spans="1:20" s="25" customFormat="1" x14ac:dyDescent="0.2">
      <c r="A48" s="33" t="s">
        <v>196</v>
      </c>
      <c r="B48" s="1482">
        <v>626356.38758107624</v>
      </c>
      <c r="C48" s="1410"/>
      <c r="D48" s="1483">
        <v>582827.7173255753</v>
      </c>
      <c r="E48" s="1483"/>
      <c r="F48" s="1410">
        <v>7.4685312591585701E-2</v>
      </c>
      <c r="G48" s="1410"/>
      <c r="H48" s="1488">
        <v>515224.36713460385</v>
      </c>
      <c r="I48" s="1410"/>
      <c r="J48" s="1492">
        <v>496759.77371205098</v>
      </c>
      <c r="K48" s="1485"/>
      <c r="L48" s="1410">
        <v>3.7170065693072699E-2</v>
      </c>
      <c r="M48" s="1486"/>
      <c r="N48" s="1483">
        <v>111132.02044647241</v>
      </c>
      <c r="O48" s="1410"/>
      <c r="P48" s="1483">
        <v>86067.943613524316</v>
      </c>
      <c r="Q48" s="1485"/>
      <c r="R48" s="1410">
        <v>0.29121268361533897</v>
      </c>
      <c r="S48" s="57"/>
    </row>
    <row r="49" spans="1:20" s="25" customFormat="1" x14ac:dyDescent="0.2">
      <c r="A49" s="12" t="s">
        <v>185</v>
      </c>
      <c r="B49" s="1482">
        <v>635845.85906649055</v>
      </c>
      <c r="C49" s="1410"/>
      <c r="D49" s="1483">
        <v>553826.51945007523</v>
      </c>
      <c r="E49" s="1483"/>
      <c r="F49" s="1410">
        <v>0.1480957244478954</v>
      </c>
      <c r="G49" s="1410"/>
      <c r="H49" s="1488">
        <v>548826.25743992627</v>
      </c>
      <c r="I49" s="1410"/>
      <c r="J49" s="1492">
        <v>483903.83293674042</v>
      </c>
      <c r="K49" s="1485"/>
      <c r="L49" s="1410">
        <v>0.13416389803978468</v>
      </c>
      <c r="M49" s="1486"/>
      <c r="N49" s="1483">
        <v>87019.601626564312</v>
      </c>
      <c r="O49" s="1410"/>
      <c r="P49" s="1483">
        <v>69922.686513334775</v>
      </c>
      <c r="Q49" s="1485"/>
      <c r="R49" s="1410">
        <v>0.24451170236385339</v>
      </c>
      <c r="S49" s="57"/>
    </row>
    <row r="50" spans="1:20" s="25" customFormat="1" x14ac:dyDescent="0.2">
      <c r="A50" s="12" t="s">
        <v>792</v>
      </c>
      <c r="B50" s="1482">
        <v>63747.46968877397</v>
      </c>
      <c r="C50" s="1410"/>
      <c r="D50" s="1483">
        <v>62411.610928413647</v>
      </c>
      <c r="E50" s="1483"/>
      <c r="F50" s="1410">
        <v>2.1404010255280187E-2</v>
      </c>
      <c r="G50" s="1410"/>
      <c r="H50" s="1488">
        <v>42955.113331433218</v>
      </c>
      <c r="I50" s="1410"/>
      <c r="J50" s="1492">
        <v>45459.484703142851</v>
      </c>
      <c r="K50" s="1485"/>
      <c r="L50" s="1410">
        <v>-5.5090183887115028E-2</v>
      </c>
      <c r="M50" s="1486"/>
      <c r="N50" s="1483">
        <v>20792.356357340752</v>
      </c>
      <c r="O50" s="1410"/>
      <c r="P50" s="1483">
        <v>16952.126225270797</v>
      </c>
      <c r="Q50" s="1485"/>
      <c r="R50" s="1410">
        <v>0.22653383304480501</v>
      </c>
      <c r="S50" s="57"/>
    </row>
    <row r="51" spans="1:20" s="25" customFormat="1" x14ac:dyDescent="0.2">
      <c r="A51" s="12" t="s">
        <v>957</v>
      </c>
      <c r="B51" s="1482">
        <v>52409.548960843764</v>
      </c>
      <c r="C51" s="1410"/>
      <c r="D51" s="1483">
        <v>49813.108097753007</v>
      </c>
      <c r="E51" s="1483"/>
      <c r="F51" s="1410">
        <v>5.2123647012660063E-2</v>
      </c>
      <c r="G51" s="1410"/>
      <c r="H51" s="1488">
        <v>42246.775472043162</v>
      </c>
      <c r="I51" s="1410"/>
      <c r="J51" s="1492">
        <v>42081.476363921771</v>
      </c>
      <c r="K51" s="1485"/>
      <c r="L51" s="1410">
        <v>3.928072929093078E-3</v>
      </c>
      <c r="M51" s="1486"/>
      <c r="N51" s="1483">
        <v>10162.773488800603</v>
      </c>
      <c r="O51" s="1410"/>
      <c r="P51" s="1483">
        <v>7731.6317338312338</v>
      </c>
      <c r="Q51" s="1485"/>
      <c r="R51" s="1410">
        <v>0.31444096649500825</v>
      </c>
      <c r="S51" s="57"/>
    </row>
    <row r="52" spans="1:20" s="25" customFormat="1" x14ac:dyDescent="0.2">
      <c r="A52" s="12" t="s">
        <v>308</v>
      </c>
      <c r="B52" s="1482">
        <v>95809.093198310249</v>
      </c>
      <c r="C52" s="1410"/>
      <c r="D52" s="1483">
        <v>83036.108350481678</v>
      </c>
      <c r="E52" s="1483"/>
      <c r="F52" s="1410">
        <v>0.15382446385752949</v>
      </c>
      <c r="G52" s="1410"/>
      <c r="H52" s="1488">
        <v>72821.005311905144</v>
      </c>
      <c r="I52" s="1410"/>
      <c r="J52" s="1492">
        <v>67419.347107838301</v>
      </c>
      <c r="K52" s="1485"/>
      <c r="L52" s="1410">
        <v>8.0120298338499291E-2</v>
      </c>
      <c r="M52" s="1486"/>
      <c r="N52" s="1483">
        <v>22988.087886405101</v>
      </c>
      <c r="O52" s="1410"/>
      <c r="P52" s="1483">
        <v>15616.761242643373</v>
      </c>
      <c r="Q52" s="1485"/>
      <c r="R52" s="1410">
        <v>0.47201378885357276</v>
      </c>
      <c r="S52" s="57"/>
    </row>
    <row r="53" spans="1:20" s="25" customFormat="1" x14ac:dyDescent="0.2">
      <c r="A53" s="12" t="s">
        <v>309</v>
      </c>
      <c r="B53" s="1482">
        <v>138065.00869776477</v>
      </c>
      <c r="C53" s="1410"/>
      <c r="D53" s="1483">
        <v>137765.75272426216</v>
      </c>
      <c r="E53" s="1483"/>
      <c r="F53" s="1410">
        <v>2.1722087498884822E-3</v>
      </c>
      <c r="G53" s="1410"/>
      <c r="H53" s="1488">
        <v>112068.44948984901</v>
      </c>
      <c r="I53" s="1410"/>
      <c r="J53" s="1492">
        <v>113311.47828785772</v>
      </c>
      <c r="K53" s="1485"/>
      <c r="L53" s="1410">
        <v>-1.097001660194488E-2</v>
      </c>
      <c r="M53" s="1486"/>
      <c r="N53" s="1483">
        <v>25996.559207915776</v>
      </c>
      <c r="O53" s="1410"/>
      <c r="P53" s="1483">
        <v>24454.27443640443</v>
      </c>
      <c r="Q53" s="1485"/>
      <c r="R53" s="1410">
        <v>6.3068105967412691E-2</v>
      </c>
      <c r="S53" s="57"/>
    </row>
    <row r="54" spans="1:20" s="25" customFormat="1" x14ac:dyDescent="0.2">
      <c r="A54" s="12" t="s">
        <v>310</v>
      </c>
      <c r="B54" s="1482">
        <v>763964.94004661101</v>
      </c>
      <c r="C54" s="1410"/>
      <c r="D54" s="1483">
        <v>710289.6424278504</v>
      </c>
      <c r="E54" s="1483"/>
      <c r="F54" s="1410">
        <v>7.5568182910977513E-2</v>
      </c>
      <c r="G54" s="1410"/>
      <c r="H54" s="1488">
        <v>679456.61738050659</v>
      </c>
      <c r="I54" s="1410"/>
      <c r="J54" s="1492">
        <v>632343.56947316229</v>
      </c>
      <c r="K54" s="1485"/>
      <c r="L54" s="1410">
        <v>7.4505459028541374E-2</v>
      </c>
      <c r="M54" s="1486"/>
      <c r="N54" s="1483">
        <v>84508.322666104461</v>
      </c>
      <c r="O54" s="1410"/>
      <c r="P54" s="1483">
        <v>77946.072954688105</v>
      </c>
      <c r="Q54" s="1485"/>
      <c r="R54" s="1410">
        <v>8.4189612929328042E-2</v>
      </c>
      <c r="S54" s="57"/>
    </row>
    <row r="55" spans="1:20" s="10" customFormat="1" x14ac:dyDescent="0.2">
      <c r="A55" s="546" t="s">
        <v>311</v>
      </c>
      <c r="B55" s="1489"/>
      <c r="C55" s="1505"/>
      <c r="D55" s="1501"/>
      <c r="E55" s="1501"/>
      <c r="F55" s="1490"/>
      <c r="G55" s="1490"/>
      <c r="H55" s="1489"/>
      <c r="I55" s="1505"/>
      <c r="J55" s="1502"/>
      <c r="K55" s="1490"/>
      <c r="L55" s="1491"/>
      <c r="M55" s="1489"/>
      <c r="N55" s="1490"/>
      <c r="O55" s="1505"/>
      <c r="P55" s="1502"/>
      <c r="Q55" s="1490"/>
      <c r="R55" s="1490"/>
      <c r="S55" s="408"/>
      <c r="T55" s="25"/>
    </row>
    <row r="56" spans="1:20" s="25" customFormat="1" x14ac:dyDescent="0.2">
      <c r="A56" s="33" t="s">
        <v>312</v>
      </c>
      <c r="B56" s="1482">
        <v>7120061.146281492</v>
      </c>
      <c r="C56" s="1410"/>
      <c r="D56" s="1483">
        <v>6838038.6262460202</v>
      </c>
      <c r="E56" s="1483"/>
      <c r="F56" s="1410">
        <v>4.1243189085390979E-2</v>
      </c>
      <c r="G56" s="1410"/>
      <c r="H56" s="1488">
        <v>4762555.88382049</v>
      </c>
      <c r="I56" s="1410"/>
      <c r="J56" s="1492">
        <v>4510387.8949716622</v>
      </c>
      <c r="K56" s="1485"/>
      <c r="L56" s="1410">
        <v>5.5908271022532999E-2</v>
      </c>
      <c r="M56" s="1486"/>
      <c r="N56" s="1492">
        <v>2357505.262461002</v>
      </c>
      <c r="O56" s="1410"/>
      <c r="P56" s="1483">
        <v>2327650.7312743585</v>
      </c>
      <c r="Q56" s="1485"/>
      <c r="R56" s="1410">
        <v>1.2826035618453184E-2</v>
      </c>
      <c r="S56" s="57"/>
    </row>
    <row r="57" spans="1:20" s="25" customFormat="1" x14ac:dyDescent="0.2">
      <c r="A57" s="33" t="s">
        <v>194</v>
      </c>
      <c r="B57" s="1482">
        <v>6536062.6059091846</v>
      </c>
      <c r="C57" s="1410"/>
      <c r="D57" s="1483">
        <v>6215979.0799412513</v>
      </c>
      <c r="E57" s="1483"/>
      <c r="F57" s="1410">
        <v>5.1493662036417025E-2</v>
      </c>
      <c r="G57" s="1410"/>
      <c r="H57" s="1488">
        <v>4541286.8294542953</v>
      </c>
      <c r="I57" s="1410"/>
      <c r="J57" s="1492">
        <v>4274486.3388957726</v>
      </c>
      <c r="K57" s="1485"/>
      <c r="L57" s="1410">
        <v>6.2416971164644147E-2</v>
      </c>
      <c r="M57" s="1486"/>
      <c r="N57" s="1492">
        <v>1994775.776454889</v>
      </c>
      <c r="O57" s="1410"/>
      <c r="P57" s="1483">
        <v>1941492.7410454785</v>
      </c>
      <c r="Q57" s="1485"/>
      <c r="R57" s="1410">
        <v>2.7444364989342166E-2</v>
      </c>
      <c r="S57" s="57"/>
    </row>
    <row r="58" spans="1:20" s="25" customFormat="1" x14ac:dyDescent="0.2">
      <c r="A58" s="33" t="s">
        <v>195</v>
      </c>
      <c r="B58" s="1482">
        <v>588236.46065084392</v>
      </c>
      <c r="C58" s="1410"/>
      <c r="D58" s="1483">
        <v>632113.42528413632</v>
      </c>
      <c r="E58" s="1483"/>
      <c r="F58" s="1410">
        <v>-6.9413119352068203E-2</v>
      </c>
      <c r="G58" s="1410"/>
      <c r="H58" s="1488">
        <v>228711.13785880603</v>
      </c>
      <c r="I58" s="1410"/>
      <c r="J58" s="1492">
        <v>249756.59855599867</v>
      </c>
      <c r="K58" s="1485"/>
      <c r="L58" s="1410">
        <v>-8.4263882591570347E-2</v>
      </c>
      <c r="M58" s="1486"/>
      <c r="N58" s="1492">
        <v>359525.32279203786</v>
      </c>
      <c r="O58" s="1410"/>
      <c r="P58" s="1483">
        <v>382356.82672813768</v>
      </c>
      <c r="Q58" s="1485"/>
      <c r="R58" s="1410">
        <v>-5.9712557328898991E-2</v>
      </c>
      <c r="S58" s="57"/>
    </row>
    <row r="59" spans="1:20" s="25" customFormat="1" x14ac:dyDescent="0.2">
      <c r="A59" s="33" t="s">
        <v>263</v>
      </c>
      <c r="B59" s="1482">
        <v>109920.86403467691</v>
      </c>
      <c r="C59" s="1410"/>
      <c r="D59" s="1483">
        <v>119100.50844242016</v>
      </c>
      <c r="E59" s="1483"/>
      <c r="F59" s="1410">
        <v>-7.7074770945929308E-2</v>
      </c>
      <c r="G59" s="1410"/>
      <c r="H59" s="1488">
        <v>55991.012612125633</v>
      </c>
      <c r="I59" s="1410"/>
      <c r="J59" s="1492">
        <v>66869.996944299579</v>
      </c>
      <c r="K59" s="1485"/>
      <c r="L59" s="1410">
        <v>-0.1626885722940255</v>
      </c>
      <c r="M59" s="1486"/>
      <c r="N59" s="1492">
        <v>53929.851422551277</v>
      </c>
      <c r="O59" s="1410"/>
      <c r="P59" s="1483">
        <v>52230.511498120584</v>
      </c>
      <c r="Q59" s="1485"/>
      <c r="R59" s="1410">
        <v>3.2535387375860571E-2</v>
      </c>
      <c r="S59" s="57"/>
    </row>
    <row r="60" spans="1:20" s="25" customFormat="1" x14ac:dyDescent="0.2">
      <c r="A60" s="33" t="s">
        <v>243</v>
      </c>
      <c r="B60" s="1482">
        <v>498770.71751596534</v>
      </c>
      <c r="C60" s="1410"/>
      <c r="D60" s="1483">
        <v>460251.18765607686</v>
      </c>
      <c r="E60" s="1483"/>
      <c r="F60" s="1410">
        <v>8.3692407304926372E-2</v>
      </c>
      <c r="G60" s="1410"/>
      <c r="H60" s="1488">
        <v>322720.66641765594</v>
      </c>
      <c r="I60" s="1410"/>
      <c r="J60" s="1492">
        <v>327895.81399353198</v>
      </c>
      <c r="K60" s="1485"/>
      <c r="L60" s="1410">
        <v>-1.5782902236068555E-2</v>
      </c>
      <c r="M60" s="1486"/>
      <c r="N60" s="1492">
        <v>176050.05109830937</v>
      </c>
      <c r="O60" s="1410"/>
      <c r="P60" s="1483">
        <v>132355.37366254491</v>
      </c>
      <c r="Q60" s="1485"/>
      <c r="R60" s="1410">
        <v>0.33013149543266007</v>
      </c>
      <c r="S60" s="57"/>
    </row>
    <row r="61" spans="1:20" s="25" customFormat="1" x14ac:dyDescent="0.2">
      <c r="A61" s="33" t="s">
        <v>313</v>
      </c>
      <c r="B61" s="1482">
        <v>263556.45394226105</v>
      </c>
      <c r="C61" s="1410"/>
      <c r="D61" s="1483">
        <v>249005.11444642971</v>
      </c>
      <c r="E61" s="1483"/>
      <c r="F61" s="1410">
        <v>5.8437914129518334E-2</v>
      </c>
      <c r="G61" s="1410"/>
      <c r="H61" s="1488">
        <v>198049.30873908321</v>
      </c>
      <c r="I61" s="1410"/>
      <c r="J61" s="1492">
        <v>201393.1578970603</v>
      </c>
      <c r="K61" s="1485"/>
      <c r="L61" s="1410">
        <v>-1.6603588686395498E-2</v>
      </c>
      <c r="M61" s="1486"/>
      <c r="N61" s="1492">
        <v>65507.145203177861</v>
      </c>
      <c r="O61" s="1410"/>
      <c r="P61" s="1483">
        <v>47611.95654936941</v>
      </c>
      <c r="Q61" s="1485"/>
      <c r="R61" s="1410">
        <v>0.3758549312136063</v>
      </c>
      <c r="S61" s="57"/>
    </row>
    <row r="62" spans="1:20" s="25" customFormat="1" x14ac:dyDescent="0.2">
      <c r="A62" s="33" t="s">
        <v>314</v>
      </c>
      <c r="B62" s="1482">
        <v>81764.170876228251</v>
      </c>
      <c r="C62" s="1410"/>
      <c r="D62" s="1483">
        <v>88695.403200346278</v>
      </c>
      <c r="E62" s="1483"/>
      <c r="F62" s="1410">
        <v>-7.8146466152949026E-2</v>
      </c>
      <c r="G62" s="1410"/>
      <c r="H62" s="1488">
        <v>71360.283861659846</v>
      </c>
      <c r="I62" s="1410"/>
      <c r="J62" s="1492">
        <v>77104.577707673758</v>
      </c>
      <c r="K62" s="1485"/>
      <c r="L62" s="1410">
        <v>-7.4500036402406974E-2</v>
      </c>
      <c r="M62" s="1486"/>
      <c r="N62" s="1492">
        <v>10403.887014568412</v>
      </c>
      <c r="O62" s="1410"/>
      <c r="P62" s="1483">
        <v>11590.82549267252</v>
      </c>
      <c r="Q62" s="1485"/>
      <c r="R62" s="1410">
        <v>-0.10240327393889814</v>
      </c>
      <c r="S62" s="57"/>
    </row>
    <row r="63" spans="1:20" s="25" customFormat="1" x14ac:dyDescent="0.2">
      <c r="A63" s="33" t="s">
        <v>315</v>
      </c>
      <c r="B63" s="1482">
        <v>171087.25833800988</v>
      </c>
      <c r="C63" s="1410"/>
      <c r="D63" s="1483">
        <v>144230.29038742554</v>
      </c>
      <c r="E63" s="1483"/>
      <c r="F63" s="1410">
        <v>0.18620892933406874</v>
      </c>
      <c r="G63" s="1410"/>
      <c r="H63" s="1488">
        <v>67180.620004662487</v>
      </c>
      <c r="I63" s="1410"/>
      <c r="J63" s="1492">
        <v>69453.4623584652</v>
      </c>
      <c r="K63" s="1485"/>
      <c r="L63" s="1410">
        <v>-3.2724680334467036E-2</v>
      </c>
      <c r="M63" s="1486"/>
      <c r="N63" s="1492">
        <v>103906.63833334738</v>
      </c>
      <c r="O63" s="1410"/>
      <c r="P63" s="1483">
        <v>74776.828028960343</v>
      </c>
      <c r="Q63" s="1485"/>
      <c r="R63" s="1410">
        <v>0.38955664571791332</v>
      </c>
      <c r="S63" s="57"/>
    </row>
    <row r="64" spans="1:20" s="25" customFormat="1" x14ac:dyDescent="0.2">
      <c r="A64" s="33" t="s">
        <v>237</v>
      </c>
      <c r="B64" s="1482">
        <v>257097.00291067682</v>
      </c>
      <c r="C64" s="1410"/>
      <c r="D64" s="1483">
        <v>269845.04313764925</v>
      </c>
      <c r="E64" s="1483"/>
      <c r="F64" s="1410">
        <v>-4.72420767072219E-2</v>
      </c>
      <c r="G64" s="1410"/>
      <c r="H64" s="1488">
        <v>239163.43968147808</v>
      </c>
      <c r="I64" s="1410"/>
      <c r="J64" s="1492">
        <v>248612.05559896585</v>
      </c>
      <c r="K64" s="1485"/>
      <c r="L64" s="1410">
        <v>-3.8005461540164633E-2</v>
      </c>
      <c r="M64" s="1486"/>
      <c r="N64" s="1492">
        <v>17933.563229198757</v>
      </c>
      <c r="O64" s="1410"/>
      <c r="P64" s="1483">
        <v>21232.987538683425</v>
      </c>
      <c r="Q64" s="1485"/>
      <c r="R64" s="1410">
        <v>-0.15539143059701774</v>
      </c>
      <c r="S64" s="57"/>
    </row>
    <row r="65" spans="1:20" s="25" customFormat="1" x14ac:dyDescent="0.2">
      <c r="A65" s="33" t="s">
        <v>260</v>
      </c>
      <c r="B65" s="1482">
        <v>717410.84951021546</v>
      </c>
      <c r="C65" s="1410"/>
      <c r="D65" s="1483">
        <v>677847.94794798642</v>
      </c>
      <c r="E65" s="1483"/>
      <c r="F65" s="1410">
        <v>5.8365451547055254E-2</v>
      </c>
      <c r="G65" s="1410"/>
      <c r="H65" s="1488">
        <v>638925.980519937</v>
      </c>
      <c r="I65" s="1410"/>
      <c r="J65" s="1492">
        <v>602937.2996534853</v>
      </c>
      <c r="K65" s="1485"/>
      <c r="L65" s="1410">
        <v>5.9688927666499969E-2</v>
      </c>
      <c r="M65" s="1486"/>
      <c r="N65" s="1492">
        <v>78484.868990278483</v>
      </c>
      <c r="O65" s="1410"/>
      <c r="P65" s="1483">
        <v>74910.648294501123</v>
      </c>
      <c r="Q65" s="1485"/>
      <c r="R65" s="1410">
        <v>4.7713119258103232E-2</v>
      </c>
      <c r="S65" s="57"/>
    </row>
    <row r="66" spans="1:20" s="25" customFormat="1" x14ac:dyDescent="0.2">
      <c r="A66" s="33" t="s">
        <v>316</v>
      </c>
      <c r="B66" s="1482">
        <v>90512.810357741211</v>
      </c>
      <c r="C66" s="1410"/>
      <c r="D66" s="1483">
        <v>87302.415958444166</v>
      </c>
      <c r="E66" s="1483"/>
      <c r="F66" s="1410">
        <v>3.6773259526118825E-2</v>
      </c>
      <c r="G66" s="1410"/>
      <c r="H66" s="1488">
        <v>78120.821954521147</v>
      </c>
      <c r="I66" s="1410"/>
      <c r="J66" s="1492">
        <v>78076.808343289027</v>
      </c>
      <c r="K66" s="1485"/>
      <c r="L66" s="1410">
        <v>5.6372195746783309E-4</v>
      </c>
      <c r="M66" s="1486"/>
      <c r="N66" s="1506">
        <v>12391.988403220061</v>
      </c>
      <c r="O66" s="1410"/>
      <c r="P66" s="1483">
        <v>9225.6076151551351</v>
      </c>
      <c r="Q66" s="1485"/>
      <c r="R66" s="1410">
        <v>0.34321650347056093</v>
      </c>
      <c r="S66" s="57"/>
    </row>
    <row r="67" spans="1:20" s="25" customFormat="1" x14ac:dyDescent="0.2">
      <c r="A67" s="33" t="s">
        <v>317</v>
      </c>
      <c r="B67" s="1482">
        <v>27637.303229013116</v>
      </c>
      <c r="C67" s="1410"/>
      <c r="D67" s="1483">
        <v>30011.519238123732</v>
      </c>
      <c r="E67" s="1483"/>
      <c r="F67" s="1410">
        <v>-7.911015734567152E-2</v>
      </c>
      <c r="G67" s="1410"/>
      <c r="H67" s="1488">
        <v>16451.324223349835</v>
      </c>
      <c r="I67" s="1410"/>
      <c r="J67" s="1492">
        <v>22680.213110563007</v>
      </c>
      <c r="K67" s="1485"/>
      <c r="L67" s="1410">
        <v>-0.27463978653322929</v>
      </c>
      <c r="M67" s="1486"/>
      <c r="N67" s="1506">
        <v>11185.979005663279</v>
      </c>
      <c r="O67" s="1410"/>
      <c r="P67" s="1483">
        <v>7331.3061275607261</v>
      </c>
      <c r="Q67" s="1485"/>
      <c r="R67" s="1410">
        <v>0.52578255648220773</v>
      </c>
      <c r="S67" s="57"/>
    </row>
    <row r="68" spans="1:20" s="25" customFormat="1" x14ac:dyDescent="0.2">
      <c r="A68" s="33" t="s">
        <v>622</v>
      </c>
      <c r="B68" s="1482">
        <v>90476.846059577278</v>
      </c>
      <c r="C68" s="1410"/>
      <c r="D68" s="1483">
        <v>106293.79582824578</v>
      </c>
      <c r="E68" s="1483"/>
      <c r="F68" s="1410">
        <v>-0.14880407313919086</v>
      </c>
      <c r="G68" s="1417"/>
      <c r="H68" s="1488">
        <v>57936.846919285897</v>
      </c>
      <c r="I68" s="1410"/>
      <c r="J68" s="1492">
        <v>71576.795310902933</v>
      </c>
      <c r="K68" s="1485"/>
      <c r="L68" s="1410">
        <v>-0.19056383192863247</v>
      </c>
      <c r="M68" s="1486"/>
      <c r="N68" s="1506">
        <v>32539.99914029138</v>
      </c>
      <c r="O68" s="1410"/>
      <c r="P68" s="1483">
        <v>34717.000517342858</v>
      </c>
      <c r="Q68" s="1485"/>
      <c r="R68" s="1410">
        <v>-6.2707069868088341E-2</v>
      </c>
      <c r="S68" s="57"/>
    </row>
    <row r="69" spans="1:20" s="25" customFormat="1" x14ac:dyDescent="0.2">
      <c r="A69" s="33" t="s">
        <v>775</v>
      </c>
      <c r="B69" s="1482">
        <v>45.159470749771373</v>
      </c>
      <c r="C69" s="1410"/>
      <c r="D69" s="1483">
        <v>44.894131815398609</v>
      </c>
      <c r="E69" s="1485"/>
      <c r="F69" s="1410">
        <v>5.9103255513174467E-3</v>
      </c>
      <c r="G69" s="1410"/>
      <c r="H69" s="1488">
        <v>46.438502390533159</v>
      </c>
      <c r="I69" s="1410"/>
      <c r="J69" s="1492">
        <v>46.556647159857995</v>
      </c>
      <c r="K69" s="1485"/>
      <c r="L69" s="1417">
        <v>-2.5376563075766865E-3</v>
      </c>
      <c r="M69" s="1410"/>
      <c r="N69" s="1492">
        <v>42.987436930673411</v>
      </c>
      <c r="O69" s="1410"/>
      <c r="P69" s="1483">
        <v>42.261322892546595</v>
      </c>
      <c r="Q69" s="1485"/>
      <c r="R69" s="1410">
        <v>1.7181526474526834E-2</v>
      </c>
      <c r="S69" s="57"/>
    </row>
    <row r="70" spans="1:20" s="10" customFormat="1" x14ac:dyDescent="0.2">
      <c r="A70" s="546" t="s">
        <v>456</v>
      </c>
      <c r="B70" s="394"/>
      <c r="C70" s="550"/>
      <c r="D70" s="547"/>
      <c r="E70" s="547"/>
      <c r="F70" s="407"/>
      <c r="G70" s="407"/>
      <c r="H70" s="552"/>
      <c r="I70" s="550"/>
      <c r="J70" s="548"/>
      <c r="K70" s="407"/>
      <c r="L70" s="408"/>
      <c r="M70" s="394"/>
      <c r="N70" s="407"/>
      <c r="O70" s="550"/>
      <c r="P70" s="548"/>
      <c r="Q70" s="407"/>
      <c r="R70" s="407"/>
      <c r="S70" s="408"/>
      <c r="T70" s="25"/>
    </row>
    <row r="71" spans="1:20" s="346" customFormat="1" x14ac:dyDescent="0.2">
      <c r="A71" s="1270" t="s">
        <v>592</v>
      </c>
      <c r="B71" s="1716">
        <v>14938.499293519197</v>
      </c>
      <c r="C71" s="1717"/>
      <c r="D71" s="1718">
        <v>14808.619116476479</v>
      </c>
      <c r="E71" s="1719"/>
      <c r="F71" s="1720">
        <v>8.7705798914234877E-3</v>
      </c>
      <c r="G71" s="100"/>
      <c r="H71" s="1272"/>
      <c r="I71" s="1271"/>
      <c r="J71" s="572"/>
      <c r="K71" s="572"/>
      <c r="L71" s="1273"/>
      <c r="M71" s="1274"/>
      <c r="N71" s="1275"/>
      <c r="O71" s="1271"/>
      <c r="P71" s="1275"/>
      <c r="Q71" s="1276"/>
      <c r="R71" s="100"/>
      <c r="S71" s="57"/>
      <c r="T71" s="25"/>
    </row>
    <row r="72" spans="1:20" s="346" customFormat="1" x14ac:dyDescent="0.2">
      <c r="A72" s="33" t="s">
        <v>590</v>
      </c>
      <c r="B72" s="1721">
        <v>191.30809370244683</v>
      </c>
      <c r="C72" s="1722"/>
      <c r="D72" s="1721">
        <v>196.74209048300801</v>
      </c>
      <c r="E72" s="1723"/>
      <c r="F72" s="1724">
        <v>-2.7619899571162201E-2</v>
      </c>
      <c r="G72" s="55"/>
      <c r="H72" s="570"/>
      <c r="I72" s="314"/>
      <c r="J72" s="571"/>
      <c r="K72" s="571"/>
      <c r="L72" s="57"/>
      <c r="M72" s="573"/>
      <c r="N72" s="107"/>
      <c r="O72" s="314"/>
      <c r="P72" s="107"/>
      <c r="Q72" s="105"/>
      <c r="R72" s="55"/>
      <c r="S72" s="57"/>
      <c r="T72" s="25"/>
    </row>
    <row r="73" spans="1:20" s="176" customFormat="1" x14ac:dyDescent="0.2">
      <c r="A73" s="194" t="s">
        <v>591</v>
      </c>
      <c r="B73" s="1725">
        <v>1744.5367607093449</v>
      </c>
      <c r="C73" s="1726"/>
      <c r="D73" s="1725">
        <v>1806.7351551671231</v>
      </c>
      <c r="E73" s="1727"/>
      <c r="F73" s="1728">
        <v>-3.4425850562488716E-2</v>
      </c>
      <c r="G73" s="22"/>
      <c r="H73" s="575"/>
      <c r="I73" s="315"/>
      <c r="J73" s="574"/>
      <c r="K73" s="574"/>
      <c r="L73" s="91"/>
      <c r="M73" s="576"/>
      <c r="N73" s="108"/>
      <c r="O73" s="315"/>
      <c r="P73" s="108"/>
      <c r="Q73" s="153"/>
      <c r="R73" s="22"/>
      <c r="S73" s="91"/>
      <c r="T73" s="98"/>
    </row>
    <row r="74" spans="1:20" x14ac:dyDescent="0.2">
      <c r="A74" s="123"/>
      <c r="B74" s="553"/>
      <c r="C74" s="55"/>
      <c r="D74" s="553"/>
      <c r="E74" s="56"/>
      <c r="F74" s="55"/>
      <c r="G74" s="55"/>
      <c r="H74" s="553"/>
      <c r="I74" s="55"/>
      <c r="J74" s="559"/>
      <c r="K74" s="56"/>
      <c r="L74" s="55"/>
      <c r="M74" s="55"/>
      <c r="N74" s="414"/>
      <c r="O74" s="55"/>
      <c r="P74" s="560"/>
      <c r="Q74" s="56"/>
      <c r="R74" s="55"/>
      <c r="S74" s="55"/>
      <c r="T74" s="98"/>
    </row>
    <row r="75" spans="1:20" x14ac:dyDescent="0.2">
      <c r="A75" s="123" t="s">
        <v>677</v>
      </c>
      <c r="B75" s="558"/>
      <c r="C75" s="55"/>
      <c r="D75" s="553"/>
      <c r="E75" s="56"/>
      <c r="F75" s="55"/>
      <c r="G75" s="55"/>
      <c r="H75" s="553"/>
      <c r="I75" s="55"/>
      <c r="J75" s="559"/>
      <c r="K75" s="56"/>
      <c r="L75" s="55"/>
      <c r="M75" s="55"/>
      <c r="N75" s="414"/>
      <c r="O75" s="55"/>
      <c r="P75" s="560"/>
      <c r="Q75" s="56"/>
      <c r="R75" s="55"/>
      <c r="S75" s="55"/>
      <c r="T75" s="98"/>
    </row>
    <row r="76" spans="1:20" s="413" customFormat="1" ht="12.75" x14ac:dyDescent="0.2">
      <c r="A76" s="411"/>
      <c r="B76" s="412"/>
      <c r="C76" s="402"/>
      <c r="E76" s="403"/>
      <c r="F76" s="402"/>
      <c r="G76" s="402"/>
      <c r="H76" s="412"/>
      <c r="I76" s="402"/>
      <c r="J76" s="414"/>
      <c r="K76" s="403"/>
      <c r="L76" s="402"/>
      <c r="M76" s="402"/>
      <c r="N76" s="412"/>
      <c r="O76" s="402"/>
      <c r="P76" s="414"/>
      <c r="Q76" s="403"/>
      <c r="R76" s="415"/>
    </row>
    <row r="77" spans="1:20" s="413" customFormat="1" ht="12.75" x14ac:dyDescent="0.2">
      <c r="A77" s="411"/>
      <c r="B77" s="416"/>
      <c r="F77" s="417"/>
      <c r="H77" s="417"/>
      <c r="J77" s="418"/>
      <c r="L77" s="417"/>
      <c r="P77" s="418"/>
    </row>
    <row r="78" spans="1:20" s="413" customFormat="1" ht="12.75" x14ac:dyDescent="0.2">
      <c r="A78" s="411"/>
      <c r="B78" s="416"/>
      <c r="F78" s="417"/>
      <c r="G78" s="417"/>
      <c r="H78" s="419"/>
      <c r="J78" s="418"/>
      <c r="L78" s="417"/>
      <c r="M78" s="417"/>
      <c r="P78" s="418"/>
      <c r="R78" s="417"/>
    </row>
    <row r="79" spans="1:20" x14ac:dyDescent="0.2">
      <c r="B79" s="187"/>
      <c r="G79" s="35"/>
      <c r="M79" s="35"/>
      <c r="N79" s="10"/>
      <c r="R79" s="34"/>
    </row>
    <row r="80" spans="1:20" x14ac:dyDescent="0.2">
      <c r="B80" s="192"/>
      <c r="G80" s="35"/>
      <c r="M80" s="35"/>
      <c r="N80" s="10"/>
      <c r="R80" s="34"/>
    </row>
    <row r="81" spans="2:17" x14ac:dyDescent="0.2">
      <c r="B81" s="188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</row>
    <row r="82" spans="2:17" x14ac:dyDescent="0.2">
      <c r="B82" s="191"/>
      <c r="N82" s="10"/>
    </row>
    <row r="83" spans="2:17" x14ac:dyDescent="0.2">
      <c r="B83" s="191"/>
    </row>
  </sheetData>
  <mergeCells count="3">
    <mergeCell ref="A4:A5"/>
    <mergeCell ref="A1:S1"/>
    <mergeCell ref="A2:S2"/>
  </mergeCells>
  <phoneticPr fontId="51" type="noConversion"/>
  <printOptions horizontalCentered="1"/>
  <pageMargins left="0.25" right="0.25" top="0.25" bottom="0.5" header="0.3" footer="0.3"/>
  <pageSetup scale="82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/>
  <dimension ref="A1:U83"/>
  <sheetViews>
    <sheetView showGridLines="0" zoomScaleNormal="100" workbookViewId="0">
      <selection activeCell="H14" sqref="H14"/>
    </sheetView>
  </sheetViews>
  <sheetFormatPr defaultColWidth="9.140625" defaultRowHeight="12" x14ac:dyDescent="0.2"/>
  <cols>
    <col min="1" max="1" width="24.7109375" style="923" customWidth="1"/>
    <col min="2" max="2" width="10.28515625" style="34" customWidth="1"/>
    <col min="3" max="3" width="0.5703125" style="920" customWidth="1"/>
    <col min="4" max="4" width="12.7109375" style="901" customWidth="1"/>
    <col min="5" max="5" width="0.7109375" style="901" customWidth="1"/>
    <col min="6" max="6" width="8.5703125" style="920" customWidth="1"/>
    <col min="7" max="7" width="0.5703125" style="920" customWidth="1"/>
    <col min="8" max="8" width="10.28515625" style="35" customWidth="1"/>
    <col min="9" max="9" width="0.5703125" style="920" customWidth="1"/>
    <col min="10" max="10" width="10.28515625" style="567" customWidth="1"/>
    <col min="11" max="11" width="0.5703125" style="901" customWidth="1"/>
    <col min="12" max="12" width="8.42578125" style="920" customWidth="1"/>
    <col min="13" max="13" width="1.5703125" style="920" customWidth="1"/>
    <col min="14" max="14" width="10.28515625" style="71" customWidth="1"/>
    <col min="15" max="15" width="0.5703125" style="920" customWidth="1"/>
    <col min="16" max="16" width="10.28515625" style="567" customWidth="1"/>
    <col min="17" max="17" width="0.5703125" style="901" customWidth="1"/>
    <col min="18" max="18" width="8.28515625" style="920" customWidth="1"/>
    <col min="19" max="19" width="0.5703125" style="920" customWidth="1"/>
    <col min="20" max="20" width="9.140625" style="901"/>
    <col min="21" max="16384" width="9.140625" style="4"/>
  </cols>
  <sheetData>
    <row r="1" spans="1:21" s="2" customFormat="1" ht="15.75" x14ac:dyDescent="0.25">
      <c r="A1" s="1893" t="str">
        <f>CONCATENATE('List of Tables'!A71,":  ",'List of Tables'!C71)</f>
        <v>TABLE 58:  Maui Island Visitor Characteristics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693"/>
      <c r="U1" s="1353"/>
    </row>
    <row r="2" spans="1:21" s="2" customFormat="1" ht="15.75" x14ac:dyDescent="0.25">
      <c r="A2" s="1893" t="s">
        <v>650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  <c r="T2" s="901"/>
    </row>
    <row r="3" spans="1:21" s="2" customFormat="1" ht="14.25" x14ac:dyDescent="0.2">
      <c r="A3" s="604"/>
      <c r="B3" s="417"/>
      <c r="C3" s="902"/>
      <c r="D3" s="834"/>
      <c r="E3" s="902"/>
      <c r="F3" s="902"/>
      <c r="G3" s="902"/>
      <c r="H3" s="544"/>
      <c r="I3" s="902"/>
      <c r="J3" s="834"/>
      <c r="K3" s="902"/>
      <c r="L3" s="902"/>
      <c r="M3" s="902"/>
      <c r="N3" s="544"/>
      <c r="O3" s="902"/>
      <c r="P3" s="834"/>
      <c r="Q3" s="902"/>
      <c r="R3" s="544"/>
      <c r="S3" s="902"/>
      <c r="T3" s="901"/>
    </row>
    <row r="4" spans="1:21" x14ac:dyDescent="0.2">
      <c r="A4" s="1971" t="s">
        <v>348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  <c r="T4" s="4"/>
    </row>
    <row r="5" spans="1:21" s="14" customFormat="1" ht="24" x14ac:dyDescent="0.2">
      <c r="A5" s="1979" t="s">
        <v>214</v>
      </c>
      <c r="B5" s="66">
        <v>2015</v>
      </c>
      <c r="C5" s="67"/>
      <c r="D5" s="68" t="s">
        <v>984</v>
      </c>
      <c r="E5" s="903"/>
      <c r="F5" s="44" t="s">
        <v>857</v>
      </c>
      <c r="G5" s="903"/>
      <c r="H5" s="66">
        <v>2015</v>
      </c>
      <c r="I5" s="67"/>
      <c r="J5" s="68" t="s">
        <v>984</v>
      </c>
      <c r="K5" s="903"/>
      <c r="L5" s="904" t="s">
        <v>857</v>
      </c>
      <c r="M5" s="772"/>
      <c r="N5" s="1265">
        <v>2015</v>
      </c>
      <c r="O5" s="67"/>
      <c r="P5" s="68" t="s">
        <v>984</v>
      </c>
      <c r="Q5" s="903"/>
      <c r="R5" s="44" t="s">
        <v>857</v>
      </c>
      <c r="S5" s="905"/>
      <c r="T5" s="901"/>
    </row>
    <row r="6" spans="1:21" s="14" customFormat="1" x14ac:dyDescent="0.2">
      <c r="A6" s="906" t="s">
        <v>899</v>
      </c>
      <c r="B6" s="1566">
        <v>20798172.080861703</v>
      </c>
      <c r="C6" s="1567">
        <v>0</v>
      </c>
      <c r="D6" s="1389">
        <v>19932485.32145793</v>
      </c>
      <c r="E6" s="1389"/>
      <c r="F6" s="1568">
        <v>4.3430949299224336E-2</v>
      </c>
      <c r="G6" s="1568"/>
      <c r="H6" s="1569">
        <v>17552378.397074196</v>
      </c>
      <c r="I6" s="1568"/>
      <c r="J6" s="1389">
        <v>16899276.106922928</v>
      </c>
      <c r="K6" s="1570"/>
      <c r="L6" s="1568">
        <v>3.8646761318002223E-2</v>
      </c>
      <c r="M6" s="1571"/>
      <c r="N6" s="1614">
        <v>3245793.6838149005</v>
      </c>
      <c r="O6" s="1568"/>
      <c r="P6" s="1389">
        <v>3033209.2145340894</v>
      </c>
      <c r="Q6" s="1570"/>
      <c r="R6" s="1568">
        <v>7.0085659855634017E-2</v>
      </c>
      <c r="S6" s="910"/>
      <c r="T6" s="901"/>
    </row>
    <row r="7" spans="1:21" s="14" customFormat="1" x14ac:dyDescent="0.2">
      <c r="A7" s="906" t="s">
        <v>265</v>
      </c>
      <c r="B7" s="1566">
        <v>2540161.6352376342</v>
      </c>
      <c r="C7" s="1389"/>
      <c r="D7" s="1389">
        <v>2417417.4886872959</v>
      </c>
      <c r="E7" s="1389"/>
      <c r="F7" s="1568">
        <v>5.0774906330718524E-2</v>
      </c>
      <c r="G7" s="1568"/>
      <c r="H7" s="1575">
        <v>2083998.7386961151</v>
      </c>
      <c r="I7" s="1568"/>
      <c r="J7" s="1389">
        <v>1977717.6101193691</v>
      </c>
      <c r="K7" s="1570"/>
      <c r="L7" s="1568">
        <v>5.3739284128805007E-2</v>
      </c>
      <c r="M7" s="1571"/>
      <c r="N7" s="1389">
        <v>456162.89654493699</v>
      </c>
      <c r="O7" s="1568"/>
      <c r="P7" s="1389">
        <v>439699.87856768945</v>
      </c>
      <c r="Q7" s="1570"/>
      <c r="R7" s="1568">
        <v>3.7441488569147162E-2</v>
      </c>
      <c r="S7" s="910"/>
      <c r="T7" s="901"/>
    </row>
    <row r="8" spans="1:21" s="14" customFormat="1" x14ac:dyDescent="0.2">
      <c r="A8" s="429" t="s">
        <v>266</v>
      </c>
      <c r="B8" s="1577"/>
      <c r="C8" s="1578"/>
      <c r="D8" s="1578"/>
      <c r="E8" s="1578"/>
      <c r="F8" s="1578"/>
      <c r="G8" s="1578"/>
      <c r="H8" s="1577"/>
      <c r="I8" s="1578"/>
      <c r="J8" s="1578"/>
      <c r="K8" s="1578"/>
      <c r="L8" s="1578"/>
      <c r="M8" s="1577"/>
      <c r="N8" s="1578"/>
      <c r="O8" s="1578"/>
      <c r="P8" s="1578"/>
      <c r="Q8" s="1578"/>
      <c r="R8" s="1578"/>
      <c r="S8" s="408"/>
      <c r="T8" s="901"/>
    </row>
    <row r="9" spans="1:21" s="186" customFormat="1" x14ac:dyDescent="0.2">
      <c r="A9" s="911" t="s">
        <v>267</v>
      </c>
      <c r="B9" s="1566">
        <v>308696.76543714403</v>
      </c>
      <c r="C9" s="1389"/>
      <c r="D9" s="1389">
        <v>301781.65970594093</v>
      </c>
      <c r="E9" s="1389"/>
      <c r="F9" s="1568">
        <v>2.2914267679292548E-2</v>
      </c>
      <c r="G9" s="1568"/>
      <c r="H9" s="1575">
        <v>271112.18612825981</v>
      </c>
      <c r="I9" s="1568"/>
      <c r="J9" s="1580">
        <v>262412.05099331983</v>
      </c>
      <c r="K9" s="1570"/>
      <c r="L9" s="1568">
        <v>3.3154480146803375E-2</v>
      </c>
      <c r="M9" s="1571"/>
      <c r="N9" s="1389">
        <v>37584.579308691391</v>
      </c>
      <c r="O9" s="1568"/>
      <c r="P9" s="1389">
        <v>39369.608712464957</v>
      </c>
      <c r="Q9" s="1570"/>
      <c r="R9" s="1568">
        <v>-4.5340288160100536E-2</v>
      </c>
      <c r="S9" s="909"/>
      <c r="T9" s="901"/>
    </row>
    <row r="10" spans="1:21" s="186" customFormat="1" x14ac:dyDescent="0.2">
      <c r="A10" s="911" t="s">
        <v>268</v>
      </c>
      <c r="B10" s="1566">
        <v>1149481.4504591585</v>
      </c>
      <c r="C10" s="1389"/>
      <c r="D10" s="1389">
        <v>1116819.0021139395</v>
      </c>
      <c r="E10" s="1389"/>
      <c r="F10" s="1568">
        <v>2.9245964013322499E-2</v>
      </c>
      <c r="G10" s="1568"/>
      <c r="H10" s="1575">
        <v>932657.3289320952</v>
      </c>
      <c r="I10" s="1568"/>
      <c r="J10" s="1580">
        <v>902178.58163646585</v>
      </c>
      <c r="K10" s="1570"/>
      <c r="L10" s="1568">
        <v>3.3783496877462786E-2</v>
      </c>
      <c r="M10" s="1571"/>
      <c r="N10" s="1389">
        <v>216824.12152610149</v>
      </c>
      <c r="O10" s="1568"/>
      <c r="P10" s="1389">
        <v>214640.4204768826</v>
      </c>
      <c r="Q10" s="1570"/>
      <c r="R10" s="1568">
        <v>1.0173764309477192E-2</v>
      </c>
      <c r="S10" s="909"/>
      <c r="T10" s="901"/>
    </row>
    <row r="11" spans="1:21" s="186" customFormat="1" x14ac:dyDescent="0.2">
      <c r="A11" s="911" t="s">
        <v>269</v>
      </c>
      <c r="B11" s="1566">
        <v>1081983.4193454797</v>
      </c>
      <c r="C11" s="1389"/>
      <c r="D11" s="1389">
        <v>998816.82686492766</v>
      </c>
      <c r="E11" s="1389"/>
      <c r="F11" s="1568">
        <v>8.3265109521226399E-2</v>
      </c>
      <c r="G11" s="1568"/>
      <c r="H11" s="1575">
        <v>880229.22363561438</v>
      </c>
      <c r="I11" s="1568"/>
      <c r="J11" s="1389">
        <v>813126.97748683952</v>
      </c>
      <c r="K11" s="1570"/>
      <c r="L11" s="1568">
        <v>8.252369925810378E-2</v>
      </c>
      <c r="M11" s="1571"/>
      <c r="N11" s="1389">
        <v>201754.19571012844</v>
      </c>
      <c r="O11" s="1568"/>
      <c r="P11" s="1389">
        <v>185689.84937839315</v>
      </c>
      <c r="Q11" s="1570"/>
      <c r="R11" s="1568">
        <v>8.6511709635780087E-2</v>
      </c>
      <c r="S11" s="909"/>
      <c r="T11" s="901"/>
    </row>
    <row r="12" spans="1:21" s="186" customFormat="1" x14ac:dyDescent="0.2">
      <c r="A12" s="911" t="s">
        <v>270</v>
      </c>
      <c r="B12" s="1583">
        <v>2.2095167128873809</v>
      </c>
      <c r="C12" s="1584"/>
      <c r="D12" s="1585">
        <v>2.181714666370874</v>
      </c>
      <c r="E12" s="1585"/>
      <c r="F12" s="1568">
        <v>1.2743209249609934E-2</v>
      </c>
      <c r="G12" s="1568"/>
      <c r="H12" s="1586">
        <v>2.1808701336734617</v>
      </c>
      <c r="I12" s="1568"/>
      <c r="J12" s="1587">
        <v>2.1590241160758104</v>
      </c>
      <c r="K12" s="1570"/>
      <c r="L12" s="1568">
        <v>1.0118468540943469E-2</v>
      </c>
      <c r="M12" s="1571"/>
      <c r="N12" s="1584">
        <v>2.3505736057385103</v>
      </c>
      <c r="O12" s="1568"/>
      <c r="P12" s="1585">
        <v>2.2899637105280197</v>
      </c>
      <c r="Q12" s="1570"/>
      <c r="R12" s="1568">
        <v>2.6467622579274461E-2</v>
      </c>
      <c r="S12" s="909"/>
      <c r="T12" s="901"/>
    </row>
    <row r="13" spans="1:21" s="14" customFormat="1" x14ac:dyDescent="0.2">
      <c r="A13" s="429" t="s">
        <v>271</v>
      </c>
      <c r="B13" s="1577"/>
      <c r="C13" s="1578"/>
      <c r="D13" s="1578"/>
      <c r="E13" s="1578"/>
      <c r="F13" s="1578"/>
      <c r="G13" s="1578"/>
      <c r="H13" s="1577"/>
      <c r="I13" s="1578"/>
      <c r="J13" s="1578"/>
      <c r="K13" s="1578"/>
      <c r="L13" s="1578"/>
      <c r="M13" s="1577"/>
      <c r="N13" s="1578"/>
      <c r="O13" s="1578"/>
      <c r="P13" s="1578"/>
      <c r="Q13" s="1578"/>
      <c r="R13" s="1578"/>
      <c r="S13" s="408"/>
      <c r="T13" s="901"/>
    </row>
    <row r="14" spans="1:21" s="98" customFormat="1" x14ac:dyDescent="0.2">
      <c r="A14" s="912" t="s">
        <v>272</v>
      </c>
      <c r="B14" s="1566">
        <v>812728.02653871186</v>
      </c>
      <c r="C14" s="1389"/>
      <c r="D14" s="1389">
        <v>802690.72572393087</v>
      </c>
      <c r="E14" s="1389"/>
      <c r="F14" s="1568">
        <v>1.2504568064778057E-2</v>
      </c>
      <c r="G14" s="1568"/>
      <c r="H14" s="1575">
        <v>611276.8350049461</v>
      </c>
      <c r="I14" s="1568"/>
      <c r="J14" s="1580">
        <v>597524.73654345295</v>
      </c>
      <c r="K14" s="1570"/>
      <c r="L14" s="1568">
        <v>2.3015111543408174E-2</v>
      </c>
      <c r="M14" s="1571"/>
      <c r="N14" s="1389">
        <v>201451.19153347181</v>
      </c>
      <c r="O14" s="1568"/>
      <c r="P14" s="1389">
        <v>205165.98918026156</v>
      </c>
      <c r="Q14" s="1570"/>
      <c r="R14" s="1568">
        <v>-1.8106303396738351E-2</v>
      </c>
      <c r="S14" s="909"/>
      <c r="T14" s="901"/>
    </row>
    <row r="15" spans="1:21" s="98" customFormat="1" x14ac:dyDescent="0.2">
      <c r="A15" s="912" t="s">
        <v>273</v>
      </c>
      <c r="B15" s="1566">
        <v>1727433.6087028871</v>
      </c>
      <c r="C15" s="1389"/>
      <c r="D15" s="1389">
        <v>1614726.7629623311</v>
      </c>
      <c r="E15" s="1389"/>
      <c r="F15" s="1568">
        <v>6.9799329722997405E-2</v>
      </c>
      <c r="G15" s="1568"/>
      <c r="H15" s="1566">
        <v>1472721.9036914858</v>
      </c>
      <c r="I15" s="1568"/>
      <c r="J15" s="1580">
        <v>1380192.8735739612</v>
      </c>
      <c r="K15" s="1570"/>
      <c r="L15" s="1568">
        <v>6.7040651990851005E-2</v>
      </c>
      <c r="M15" s="1571"/>
      <c r="N15" s="1389">
        <v>254711.70501145607</v>
      </c>
      <c r="O15" s="1568"/>
      <c r="P15" s="1389">
        <v>234533.88938745516</v>
      </c>
      <c r="Q15" s="1570"/>
      <c r="R15" s="1568">
        <v>8.6033688678000458E-2</v>
      </c>
      <c r="S15" s="909"/>
      <c r="T15" s="901"/>
    </row>
    <row r="16" spans="1:21" s="98" customFormat="1" x14ac:dyDescent="0.2">
      <c r="A16" s="913" t="s">
        <v>619</v>
      </c>
      <c r="B16" s="1583">
        <v>5.2141016013293413</v>
      </c>
      <c r="C16" s="1584"/>
      <c r="D16" s="1585">
        <v>5.1659701412864205</v>
      </c>
      <c r="E16" s="1585"/>
      <c r="F16" s="1568">
        <v>9.3170225004310971E-3</v>
      </c>
      <c r="G16" s="1568"/>
      <c r="H16" s="1586">
        <v>5.6440329060197341</v>
      </c>
      <c r="I16" s="1568"/>
      <c r="J16" s="1587">
        <v>5.5964913871527937</v>
      </c>
      <c r="K16" s="1570"/>
      <c r="L16" s="1568">
        <v>8.4948793052868482E-3</v>
      </c>
      <c r="M16" s="1571"/>
      <c r="N16" s="1584">
        <v>3.2499429564947224</v>
      </c>
      <c r="O16" s="1568"/>
      <c r="P16" s="1585">
        <v>3.2295369263130849</v>
      </c>
      <c r="Q16" s="1570"/>
      <c r="R16" s="1568">
        <v>6.3185622729304289E-3</v>
      </c>
      <c r="S16" s="909"/>
      <c r="T16" s="901"/>
    </row>
    <row r="17" spans="1:20" x14ac:dyDescent="0.2">
      <c r="A17" s="545" t="s">
        <v>274</v>
      </c>
      <c r="B17" s="1577"/>
      <c r="C17" s="1578"/>
      <c r="D17" s="1578"/>
      <c r="E17" s="1578"/>
      <c r="F17" s="1578"/>
      <c r="G17" s="1578"/>
      <c r="H17" s="1577"/>
      <c r="I17" s="1578"/>
      <c r="J17" s="1578"/>
      <c r="K17" s="1578"/>
      <c r="L17" s="1578"/>
      <c r="M17" s="1577"/>
      <c r="N17" s="1578"/>
      <c r="O17" s="1578"/>
      <c r="P17" s="1578"/>
      <c r="Q17" s="1578"/>
      <c r="R17" s="1578"/>
      <c r="S17" s="408"/>
    </row>
    <row r="18" spans="1:20" s="98" customFormat="1" x14ac:dyDescent="0.2">
      <c r="A18" s="912" t="s">
        <v>275</v>
      </c>
      <c r="B18" s="1566">
        <v>107161.33902391649</v>
      </c>
      <c r="C18" s="1389"/>
      <c r="D18" s="1389">
        <v>112174.78384740565</v>
      </c>
      <c r="E18" s="1389"/>
      <c r="F18" s="1568">
        <v>-4.4693153412348745E-2</v>
      </c>
      <c r="G18" s="1568"/>
      <c r="H18" s="1575">
        <v>69350.435295172225</v>
      </c>
      <c r="I18" s="1568"/>
      <c r="J18" s="1580">
        <v>71550.805619308099</v>
      </c>
      <c r="K18" s="1570"/>
      <c r="L18" s="1568">
        <v>-3.0752558340756138E-2</v>
      </c>
      <c r="M18" s="1571"/>
      <c r="N18" s="1389">
        <v>37810.903728731144</v>
      </c>
      <c r="O18" s="1568"/>
      <c r="P18" s="1389">
        <v>40623.978228104541</v>
      </c>
      <c r="Q18" s="1570"/>
      <c r="R18" s="1568">
        <v>-6.9246652397702682E-2</v>
      </c>
      <c r="S18" s="909"/>
      <c r="T18" s="901"/>
    </row>
    <row r="19" spans="1:20" s="98" customFormat="1" x14ac:dyDescent="0.2">
      <c r="A19" s="912" t="s">
        <v>276</v>
      </c>
      <c r="B19" s="1566">
        <v>631076.18925220275</v>
      </c>
      <c r="C19" s="1389"/>
      <c r="D19" s="1389">
        <v>633721.43626693788</v>
      </c>
      <c r="E19" s="1389"/>
      <c r="F19" s="1568">
        <v>-4.1741479194983217E-3</v>
      </c>
      <c r="G19" s="1568"/>
      <c r="H19" s="1575">
        <v>479882.65188518667</v>
      </c>
      <c r="I19" s="1568"/>
      <c r="J19" s="1580">
        <v>472555.44157140958</v>
      </c>
      <c r="K19" s="1570"/>
      <c r="L19" s="1568">
        <v>1.5505504051358698E-2</v>
      </c>
      <c r="M19" s="1571"/>
      <c r="N19" s="1389">
        <v>151193.53736695694</v>
      </c>
      <c r="O19" s="1568"/>
      <c r="P19" s="1389">
        <v>161165.99469544375</v>
      </c>
      <c r="Q19" s="1570"/>
      <c r="R19" s="1568">
        <v>-6.1876932210990387E-2</v>
      </c>
      <c r="S19" s="909"/>
      <c r="T19" s="901"/>
    </row>
    <row r="20" spans="1:20" s="98" customFormat="1" x14ac:dyDescent="0.2">
      <c r="A20" s="912" t="s">
        <v>277</v>
      </c>
      <c r="B20" s="1566">
        <v>76314.104558239007</v>
      </c>
      <c r="C20" s="1389"/>
      <c r="D20" s="1389">
        <v>83532.676935319221</v>
      </c>
      <c r="E20" s="1389"/>
      <c r="F20" s="1568">
        <v>-8.6416150444570072E-2</v>
      </c>
      <c r="G20" s="1568"/>
      <c r="H20" s="1575">
        <v>46400.78111192496</v>
      </c>
      <c r="I20" s="1568"/>
      <c r="J20" s="1580">
        <v>49695.474069610085</v>
      </c>
      <c r="K20" s="1570"/>
      <c r="L20" s="1568">
        <v>-6.6297646201546254E-2</v>
      </c>
      <c r="M20" s="1571"/>
      <c r="N20" s="1389">
        <v>29913.323446310937</v>
      </c>
      <c r="O20" s="1568"/>
      <c r="P20" s="1389">
        <v>33837.20286571436</v>
      </c>
      <c r="Q20" s="1570"/>
      <c r="R20" s="1568">
        <v>-0.11596346881790591</v>
      </c>
      <c r="S20" s="909"/>
      <c r="T20" s="901"/>
    </row>
    <row r="21" spans="1:20" s="98" customFormat="1" x14ac:dyDescent="0.2">
      <c r="A21" s="912" t="s">
        <v>278</v>
      </c>
      <c r="B21" s="1566">
        <v>1878238.2115229426</v>
      </c>
      <c r="C21" s="1389"/>
      <c r="D21" s="1389">
        <v>1755053.9455074149</v>
      </c>
      <c r="E21" s="1389"/>
      <c r="F21" s="1568">
        <v>7.0188307505222119E-2</v>
      </c>
      <c r="G21" s="1568"/>
      <c r="H21" s="1575">
        <v>1581166.4326276756</v>
      </c>
      <c r="I21" s="1568"/>
      <c r="J21" s="1580">
        <v>1483306.8369966079</v>
      </c>
      <c r="K21" s="1570"/>
      <c r="L21" s="1568">
        <v>6.5973939572215048E-2</v>
      </c>
      <c r="M21" s="1571"/>
      <c r="N21" s="1389">
        <v>297071.77889554854</v>
      </c>
      <c r="O21" s="1568"/>
      <c r="P21" s="1389">
        <v>271747.10850988975</v>
      </c>
      <c r="Q21" s="1570"/>
      <c r="R21" s="1568">
        <v>9.3192050964314696E-2</v>
      </c>
      <c r="S21" s="909"/>
      <c r="T21" s="901"/>
    </row>
    <row r="22" spans="1:20" x14ac:dyDescent="0.2">
      <c r="A22" s="545" t="s">
        <v>279</v>
      </c>
      <c r="B22" s="1577"/>
      <c r="C22" s="1578"/>
      <c r="D22" s="1578"/>
      <c r="E22" s="1578"/>
      <c r="F22" s="1578"/>
      <c r="G22" s="1578"/>
      <c r="H22" s="1577"/>
      <c r="I22" s="1578"/>
      <c r="J22" s="1578"/>
      <c r="K22" s="1578"/>
      <c r="L22" s="1578"/>
      <c r="M22" s="1577"/>
      <c r="N22" s="1578"/>
      <c r="O22" s="1578"/>
      <c r="P22" s="1578"/>
      <c r="Q22" s="1578"/>
      <c r="R22" s="1578"/>
      <c r="S22" s="408"/>
    </row>
    <row r="23" spans="1:20" s="98" customFormat="1" x14ac:dyDescent="0.2">
      <c r="A23" s="912" t="s">
        <v>541</v>
      </c>
      <c r="B23" s="1566">
        <v>736286.48881295323</v>
      </c>
      <c r="C23" s="1389"/>
      <c r="D23" s="1389">
        <v>730560.26172593725</v>
      </c>
      <c r="E23" s="1389">
        <v>0</v>
      </c>
      <c r="F23" s="1568">
        <v>7.8381310714709038E-3</v>
      </c>
      <c r="G23" s="1568"/>
      <c r="H23" s="1575">
        <v>482390.89367822872</v>
      </c>
      <c r="I23" s="1568"/>
      <c r="J23" s="1580">
        <v>483817.01815846656</v>
      </c>
      <c r="K23" s="1570"/>
      <c r="L23" s="1568">
        <v>-2.9476525767242251E-3</v>
      </c>
      <c r="M23" s="1571"/>
      <c r="N23" s="1389">
        <v>253895.59513464445</v>
      </c>
      <c r="O23" s="1568"/>
      <c r="P23" s="1389">
        <v>246743.24356748688</v>
      </c>
      <c r="Q23" s="1570"/>
      <c r="R23" s="1568">
        <v>2.898702093620379E-2</v>
      </c>
      <c r="S23" s="909"/>
      <c r="T23" s="901"/>
    </row>
    <row r="24" spans="1:20" s="98" customFormat="1" x14ac:dyDescent="0.2">
      <c r="A24" s="912" t="s">
        <v>280</v>
      </c>
      <c r="B24" s="1566">
        <v>2540161.6352376342</v>
      </c>
      <c r="C24" s="1389"/>
      <c r="D24" s="1389">
        <v>2417417.4886872959</v>
      </c>
      <c r="E24" s="1389">
        <v>0</v>
      </c>
      <c r="F24" s="1568">
        <v>5.0774906330718524E-2</v>
      </c>
      <c r="G24" s="1568"/>
      <c r="H24" s="1575">
        <v>2083998.7386961151</v>
      </c>
      <c r="I24" s="1568"/>
      <c r="J24" s="1580">
        <v>1977717.6101193691</v>
      </c>
      <c r="K24" s="1570"/>
      <c r="L24" s="1568">
        <v>5.3739284128805007E-2</v>
      </c>
      <c r="M24" s="1571"/>
      <c r="N24" s="1389">
        <v>456162.89654493699</v>
      </c>
      <c r="O24" s="1568"/>
      <c r="P24" s="1389">
        <v>439699.87856768945</v>
      </c>
      <c r="Q24" s="1570"/>
      <c r="R24" s="1568">
        <v>3.7441488569147162E-2</v>
      </c>
      <c r="S24" s="909"/>
      <c r="T24" s="901"/>
    </row>
    <row r="25" spans="1:20" s="98" customFormat="1" x14ac:dyDescent="0.2">
      <c r="A25" s="912" t="s">
        <v>281</v>
      </c>
      <c r="B25" s="1566">
        <v>2540161.6352376342</v>
      </c>
      <c r="C25" s="1389"/>
      <c r="D25" s="1389">
        <v>2417417.4886872959</v>
      </c>
      <c r="E25" s="1389">
        <v>0</v>
      </c>
      <c r="F25" s="1568">
        <v>5.0774906330718524E-2</v>
      </c>
      <c r="G25" s="1568"/>
      <c r="H25" s="1575">
        <v>2083998.7386961151</v>
      </c>
      <c r="I25" s="1568"/>
      <c r="J25" s="1580">
        <v>1977717.6101193691</v>
      </c>
      <c r="K25" s="1570"/>
      <c r="L25" s="1568">
        <v>5.3739284128805007E-2</v>
      </c>
      <c r="M25" s="1571"/>
      <c r="N25" s="1389">
        <v>456162.89654493699</v>
      </c>
      <c r="O25" s="1568"/>
      <c r="P25" s="1389">
        <v>439699.87856768945</v>
      </c>
      <c r="Q25" s="1570"/>
      <c r="R25" s="1568">
        <v>3.7441488569147162E-2</v>
      </c>
      <c r="S25" s="909"/>
      <c r="T25" s="901"/>
    </row>
    <row r="26" spans="1:20" s="98" customFormat="1" x14ac:dyDescent="0.2">
      <c r="A26" s="912" t="s">
        <v>542</v>
      </c>
      <c r="B26" s="1566">
        <v>41499.744284944623</v>
      </c>
      <c r="C26" s="1389"/>
      <c r="D26" s="1389">
        <v>39792.193114347436</v>
      </c>
      <c r="E26" s="1389">
        <v>0</v>
      </c>
      <c r="F26" s="1568">
        <v>4.2911713000847763E-2</v>
      </c>
      <c r="G26" s="1568"/>
      <c r="H26" s="1575">
        <v>30791.529227673913</v>
      </c>
      <c r="I26" s="1568"/>
      <c r="J26" s="1580">
        <v>30448.939737715555</v>
      </c>
      <c r="K26" s="1570"/>
      <c r="L26" s="1568">
        <v>1.125127813675594E-2</v>
      </c>
      <c r="M26" s="1571"/>
      <c r="N26" s="1389">
        <v>10708.215057270834</v>
      </c>
      <c r="O26" s="1568"/>
      <c r="P26" s="1389">
        <v>9343.2533766326615</v>
      </c>
      <c r="Q26" s="1570"/>
      <c r="R26" s="1568">
        <v>0.14609062021714211</v>
      </c>
      <c r="S26" s="909"/>
      <c r="T26" s="901"/>
    </row>
    <row r="27" spans="1:20" s="98" customFormat="1" x14ac:dyDescent="0.2">
      <c r="A27" s="912" t="s">
        <v>543</v>
      </c>
      <c r="B27" s="1566">
        <v>41201.976775239957</v>
      </c>
      <c r="C27" s="1389"/>
      <c r="D27" s="1389">
        <v>47929.303156903647</v>
      </c>
      <c r="E27" s="1389">
        <v>0</v>
      </c>
      <c r="F27" s="1568">
        <v>-0.14035936136273031</v>
      </c>
      <c r="G27" s="1568"/>
      <c r="H27" s="1575">
        <v>30456.906276072274</v>
      </c>
      <c r="I27" s="1568"/>
      <c r="J27" s="1580">
        <v>37028.298004778466</v>
      </c>
      <c r="K27" s="1570"/>
      <c r="L27" s="1568">
        <v>-0.17746945127907743</v>
      </c>
      <c r="M27" s="1571"/>
      <c r="N27" s="1389">
        <v>10745.070499168012</v>
      </c>
      <c r="O27" s="1568"/>
      <c r="P27" s="1389">
        <v>10901.005152125699</v>
      </c>
      <c r="Q27" s="1570"/>
      <c r="R27" s="1568">
        <v>-1.4304612352859921E-2</v>
      </c>
      <c r="S27" s="909"/>
      <c r="T27" s="901"/>
    </row>
    <row r="28" spans="1:20" s="98" customFormat="1" x14ac:dyDescent="0.2">
      <c r="A28" s="912" t="s">
        <v>246</v>
      </c>
      <c r="B28" s="1566">
        <v>305784.18536807643</v>
      </c>
      <c r="C28" s="1389"/>
      <c r="D28" s="1389">
        <v>296839.91231025325</v>
      </c>
      <c r="E28" s="1389">
        <v>0</v>
      </c>
      <c r="F28" s="1568">
        <v>3.0131638930262002E-2</v>
      </c>
      <c r="G28" s="1568"/>
      <c r="H28" s="1575">
        <v>243077.64299360252</v>
      </c>
      <c r="I28" s="1568"/>
      <c r="J28" s="1580">
        <v>238592.41634932041</v>
      </c>
      <c r="K28" s="1570"/>
      <c r="L28" s="1568">
        <v>1.8798697431000256E-2</v>
      </c>
      <c r="M28" s="1571"/>
      <c r="N28" s="1389">
        <v>62706.54237448606</v>
      </c>
      <c r="O28" s="1568"/>
      <c r="P28" s="1389">
        <v>58247.495960947483</v>
      </c>
      <c r="Q28" s="1570"/>
      <c r="R28" s="1568">
        <v>7.6553443885865616E-2</v>
      </c>
      <c r="S28" s="909"/>
      <c r="T28" s="901"/>
    </row>
    <row r="29" spans="1:20" s="98" customFormat="1" x14ac:dyDescent="0.2">
      <c r="A29" s="912" t="s">
        <v>0</v>
      </c>
      <c r="B29" s="1566">
        <v>353292.78332622652</v>
      </c>
      <c r="C29" s="1389"/>
      <c r="D29" s="1389">
        <v>346295.82926954911</v>
      </c>
      <c r="E29" s="1389">
        <v>0</v>
      </c>
      <c r="F29" s="1568">
        <v>2.0205135220473971E-2</v>
      </c>
      <c r="G29" s="1568"/>
      <c r="H29" s="1575">
        <v>262377.69740299648</v>
      </c>
      <c r="I29" s="1568"/>
      <c r="J29" s="1580">
        <v>257248.28855646926</v>
      </c>
      <c r="K29" s="1570"/>
      <c r="L29" s="1568">
        <v>1.9939525643923775E-2</v>
      </c>
      <c r="M29" s="1571"/>
      <c r="N29" s="1389">
        <v>90915.08592326114</v>
      </c>
      <c r="O29" s="1568"/>
      <c r="P29" s="1389">
        <v>89047.5407130721</v>
      </c>
      <c r="Q29" s="1570"/>
      <c r="R29" s="1568">
        <v>2.0972451291008946E-2</v>
      </c>
      <c r="S29" s="909"/>
      <c r="T29" s="901"/>
    </row>
    <row r="30" spans="1:20" s="98" customFormat="1" x14ac:dyDescent="0.2">
      <c r="A30" s="912" t="s">
        <v>253</v>
      </c>
      <c r="B30" s="1566">
        <v>211889.80930845827</v>
      </c>
      <c r="C30" s="1389"/>
      <c r="D30" s="1389">
        <v>202541.75368603726</v>
      </c>
      <c r="E30" s="1389">
        <v>0</v>
      </c>
      <c r="F30" s="1568">
        <v>4.6153721157720151E-2</v>
      </c>
      <c r="G30" s="1568"/>
      <c r="H30" s="1575">
        <v>149266.51018937756</v>
      </c>
      <c r="I30" s="1568"/>
      <c r="J30" s="1580">
        <v>146185.37012185497</v>
      </c>
      <c r="K30" s="1570"/>
      <c r="L30" s="1568">
        <v>2.1076938581160748E-2</v>
      </c>
      <c r="M30" s="1571"/>
      <c r="N30" s="1389">
        <v>62623.29911903938</v>
      </c>
      <c r="O30" s="1568"/>
      <c r="P30" s="1389">
        <v>56356.383564208707</v>
      </c>
      <c r="Q30" s="1570"/>
      <c r="R30" s="1568">
        <v>0.11120152072374495</v>
      </c>
      <c r="S30" s="909"/>
      <c r="T30" s="901"/>
    </row>
    <row r="31" spans="1:20" s="98" customFormat="1" x14ac:dyDescent="0.2">
      <c r="A31" s="912" t="s">
        <v>262</v>
      </c>
      <c r="B31" s="1566">
        <v>297133.9569208991</v>
      </c>
      <c r="C31" s="1389"/>
      <c r="D31" s="1389">
        <v>291706.29252146243</v>
      </c>
      <c r="E31" s="1389">
        <v>0</v>
      </c>
      <c r="F31" s="1568">
        <v>1.8606607188761046E-2</v>
      </c>
      <c r="G31" s="1568"/>
      <c r="H31" s="1575">
        <v>221450.84017841041</v>
      </c>
      <c r="I31" s="1568"/>
      <c r="J31" s="1580">
        <v>218495.55277174464</v>
      </c>
      <c r="K31" s="1570"/>
      <c r="L31" s="1568">
        <v>1.3525618115225726E-2</v>
      </c>
      <c r="M31" s="1571"/>
      <c r="N31" s="1389">
        <v>75683.116742469982</v>
      </c>
      <c r="O31" s="1568"/>
      <c r="P31" s="1389">
        <v>73210.739749725719</v>
      </c>
      <c r="Q31" s="1570"/>
      <c r="R31" s="1568">
        <v>3.3770687213326857E-2</v>
      </c>
      <c r="S31" s="909"/>
      <c r="T31" s="901"/>
    </row>
    <row r="32" spans="1:20" s="98" customFormat="1" x14ac:dyDescent="0.2">
      <c r="A32" s="1367" t="s">
        <v>284</v>
      </c>
      <c r="B32" s="1566">
        <v>1597115.8485127005</v>
      </c>
      <c r="C32" s="1389"/>
      <c r="D32" s="1389">
        <v>1484205.475376714</v>
      </c>
      <c r="E32" s="1389">
        <v>0</v>
      </c>
      <c r="F32" s="1568">
        <v>7.6074623769547892E-2</v>
      </c>
      <c r="G32" s="1568"/>
      <c r="H32" s="1575">
        <v>1414006.5700335251</v>
      </c>
      <c r="I32" s="1568"/>
      <c r="J32" s="1580">
        <v>1312750.4478472038</v>
      </c>
      <c r="K32" s="1570"/>
      <c r="L32" s="1568">
        <v>7.7132803384201851E-2</v>
      </c>
      <c r="M32" s="1571"/>
      <c r="N32" s="1389">
        <v>183109.27847923126</v>
      </c>
      <c r="O32" s="1568"/>
      <c r="P32" s="1389">
        <v>171455.02752861302</v>
      </c>
      <c r="Q32" s="1570"/>
      <c r="R32" s="1568">
        <v>6.797264051457072E-2</v>
      </c>
      <c r="S32" s="909"/>
      <c r="T32" s="901"/>
    </row>
    <row r="33" spans="1:20" x14ac:dyDescent="0.2">
      <c r="A33" s="899" t="s">
        <v>141</v>
      </c>
      <c r="B33" s="1651"/>
      <c r="C33" s="1652"/>
      <c r="D33" s="1652"/>
      <c r="E33" s="1652"/>
      <c r="F33" s="1653"/>
      <c r="G33" s="1653"/>
      <c r="H33" s="1654"/>
      <c r="I33" s="1653"/>
      <c r="J33" s="1652"/>
      <c r="K33" s="1593"/>
      <c r="L33" s="1655"/>
      <c r="M33" s="1656"/>
      <c r="N33" s="1652"/>
      <c r="O33" s="1653"/>
      <c r="P33" s="1652"/>
      <c r="Q33" s="1593"/>
      <c r="R33" s="1653"/>
      <c r="S33" s="900"/>
    </row>
    <row r="34" spans="1:20" s="98" customFormat="1" x14ac:dyDescent="0.2">
      <c r="A34" s="914" t="s">
        <v>544</v>
      </c>
      <c r="B34" s="1589">
        <v>4.2439711242394482</v>
      </c>
      <c r="C34" s="1585"/>
      <c r="D34" s="1585">
        <v>4.2569002119593913</v>
      </c>
      <c r="E34" s="1585"/>
      <c r="F34" s="1568">
        <v>-3.0372071404492656E-3</v>
      </c>
      <c r="G34" s="1568"/>
      <c r="H34" s="1586">
        <v>3.4732224966316392</v>
      </c>
      <c r="I34" s="1568"/>
      <c r="J34" s="1585">
        <v>3.5497188557533779</v>
      </c>
      <c r="K34" s="1590"/>
      <c r="L34" s="1568">
        <v>-2.1549976837673644E-2</v>
      </c>
      <c r="M34" s="1571"/>
      <c r="N34" s="1585">
        <v>5.7083609222432248</v>
      </c>
      <c r="O34" s="1568"/>
      <c r="P34" s="1585">
        <v>5.6435496298323207</v>
      </c>
      <c r="Q34" s="1590"/>
      <c r="R34" s="1568">
        <v>1.1484136166413011E-2</v>
      </c>
      <c r="S34" s="910"/>
      <c r="T34" s="901"/>
    </row>
    <row r="35" spans="1:20" s="98" customFormat="1" x14ac:dyDescent="0.2">
      <c r="A35" s="914" t="s">
        <v>285</v>
      </c>
      <c r="B35" s="1589">
        <v>8.1877356906526213</v>
      </c>
      <c r="C35" s="1585"/>
      <c r="D35" s="1585">
        <v>8.2453632501358509</v>
      </c>
      <c r="E35" s="1585"/>
      <c r="F35" s="1568">
        <v>-6.9890868036990537E-3</v>
      </c>
      <c r="G35" s="1568"/>
      <c r="H35" s="1586">
        <v>8.4224515452711373</v>
      </c>
      <c r="I35" s="1568"/>
      <c r="J35" s="1585">
        <v>8.5448377566415754</v>
      </c>
      <c r="K35" s="1590"/>
      <c r="L35" s="1568">
        <v>-1.4322824476721285E-2</v>
      </c>
      <c r="M35" s="1571"/>
      <c r="N35" s="1585">
        <v>7.11542676618188</v>
      </c>
      <c r="O35" s="1568"/>
      <c r="P35" s="1585">
        <v>6.8983626386586394</v>
      </c>
      <c r="Q35" s="1590"/>
      <c r="R35" s="1568">
        <v>3.1466036057137152E-2</v>
      </c>
      <c r="S35" s="910"/>
      <c r="T35" s="901"/>
    </row>
    <row r="36" spans="1:20" s="98" customFormat="1" x14ac:dyDescent="0.2">
      <c r="A36" s="914" t="s">
        <v>545</v>
      </c>
      <c r="B36" s="1589">
        <v>2.379238883404784</v>
      </c>
      <c r="C36" s="1585"/>
      <c r="D36" s="1585">
        <v>2.5329248623371168</v>
      </c>
      <c r="E36" s="1585"/>
      <c r="F36" s="1568">
        <v>-6.0675301197259973E-2</v>
      </c>
      <c r="G36" s="1568"/>
      <c r="H36" s="1586">
        <v>2.689735728023503</v>
      </c>
      <c r="I36" s="1568"/>
      <c r="J36" s="1585">
        <v>2.807314305734756</v>
      </c>
      <c r="K36" s="1590"/>
      <c r="L36" s="1568">
        <v>-4.1882940385786008E-2</v>
      </c>
      <c r="M36" s="1571"/>
      <c r="N36" s="1585">
        <v>1.4864035588391236</v>
      </c>
      <c r="O36" s="1568"/>
      <c r="P36" s="1585">
        <v>1.638710899610198</v>
      </c>
      <c r="Q36" s="1590"/>
      <c r="R36" s="1568">
        <v>-9.2943386662835983E-2</v>
      </c>
      <c r="S36" s="910"/>
      <c r="T36" s="901"/>
    </row>
    <row r="37" spans="1:20" s="98" customFormat="1" x14ac:dyDescent="0.2">
      <c r="A37" s="915" t="s">
        <v>546</v>
      </c>
      <c r="B37" s="1589">
        <v>1.8578535824281313</v>
      </c>
      <c r="C37" s="1585"/>
      <c r="D37" s="1585">
        <v>2.1892465455510055</v>
      </c>
      <c r="E37" s="1585"/>
      <c r="F37" s="1568">
        <v>-0.15137306659057301</v>
      </c>
      <c r="G37" s="1568"/>
      <c r="H37" s="1586">
        <v>2.0508896216791825</v>
      </c>
      <c r="I37" s="1568"/>
      <c r="J37" s="1585">
        <v>2.3201120801614548</v>
      </c>
      <c r="K37" s="1590"/>
      <c r="L37" s="1568">
        <v>-0.1160385572681201</v>
      </c>
      <c r="M37" s="1571"/>
      <c r="N37" s="1585">
        <v>1.3106928582775341</v>
      </c>
      <c r="O37" s="1568"/>
      <c r="P37" s="1585">
        <v>1.7447253342968374</v>
      </c>
      <c r="Q37" s="1590"/>
      <c r="R37" s="1568">
        <v>-0.24876836914518002</v>
      </c>
      <c r="S37" s="910"/>
      <c r="T37" s="901"/>
    </row>
    <row r="38" spans="1:20" s="98" customFormat="1" x14ac:dyDescent="0.2">
      <c r="A38" s="915" t="s">
        <v>547</v>
      </c>
      <c r="B38" s="1589">
        <v>3.8511892115189652</v>
      </c>
      <c r="C38" s="1585"/>
      <c r="D38" s="1585">
        <v>3.8408831820745917</v>
      </c>
      <c r="E38" s="1585"/>
      <c r="F38" s="1568">
        <v>2.6832447007166969E-3</v>
      </c>
      <c r="G38" s="1568"/>
      <c r="H38" s="1586">
        <v>4.0262087262972726</v>
      </c>
      <c r="I38" s="1568"/>
      <c r="J38" s="1585">
        <v>4.0518869608500623</v>
      </c>
      <c r="K38" s="1590"/>
      <c r="L38" s="1568">
        <v>-6.3373521524407433E-3</v>
      </c>
      <c r="M38" s="1571"/>
      <c r="N38" s="1585">
        <v>3.1727379763016024</v>
      </c>
      <c r="O38" s="1568"/>
      <c r="P38" s="1585">
        <v>2.9765730412465023</v>
      </c>
      <c r="Q38" s="1590"/>
      <c r="R38" s="1568">
        <v>6.5902946891218173E-2</v>
      </c>
      <c r="S38" s="910"/>
      <c r="T38" s="901"/>
    </row>
    <row r="39" spans="1:20" s="98" customFormat="1" x14ac:dyDescent="0.2">
      <c r="A39" s="914" t="s">
        <v>1</v>
      </c>
      <c r="B39" s="1589">
        <v>4.1271870532052013</v>
      </c>
      <c r="C39" s="1585"/>
      <c r="D39" s="1585">
        <v>4.223539135728803</v>
      </c>
      <c r="E39" s="1585"/>
      <c r="F39" s="1568">
        <v>-2.2813114647977674E-2</v>
      </c>
      <c r="G39" s="1568"/>
      <c r="H39" s="1586">
        <v>4.4304959960926915</v>
      </c>
      <c r="I39" s="1568"/>
      <c r="J39" s="1585">
        <v>4.4980208300457356</v>
      </c>
      <c r="K39" s="1590"/>
      <c r="L39" s="1568">
        <v>-1.5012121220514114E-2</v>
      </c>
      <c r="M39" s="1571"/>
      <c r="N39" s="1585">
        <v>3.2518482551564083</v>
      </c>
      <c r="O39" s="1568"/>
      <c r="P39" s="1585">
        <v>3.430592519374223</v>
      </c>
      <c r="Q39" s="1590"/>
      <c r="R39" s="1568">
        <v>-5.2103029785192802E-2</v>
      </c>
      <c r="S39" s="910"/>
      <c r="T39" s="901"/>
    </row>
    <row r="40" spans="1:20" s="98" customFormat="1" x14ac:dyDescent="0.2">
      <c r="A40" s="914" t="s">
        <v>142</v>
      </c>
      <c r="B40" s="1589">
        <v>2.1782137864135112</v>
      </c>
      <c r="C40" s="1585"/>
      <c r="D40" s="1585">
        <v>2.2320890307774821</v>
      </c>
      <c r="E40" s="1585"/>
      <c r="F40" s="1568">
        <v>-2.4136691512347565E-2</v>
      </c>
      <c r="G40" s="1568"/>
      <c r="H40" s="1586">
        <v>2.4017616264371981</v>
      </c>
      <c r="I40" s="1568"/>
      <c r="J40" s="1585">
        <v>2.442639680694664</v>
      </c>
      <c r="K40" s="1590"/>
      <c r="L40" s="1568">
        <v>-1.6735196181632685E-2</v>
      </c>
      <c r="M40" s="1571"/>
      <c r="N40" s="1585">
        <v>1.6453736708315152</v>
      </c>
      <c r="O40" s="1568"/>
      <c r="P40" s="1585">
        <v>1.6859321849876685</v>
      </c>
      <c r="Q40" s="1590"/>
      <c r="R40" s="1568">
        <v>-2.4057025850330961E-2</v>
      </c>
      <c r="S40" s="910"/>
      <c r="T40" s="901"/>
    </row>
    <row r="41" spans="1:20" s="98" customFormat="1" x14ac:dyDescent="0.2">
      <c r="A41" s="914" t="s">
        <v>143</v>
      </c>
      <c r="B41" s="1589">
        <v>3.3539219408844483</v>
      </c>
      <c r="C41" s="1585"/>
      <c r="D41" s="1585">
        <v>3.4641102598365565</v>
      </c>
      <c r="E41" s="1585"/>
      <c r="F41" s="1568">
        <v>-3.1808548425738367E-2</v>
      </c>
      <c r="G41" s="1568"/>
      <c r="H41" s="1586">
        <v>3.6304254292969733</v>
      </c>
      <c r="I41" s="1568"/>
      <c r="J41" s="1585">
        <v>3.6615389396952405</v>
      </c>
      <c r="K41" s="1590"/>
      <c r="L41" s="1568">
        <v>-8.497386183978918E-3</v>
      </c>
      <c r="M41" s="1571"/>
      <c r="N41" s="1585">
        <v>2.5448652786228831</v>
      </c>
      <c r="O41" s="1568"/>
      <c r="P41" s="1585">
        <v>2.8748894885919287</v>
      </c>
      <c r="Q41" s="1590"/>
      <c r="R41" s="1568">
        <v>-0.11479544214782522</v>
      </c>
      <c r="S41" s="910"/>
      <c r="T41" s="901"/>
    </row>
    <row r="42" spans="1:20" s="98" customFormat="1" x14ac:dyDescent="0.2">
      <c r="A42" s="914" t="s">
        <v>301</v>
      </c>
      <c r="B42" s="1589">
        <v>10.524516830019886</v>
      </c>
      <c r="C42" s="1585"/>
      <c r="D42" s="1585">
        <v>10.693580519909238</v>
      </c>
      <c r="E42" s="1585"/>
      <c r="F42" s="1568">
        <v>-1.5809829979265656E-2</v>
      </c>
      <c r="G42" s="1568"/>
      <c r="H42" s="1586">
        <v>10.32354693702872</v>
      </c>
      <c r="I42" s="1568"/>
      <c r="J42" s="1585">
        <v>10.573773322762417</v>
      </c>
      <c r="K42" s="1590"/>
      <c r="L42" s="1568">
        <v>-2.3664814640486823E-2</v>
      </c>
      <c r="M42" s="1571"/>
      <c r="N42" s="1585">
        <v>11.442655956813494</v>
      </c>
      <c r="O42" s="1568"/>
      <c r="P42" s="1585">
        <v>11.232459003086397</v>
      </c>
      <c r="Q42" s="1590"/>
      <c r="R42" s="1568">
        <v>1.8713351517182505E-2</v>
      </c>
      <c r="S42" s="910"/>
      <c r="T42" s="901"/>
    </row>
    <row r="43" spans="1:20" x14ac:dyDescent="0.2">
      <c r="A43" s="546" t="s">
        <v>900</v>
      </c>
      <c r="B43" s="1657"/>
      <c r="C43" s="1658"/>
      <c r="D43" s="1658"/>
      <c r="E43" s="1658"/>
      <c r="F43" s="1653"/>
      <c r="G43" s="1653"/>
      <c r="H43" s="1659"/>
      <c r="I43" s="1653"/>
      <c r="J43" s="1660"/>
      <c r="K43" s="1661"/>
      <c r="L43" s="1655"/>
      <c r="M43" s="1656"/>
      <c r="N43" s="1658"/>
      <c r="O43" s="1653"/>
      <c r="P43" s="1658"/>
      <c r="Q43" s="1661"/>
      <c r="R43" s="1653"/>
      <c r="S43" s="900"/>
    </row>
    <row r="44" spans="1:20" s="98" customFormat="1" x14ac:dyDescent="0.2">
      <c r="A44" s="12" t="s">
        <v>303</v>
      </c>
      <c r="B44" s="1566">
        <v>1399377.9034914202</v>
      </c>
      <c r="C44" s="1389"/>
      <c r="D44" s="1389">
        <v>1350276.8244387645</v>
      </c>
      <c r="E44" s="1389"/>
      <c r="F44" s="1568">
        <v>3.6363713102359092E-2</v>
      </c>
      <c r="G44" s="1568"/>
      <c r="H44" s="1575">
        <v>1117663.3073101151</v>
      </c>
      <c r="I44" s="1568"/>
      <c r="J44" s="1580">
        <v>1066761.8570961461</v>
      </c>
      <c r="K44" s="1570"/>
      <c r="L44" s="1568">
        <v>4.771585136398563E-2</v>
      </c>
      <c r="M44" s="1571"/>
      <c r="N44" s="1389">
        <v>281714.59618136485</v>
      </c>
      <c r="O44" s="1568"/>
      <c r="P44" s="1389">
        <v>283514.96734174783</v>
      </c>
      <c r="Q44" s="1570"/>
      <c r="R44" s="1568">
        <v>-6.3501803000503556E-3</v>
      </c>
      <c r="S44" s="909"/>
      <c r="T44" s="901"/>
    </row>
    <row r="45" spans="1:20" s="98" customFormat="1" x14ac:dyDescent="0.2">
      <c r="A45" s="12" t="s">
        <v>319</v>
      </c>
      <c r="B45" s="1566">
        <v>1081306.0745653331</v>
      </c>
      <c r="C45" s="1389"/>
      <c r="D45" s="1389">
        <v>1046650.3528617421</v>
      </c>
      <c r="E45" s="1389"/>
      <c r="F45" s="1568">
        <v>3.3111078220950843E-2</v>
      </c>
      <c r="G45" s="1568"/>
      <c r="H45" s="1575">
        <v>874417.90175398649</v>
      </c>
      <c r="I45" s="1568"/>
      <c r="J45" s="1580">
        <v>826545.66681852215</v>
      </c>
      <c r="K45" s="1570"/>
      <c r="L45" s="1568">
        <v>5.7918439182834951E-2</v>
      </c>
      <c r="M45" s="1571"/>
      <c r="N45" s="1389">
        <v>206888.17281110823</v>
      </c>
      <c r="O45" s="1568"/>
      <c r="P45" s="1389">
        <v>220104.68604295628</v>
      </c>
      <c r="Q45" s="1570"/>
      <c r="R45" s="1568">
        <v>-6.0046487285003433E-2</v>
      </c>
      <c r="S45" s="909"/>
      <c r="T45" s="901"/>
    </row>
    <row r="46" spans="1:20" s="98" customFormat="1" x14ac:dyDescent="0.2">
      <c r="A46" s="12" t="s">
        <v>305</v>
      </c>
      <c r="B46" s="1566">
        <v>744982.39208198641</v>
      </c>
      <c r="C46" s="1389"/>
      <c r="D46" s="1389">
        <v>716295.84929212625</v>
      </c>
      <c r="E46" s="1389"/>
      <c r="F46" s="1568">
        <v>4.004845598115557E-2</v>
      </c>
      <c r="G46" s="1568"/>
      <c r="H46" s="1575">
        <v>593838.20316766424</v>
      </c>
      <c r="I46" s="1568"/>
      <c r="J46" s="1580">
        <v>578753.48633363564</v>
      </c>
      <c r="K46" s="1570"/>
      <c r="L46" s="1568">
        <v>2.606414853686544E-2</v>
      </c>
      <c r="M46" s="1571"/>
      <c r="N46" s="1389">
        <v>151144.1889140945</v>
      </c>
      <c r="O46" s="1568"/>
      <c r="P46" s="1389">
        <v>137542.36295842775</v>
      </c>
      <c r="Q46" s="1570"/>
      <c r="R46" s="1568">
        <v>9.8891902560797981E-2</v>
      </c>
      <c r="S46" s="909"/>
      <c r="T46" s="901"/>
    </row>
    <row r="47" spans="1:20" s="98" customFormat="1" x14ac:dyDescent="0.2">
      <c r="A47" s="12" t="s">
        <v>306</v>
      </c>
      <c r="B47" s="1566">
        <v>578015.11907999753</v>
      </c>
      <c r="C47" s="1389"/>
      <c r="D47" s="1389">
        <v>554405.62305674725</v>
      </c>
      <c r="E47" s="1389"/>
      <c r="F47" s="1568">
        <v>4.2585239112615712E-2</v>
      </c>
      <c r="G47" s="1568"/>
      <c r="H47" s="1575">
        <v>471068.57843869459</v>
      </c>
      <c r="I47" s="1568"/>
      <c r="J47" s="1580">
        <v>454086.93398692703</v>
      </c>
      <c r="K47" s="1570"/>
      <c r="L47" s="1568">
        <v>3.7397342184385444E-2</v>
      </c>
      <c r="M47" s="1571"/>
      <c r="N47" s="1389">
        <v>106946.54064129329</v>
      </c>
      <c r="O47" s="1568"/>
      <c r="P47" s="1389">
        <v>100318.68906975584</v>
      </c>
      <c r="Q47" s="1570"/>
      <c r="R47" s="1568">
        <v>6.6067964334430504E-2</v>
      </c>
      <c r="S47" s="909"/>
      <c r="T47" s="901"/>
    </row>
    <row r="48" spans="1:20" s="98" customFormat="1" x14ac:dyDescent="0.2">
      <c r="A48" s="12" t="s">
        <v>601</v>
      </c>
      <c r="B48" s="1566">
        <v>300679.19255781028</v>
      </c>
      <c r="C48" s="1389"/>
      <c r="D48" s="1389">
        <v>282914.17022970022</v>
      </c>
      <c r="E48" s="1389"/>
      <c r="F48" s="1568">
        <v>6.2792974680930619E-2</v>
      </c>
      <c r="G48" s="1568"/>
      <c r="H48" s="1575">
        <v>269717.92698825791</v>
      </c>
      <c r="I48" s="1568"/>
      <c r="J48" s="1580">
        <v>258871.99118579063</v>
      </c>
      <c r="K48" s="1570"/>
      <c r="L48" s="1568">
        <v>4.1896907242789473E-2</v>
      </c>
      <c r="M48" s="1571"/>
      <c r="N48" s="1389">
        <v>30961.26556961453</v>
      </c>
      <c r="O48" s="1568"/>
      <c r="P48" s="1389">
        <v>24042.179043915428</v>
      </c>
      <c r="Q48" s="1570"/>
      <c r="R48" s="1568">
        <v>0.28778949333422327</v>
      </c>
      <c r="S48" s="909"/>
      <c r="T48" s="901"/>
    </row>
    <row r="49" spans="1:20" s="98" customFormat="1" x14ac:dyDescent="0.2">
      <c r="A49" s="33" t="s">
        <v>196</v>
      </c>
      <c r="B49" s="1566">
        <v>224556.07840663719</v>
      </c>
      <c r="C49" s="1389"/>
      <c r="D49" s="1389">
        <v>209316.18592565923</v>
      </c>
      <c r="E49" s="1389"/>
      <c r="F49" s="1568">
        <v>7.2807998165944798E-2</v>
      </c>
      <c r="G49" s="1568"/>
      <c r="H49" s="1575">
        <v>203780.91343118026</v>
      </c>
      <c r="I49" s="1568"/>
      <c r="J49" s="1580">
        <v>192783.11191894737</v>
      </c>
      <c r="K49" s="1570"/>
      <c r="L49" s="1568">
        <v>5.704753597325863E-2</v>
      </c>
      <c r="M49" s="1571"/>
      <c r="N49" s="1389">
        <v>20775.164975456515</v>
      </c>
      <c r="O49" s="1568"/>
      <c r="P49" s="1389">
        <v>16533.074006709492</v>
      </c>
      <c r="Q49" s="1570"/>
      <c r="R49" s="1568">
        <v>0.25658210729749881</v>
      </c>
      <c r="S49" s="909"/>
      <c r="T49" s="901"/>
    </row>
    <row r="50" spans="1:20" s="98" customFormat="1" x14ac:dyDescent="0.2">
      <c r="A50" s="12" t="s">
        <v>185</v>
      </c>
      <c r="B50" s="1566">
        <v>161958.92616921008</v>
      </c>
      <c r="C50" s="1389"/>
      <c r="D50" s="1389">
        <v>145183.32279567863</v>
      </c>
      <c r="E50" s="1389"/>
      <c r="F50" s="1568">
        <v>0.11554772993548526</v>
      </c>
      <c r="G50" s="1568"/>
      <c r="H50" s="1575">
        <v>135161.0127080052</v>
      </c>
      <c r="I50" s="1568"/>
      <c r="J50" s="1580">
        <v>119350.67307481634</v>
      </c>
      <c r="K50" s="1570"/>
      <c r="L50" s="1568">
        <v>0.13246963109523457</v>
      </c>
      <c r="M50" s="1571"/>
      <c r="N50" s="1389">
        <v>26797.913461213564</v>
      </c>
      <c r="O50" s="1568"/>
      <c r="P50" s="1389">
        <v>25832.64972085724</v>
      </c>
      <c r="Q50" s="1570"/>
      <c r="R50" s="1568">
        <v>3.7366036809494289E-2</v>
      </c>
      <c r="S50" s="909"/>
      <c r="T50" s="901"/>
    </row>
    <row r="51" spans="1:20" s="98" customFormat="1" x14ac:dyDescent="0.2">
      <c r="A51" s="12" t="s">
        <v>792</v>
      </c>
      <c r="B51" s="1566">
        <v>22822.259311307647</v>
      </c>
      <c r="C51" s="1389"/>
      <c r="D51" s="1389">
        <v>20947.121799715078</v>
      </c>
      <c r="E51" s="1389"/>
      <c r="F51" s="1568">
        <v>8.9517668800592684E-2</v>
      </c>
      <c r="G51" s="1568"/>
      <c r="H51" s="1575">
        <v>16168.355852028315</v>
      </c>
      <c r="I51" s="1568"/>
      <c r="J51" s="1580">
        <v>16322.994433889937</v>
      </c>
      <c r="K51" s="1570"/>
      <c r="L51" s="1568">
        <v>-9.4736650488932272E-3</v>
      </c>
      <c r="M51" s="1571"/>
      <c r="N51" s="1389">
        <v>6653.9034592805419</v>
      </c>
      <c r="O51" s="1568"/>
      <c r="P51" s="1389">
        <v>4624.127365825113</v>
      </c>
      <c r="Q51" s="1570"/>
      <c r="R51" s="1568">
        <v>0.4389533273794769</v>
      </c>
      <c r="S51" s="909"/>
      <c r="T51" s="901"/>
    </row>
    <row r="52" spans="1:20" s="98" customFormat="1" x14ac:dyDescent="0.2">
      <c r="A52" s="12" t="s">
        <v>957</v>
      </c>
      <c r="B52" s="1566">
        <v>17832.898681871095</v>
      </c>
      <c r="C52" s="1389"/>
      <c r="D52" s="1389">
        <v>16185.712576260403</v>
      </c>
      <c r="E52" s="1389"/>
      <c r="F52" s="1568">
        <v>0.10176790782919382</v>
      </c>
      <c r="G52" s="1568"/>
      <c r="H52" s="1575">
        <v>13750.952971752138</v>
      </c>
      <c r="I52" s="1568"/>
      <c r="J52" s="1580">
        <v>13193.939744799012</v>
      </c>
      <c r="K52" s="1570"/>
      <c r="L52" s="1568">
        <v>4.2217354158578593E-2</v>
      </c>
      <c r="M52" s="1571"/>
      <c r="N52" s="1389">
        <v>4081.945710119192</v>
      </c>
      <c r="O52" s="1568"/>
      <c r="P52" s="1389">
        <v>2991.7728314614146</v>
      </c>
      <c r="Q52" s="1570"/>
      <c r="R52" s="1568">
        <v>0.36439025957905102</v>
      </c>
      <c r="S52" s="909"/>
      <c r="T52" s="901"/>
    </row>
    <row r="53" spans="1:20" s="98" customFormat="1" x14ac:dyDescent="0.2">
      <c r="A53" s="12" t="s">
        <v>308</v>
      </c>
      <c r="B53" s="1566">
        <v>39806.032872168958</v>
      </c>
      <c r="C53" s="1389"/>
      <c r="D53" s="1389">
        <v>34390.741409562514</v>
      </c>
      <c r="E53" s="1389"/>
      <c r="F53" s="1568">
        <v>0.15746364401148666</v>
      </c>
      <c r="G53" s="1568"/>
      <c r="H53" s="1575">
        <v>30490.979959517721</v>
      </c>
      <c r="I53" s="1568"/>
      <c r="J53" s="1580">
        <v>27607.136522628316</v>
      </c>
      <c r="K53" s="1570"/>
      <c r="L53" s="1568">
        <v>0.10446007084166985</v>
      </c>
      <c r="M53" s="1571"/>
      <c r="N53" s="1389">
        <v>9315.0529126515667</v>
      </c>
      <c r="O53" s="1568"/>
      <c r="P53" s="1389">
        <v>6783.6048869343431</v>
      </c>
      <c r="Q53" s="1570"/>
      <c r="R53" s="1568">
        <v>0.37317150216000261</v>
      </c>
      <c r="S53" s="909"/>
      <c r="T53" s="901"/>
    </row>
    <row r="54" spans="1:20" x14ac:dyDescent="0.2">
      <c r="A54" s="12" t="s">
        <v>309</v>
      </c>
      <c r="B54" s="1566">
        <v>113305.55363193339</v>
      </c>
      <c r="C54" s="1389"/>
      <c r="D54" s="1389">
        <v>109592.65823411764</v>
      </c>
      <c r="E54" s="1389"/>
      <c r="F54" s="1568">
        <v>3.3879052279980906E-2</v>
      </c>
      <c r="G54" s="1568"/>
      <c r="H54" s="1575">
        <v>89865.648116274242</v>
      </c>
      <c r="I54" s="1568"/>
      <c r="J54" s="1580">
        <v>87983.286111670124</v>
      </c>
      <c r="K54" s="1570"/>
      <c r="L54" s="1568">
        <v>2.1394540801931254E-2</v>
      </c>
      <c r="M54" s="1571"/>
      <c r="N54" s="1389">
        <v>23439.905515665876</v>
      </c>
      <c r="O54" s="1568"/>
      <c r="P54" s="1389">
        <v>21609.372122449447</v>
      </c>
      <c r="Q54" s="1570"/>
      <c r="R54" s="1568">
        <v>8.4710161074727952E-2</v>
      </c>
      <c r="S54" s="909"/>
    </row>
    <row r="55" spans="1:20" s="98" customFormat="1" x14ac:dyDescent="0.2">
      <c r="A55" s="12" t="s">
        <v>310</v>
      </c>
      <c r="B55" s="1566">
        <v>156534.07520640615</v>
      </c>
      <c r="C55" s="1389"/>
      <c r="D55" s="1389">
        <v>142243.27570259481</v>
      </c>
      <c r="E55" s="1389"/>
      <c r="F55" s="1568">
        <v>0.10046731160558228</v>
      </c>
      <c r="G55" s="1568"/>
      <c r="H55" s="1575">
        <v>135705.60382647591</v>
      </c>
      <c r="I55" s="1568"/>
      <c r="J55" s="1580">
        <v>128104.88671525984</v>
      </c>
      <c r="K55" s="1570"/>
      <c r="L55" s="1568">
        <v>5.9331984174110945E-2</v>
      </c>
      <c r="M55" s="1571"/>
      <c r="N55" s="1389">
        <v>20828.471379955168</v>
      </c>
      <c r="O55" s="1568"/>
      <c r="P55" s="1389">
        <v>14138.388987335116</v>
      </c>
      <c r="Q55" s="1570"/>
      <c r="R55" s="1568">
        <v>0.47318562239395823</v>
      </c>
      <c r="S55" s="909"/>
      <c r="T55" s="901"/>
    </row>
    <row r="56" spans="1:20" s="98" customFormat="1" x14ac:dyDescent="0.2">
      <c r="A56" s="546" t="s">
        <v>311</v>
      </c>
      <c r="B56" s="1577"/>
      <c r="C56" s="1578"/>
      <c r="D56" s="1591"/>
      <c r="E56" s="1591"/>
      <c r="F56" s="1578"/>
      <c r="G56" s="1578"/>
      <c r="H56" s="1577"/>
      <c r="I56" s="1578"/>
      <c r="J56" s="1593"/>
      <c r="K56" s="1578"/>
      <c r="L56" s="1579"/>
      <c r="M56" s="1577"/>
      <c r="N56" s="1578"/>
      <c r="O56" s="1596"/>
      <c r="P56" s="1593"/>
      <c r="Q56" s="1578"/>
      <c r="R56" s="1579"/>
      <c r="S56" s="900"/>
      <c r="T56" s="901"/>
    </row>
    <row r="57" spans="1:20" s="98" customFormat="1" x14ac:dyDescent="0.2">
      <c r="A57" s="33" t="s">
        <v>312</v>
      </c>
      <c r="B57" s="1566">
        <v>2276168.5331141963</v>
      </c>
      <c r="C57" s="1389"/>
      <c r="D57" s="1389">
        <v>2178847.3600511062</v>
      </c>
      <c r="E57" s="1389"/>
      <c r="F57" s="1568">
        <v>4.466635655505824E-2</v>
      </c>
      <c r="G57" s="1568"/>
      <c r="H57" s="1575">
        <v>1862503.22426688</v>
      </c>
      <c r="I57" s="1568"/>
      <c r="J57" s="1580">
        <v>1774018.3875127451</v>
      </c>
      <c r="K57" s="1570"/>
      <c r="L57" s="1568">
        <v>4.987819595161843E-2</v>
      </c>
      <c r="M57" s="1571"/>
      <c r="N57" s="1580">
        <v>413665.30884872004</v>
      </c>
      <c r="O57" s="1568"/>
      <c r="P57" s="1389">
        <v>404828.97253741696</v>
      </c>
      <c r="Q57" s="1570"/>
      <c r="R57" s="1568">
        <v>2.1827331813526182E-2</v>
      </c>
      <c r="S57" s="909"/>
      <c r="T57" s="901"/>
    </row>
    <row r="58" spans="1:20" s="98" customFormat="1" x14ac:dyDescent="0.2">
      <c r="A58" s="33" t="s">
        <v>194</v>
      </c>
      <c r="B58" s="1566">
        <v>2126527.5964473113</v>
      </c>
      <c r="C58" s="1389"/>
      <c r="D58" s="1389">
        <v>2020821.0055486236</v>
      </c>
      <c r="E58" s="1389"/>
      <c r="F58" s="1568">
        <v>5.2308735216254301E-2</v>
      </c>
      <c r="G58" s="1568"/>
      <c r="H58" s="1575">
        <v>1756878.939040632</v>
      </c>
      <c r="I58" s="1568"/>
      <c r="J58" s="1580">
        <v>1663377.9238698999</v>
      </c>
      <c r="K58" s="1570"/>
      <c r="L58" s="1568">
        <v>5.6211528257630747E-2</v>
      </c>
      <c r="M58" s="1571"/>
      <c r="N58" s="1580">
        <v>369648.65740692365</v>
      </c>
      <c r="O58" s="1568"/>
      <c r="P58" s="1389">
        <v>357443.08167778462</v>
      </c>
      <c r="Q58" s="1570"/>
      <c r="R58" s="1568">
        <v>3.4146907171479939E-2</v>
      </c>
      <c r="S58" s="909"/>
      <c r="T58" s="901"/>
    </row>
    <row r="59" spans="1:20" s="98" customFormat="1" x14ac:dyDescent="0.2">
      <c r="A59" s="33" t="s">
        <v>195</v>
      </c>
      <c r="B59" s="1566">
        <v>152897.37313802956</v>
      </c>
      <c r="C59" s="1389"/>
      <c r="D59" s="1389">
        <v>163059.76018931059</v>
      </c>
      <c r="E59" s="1389"/>
      <c r="F59" s="1568">
        <v>-6.2323083509276629E-2</v>
      </c>
      <c r="G59" s="1568"/>
      <c r="H59" s="1575">
        <v>109503.41539250914</v>
      </c>
      <c r="I59" s="1568"/>
      <c r="J59" s="1580">
        <v>116262.01850330622</v>
      </c>
      <c r="K59" s="1570"/>
      <c r="L59" s="1568">
        <v>-5.8132511354986316E-2</v>
      </c>
      <c r="M59" s="1571"/>
      <c r="N59" s="1580">
        <v>43393.957745502637</v>
      </c>
      <c r="O59" s="1568"/>
      <c r="P59" s="1389">
        <v>46797.741686000933</v>
      </c>
      <c r="Q59" s="1570"/>
      <c r="R59" s="1568">
        <v>-7.2733935824012261E-2</v>
      </c>
      <c r="S59" s="909"/>
      <c r="T59" s="901"/>
    </row>
    <row r="60" spans="1:20" s="98" customFormat="1" x14ac:dyDescent="0.2">
      <c r="A60" s="33" t="s">
        <v>621</v>
      </c>
      <c r="B60" s="1566">
        <v>29468.465343486558</v>
      </c>
      <c r="C60" s="1389"/>
      <c r="D60" s="1389">
        <v>32082.607620726085</v>
      </c>
      <c r="E60" s="1389"/>
      <c r="F60" s="1568">
        <v>-8.148160237295464E-2</v>
      </c>
      <c r="G60" s="1568"/>
      <c r="H60" s="1575">
        <v>23415.231597956252</v>
      </c>
      <c r="I60" s="1568"/>
      <c r="J60" s="1580">
        <v>27589.400611998026</v>
      </c>
      <c r="K60" s="1570"/>
      <c r="L60" s="1568">
        <v>-0.15129611087768682</v>
      </c>
      <c r="M60" s="1571"/>
      <c r="N60" s="1580">
        <v>6053.2337455309116</v>
      </c>
      <c r="O60" s="1568"/>
      <c r="P60" s="1389">
        <v>4493.2070087280345</v>
      </c>
      <c r="Q60" s="1570"/>
      <c r="R60" s="1568">
        <v>0.34719672024292053</v>
      </c>
      <c r="S60" s="909"/>
      <c r="T60" s="901"/>
    </row>
    <row r="61" spans="1:20" s="98" customFormat="1" x14ac:dyDescent="0.2">
      <c r="A61" s="33" t="s">
        <v>243</v>
      </c>
      <c r="B61" s="1566">
        <v>148108.71474657522</v>
      </c>
      <c r="C61" s="1389"/>
      <c r="D61" s="1389">
        <v>130118.50020759985</v>
      </c>
      <c r="E61" s="1389"/>
      <c r="F61" s="1568">
        <v>0.13826023594087364</v>
      </c>
      <c r="G61" s="1568"/>
      <c r="H61" s="1575">
        <v>122462.7400558205</v>
      </c>
      <c r="I61" s="1568"/>
      <c r="J61" s="1580">
        <v>111407.81107457427</v>
      </c>
      <c r="K61" s="1570"/>
      <c r="L61" s="1568">
        <v>9.9229388627394027E-2</v>
      </c>
      <c r="M61" s="1571"/>
      <c r="N61" s="1580">
        <v>25645.974690755997</v>
      </c>
      <c r="O61" s="1568"/>
      <c r="P61" s="1389">
        <v>18710.689133030886</v>
      </c>
      <c r="Q61" s="1570"/>
      <c r="R61" s="1568">
        <v>0.37065901252572864</v>
      </c>
      <c r="S61" s="909"/>
      <c r="T61" s="901"/>
    </row>
    <row r="62" spans="1:20" s="98" customFormat="1" x14ac:dyDescent="0.2">
      <c r="A62" s="33" t="s">
        <v>313</v>
      </c>
      <c r="B62" s="1566">
        <v>83647.925291051564</v>
      </c>
      <c r="C62" s="1389"/>
      <c r="D62" s="1389">
        <v>68971.438893532671</v>
      </c>
      <c r="E62" s="1389"/>
      <c r="F62" s="1568">
        <v>0.21279078170565877</v>
      </c>
      <c r="G62" s="1568"/>
      <c r="H62" s="1575">
        <v>68383.090562212717</v>
      </c>
      <c r="I62" s="1568"/>
      <c r="J62" s="1580">
        <v>59445.84889377901</v>
      </c>
      <c r="K62" s="1570"/>
      <c r="L62" s="1568">
        <v>0.15034256949384714</v>
      </c>
      <c r="M62" s="1571"/>
      <c r="N62" s="1580">
        <v>15264.834728833041</v>
      </c>
      <c r="O62" s="1568"/>
      <c r="P62" s="1389">
        <v>9525.5899997551569</v>
      </c>
      <c r="Q62" s="1570"/>
      <c r="R62" s="1568">
        <v>0.60250805768728277</v>
      </c>
      <c r="S62" s="909"/>
      <c r="T62" s="901"/>
    </row>
    <row r="63" spans="1:20" s="98" customFormat="1" x14ac:dyDescent="0.2">
      <c r="A63" s="33" t="s">
        <v>314</v>
      </c>
      <c r="B63" s="1566">
        <v>29698.839731586933</v>
      </c>
      <c r="C63" s="1389"/>
      <c r="D63" s="1389">
        <v>31653.23231559874</v>
      </c>
      <c r="E63" s="1389"/>
      <c r="F63" s="1568">
        <v>-6.1743854925320849E-2</v>
      </c>
      <c r="G63" s="1568"/>
      <c r="H63" s="1575">
        <v>26635.551525285209</v>
      </c>
      <c r="I63" s="1568"/>
      <c r="J63" s="1580">
        <v>28594.350382207864</v>
      </c>
      <c r="K63" s="1570"/>
      <c r="L63" s="1568">
        <v>-6.8503002542119967E-2</v>
      </c>
      <c r="M63" s="1571"/>
      <c r="N63" s="1580">
        <v>3063.2882063019078</v>
      </c>
      <c r="O63" s="1568"/>
      <c r="P63" s="1389">
        <v>3058.8819333909323</v>
      </c>
      <c r="Q63" s="1570"/>
      <c r="R63" s="1568">
        <v>1.4404847937661146E-3</v>
      </c>
      <c r="S63" s="909"/>
      <c r="T63" s="901"/>
    </row>
    <row r="64" spans="1:20" s="98" customFormat="1" x14ac:dyDescent="0.2">
      <c r="A64" s="33" t="s">
        <v>315</v>
      </c>
      <c r="B64" s="1566">
        <v>42874.057983741826</v>
      </c>
      <c r="C64" s="1389"/>
      <c r="D64" s="1389">
        <v>38995.374436304941</v>
      </c>
      <c r="E64" s="1389"/>
      <c r="F64" s="1568">
        <v>9.9465221285984284E-2</v>
      </c>
      <c r="G64" s="1568"/>
      <c r="H64" s="1575">
        <v>34196.883526291182</v>
      </c>
      <c r="I64" s="1568"/>
      <c r="J64" s="1580">
        <v>32064.285959888774</v>
      </c>
      <c r="K64" s="1570"/>
      <c r="L64" s="1568">
        <v>6.6510059480825751E-2</v>
      </c>
      <c r="M64" s="1571"/>
      <c r="N64" s="1580">
        <v>8677.1744574495387</v>
      </c>
      <c r="O64" s="1568"/>
      <c r="P64" s="1389">
        <v>6931.0884764169832</v>
      </c>
      <c r="Q64" s="1570"/>
      <c r="R64" s="1568">
        <v>0.25192089048835692</v>
      </c>
      <c r="S64" s="909"/>
      <c r="T64" s="901"/>
    </row>
    <row r="65" spans="1:20" s="98" customFormat="1" x14ac:dyDescent="0.2">
      <c r="A65" s="33" t="s">
        <v>237</v>
      </c>
      <c r="B65" s="1566">
        <v>60166.329503285015</v>
      </c>
      <c r="C65" s="1389"/>
      <c r="D65" s="1389">
        <v>61951.022761194698</v>
      </c>
      <c r="E65" s="1389"/>
      <c r="F65" s="1568">
        <v>-2.8808132269086462E-2</v>
      </c>
      <c r="G65" s="1568"/>
      <c r="H65" s="1575">
        <v>56744.219912724358</v>
      </c>
      <c r="I65" s="1568"/>
      <c r="J65" s="1580">
        <v>58996.727479773217</v>
      </c>
      <c r="K65" s="1570"/>
      <c r="L65" s="1568">
        <v>-3.8180212077375333E-2</v>
      </c>
      <c r="M65" s="1571"/>
      <c r="N65" s="1580">
        <v>3422.109590560231</v>
      </c>
      <c r="O65" s="1568"/>
      <c r="P65" s="1389">
        <v>2954.2952814219216</v>
      </c>
      <c r="Q65" s="1570"/>
      <c r="R65" s="1568">
        <v>0.15835055895737929</v>
      </c>
      <c r="S65" s="909"/>
      <c r="T65" s="901"/>
    </row>
    <row r="66" spans="1:20" s="98" customFormat="1" x14ac:dyDescent="0.2">
      <c r="A66" s="33" t="s">
        <v>260</v>
      </c>
      <c r="B66" s="1566">
        <v>138787.38467739546</v>
      </c>
      <c r="C66" s="1389"/>
      <c r="D66" s="1389">
        <v>133494.65207462735</v>
      </c>
      <c r="E66" s="1389"/>
      <c r="F66" s="1568">
        <v>3.9647525354119223E-2</v>
      </c>
      <c r="G66" s="1568"/>
      <c r="H66" s="1575">
        <v>124121.69097915126</v>
      </c>
      <c r="I66" s="1568"/>
      <c r="J66" s="1580">
        <v>120177.94521807162</v>
      </c>
      <c r="K66" s="1570"/>
      <c r="L66" s="1568">
        <v>3.2815886092272817E-2</v>
      </c>
      <c r="M66" s="1571"/>
      <c r="N66" s="1580">
        <v>14665.693698248138</v>
      </c>
      <c r="O66" s="1568"/>
      <c r="P66" s="1389">
        <v>13316.706856553692</v>
      </c>
      <c r="Q66" s="1570"/>
      <c r="R66" s="1568">
        <v>0.10130033319991236</v>
      </c>
      <c r="S66" s="909"/>
      <c r="T66" s="901"/>
    </row>
    <row r="67" spans="1:20" s="98" customFormat="1" x14ac:dyDescent="0.2">
      <c r="A67" s="33" t="s">
        <v>316</v>
      </c>
      <c r="B67" s="1566">
        <v>7415.8527427871295</v>
      </c>
      <c r="C67" s="1389"/>
      <c r="D67" s="1389">
        <v>7204.782908504556</v>
      </c>
      <c r="E67" s="1389"/>
      <c r="F67" s="1568">
        <v>2.9295793775191453E-2</v>
      </c>
      <c r="G67" s="1568"/>
      <c r="H67" s="1575">
        <v>6297.8849288713218</v>
      </c>
      <c r="I67" s="1568"/>
      <c r="J67" s="1580">
        <v>6652.0008262908841</v>
      </c>
      <c r="K67" s="1570"/>
      <c r="L67" s="1568">
        <v>-5.3234493901440964E-2</v>
      </c>
      <c r="M67" s="1571"/>
      <c r="N67" s="1597">
        <v>1117.9678139157968</v>
      </c>
      <c r="O67" s="1568"/>
      <c r="P67" s="1389">
        <v>552.78208221369061</v>
      </c>
      <c r="Q67" s="1570"/>
      <c r="R67" s="1568">
        <v>1.0224385881661422</v>
      </c>
      <c r="S67" s="909"/>
      <c r="T67" s="901"/>
    </row>
    <row r="68" spans="1:20" s="98" customFormat="1" x14ac:dyDescent="0.2">
      <c r="A68" s="33" t="s">
        <v>317</v>
      </c>
      <c r="B68" s="1566">
        <v>5027.4883099514936</v>
      </c>
      <c r="C68" s="1389"/>
      <c r="D68" s="1389">
        <v>5860.8275125094797</v>
      </c>
      <c r="E68" s="1389"/>
      <c r="F68" s="1568">
        <v>-0.1421879761482979</v>
      </c>
      <c r="G68" s="1568"/>
      <c r="H68" s="1575">
        <v>3086.3578602483822</v>
      </c>
      <c r="I68" s="1568"/>
      <c r="J68" s="1580">
        <v>4988.9691408726494</v>
      </c>
      <c r="K68" s="1570"/>
      <c r="L68" s="1568">
        <v>-0.38136360977600087</v>
      </c>
      <c r="M68" s="1571"/>
      <c r="N68" s="1597">
        <v>1941.1304497030915</v>
      </c>
      <c r="O68" s="1568"/>
      <c r="P68" s="1389">
        <v>871.85837163683334</v>
      </c>
      <c r="Q68" s="1570"/>
      <c r="R68" s="1568">
        <v>1.2264286412239167</v>
      </c>
      <c r="S68" s="909"/>
      <c r="T68" s="901"/>
    </row>
    <row r="69" spans="1:20" s="10" customFormat="1" x14ac:dyDescent="0.2">
      <c r="A69" s="33" t="s">
        <v>622</v>
      </c>
      <c r="B69" s="1566">
        <v>18133.010871746308</v>
      </c>
      <c r="C69" s="1389"/>
      <c r="D69" s="1389">
        <v>18246.691968654504</v>
      </c>
      <c r="E69" s="1389"/>
      <c r="F69" s="1568">
        <v>-6.2302305044380571E-3</v>
      </c>
      <c r="G69" s="1581"/>
      <c r="H69" s="1575">
        <v>14406.994216961773</v>
      </c>
      <c r="I69" s="1568"/>
      <c r="J69" s="1580">
        <v>15491.752325934614</v>
      </c>
      <c r="K69" s="1570"/>
      <c r="L69" s="1568">
        <v>-7.00216532094214E-2</v>
      </c>
      <c r="M69" s="1571"/>
      <c r="N69" s="1597">
        <v>3726.016654784456</v>
      </c>
      <c r="O69" s="1568"/>
      <c r="P69" s="1389">
        <v>2754.9396427196889</v>
      </c>
      <c r="Q69" s="1570"/>
      <c r="R69" s="1568">
        <v>0.35248576665952491</v>
      </c>
      <c r="S69" s="909"/>
      <c r="T69" s="920"/>
    </row>
    <row r="70" spans="1:20" s="10" customFormat="1" x14ac:dyDescent="0.2">
      <c r="A70" s="194" t="s">
        <v>893</v>
      </c>
      <c r="B70" s="1599">
        <v>46.900015893229742</v>
      </c>
      <c r="C70" s="1600"/>
      <c r="D70" s="1600">
        <v>47.012255606815216</v>
      </c>
      <c r="E70" s="1601"/>
      <c r="F70" s="1602">
        <v>-2.3874564650585069E-3</v>
      </c>
      <c r="G70" s="1602"/>
      <c r="H70" s="1603">
        <v>47.208094560145547</v>
      </c>
      <c r="I70" s="1602"/>
      <c r="J70" s="1604">
        <v>47.305234252135094</v>
      </c>
      <c r="K70" s="1601"/>
      <c r="L70" s="1605">
        <v>-2.0534660387008341E-3</v>
      </c>
      <c r="M70" s="1602"/>
      <c r="N70" s="1604">
        <v>45.30219914299964</v>
      </c>
      <c r="O70" s="1602"/>
      <c r="P70" s="1600">
        <v>45.605142474921777</v>
      </c>
      <c r="Q70" s="1601"/>
      <c r="R70" s="1602">
        <v>-6.6427449950129001E-3</v>
      </c>
      <c r="S70" s="918"/>
      <c r="T70" s="920"/>
    </row>
    <row r="71" spans="1:20" s="10" customFormat="1" x14ac:dyDescent="0.2">
      <c r="A71" s="123"/>
      <c r="B71" s="1389"/>
      <c r="C71" s="1389"/>
      <c r="D71" s="1389"/>
      <c r="E71" s="1570"/>
      <c r="F71" s="1568"/>
      <c r="G71" s="1568"/>
      <c r="H71" s="1580"/>
      <c r="I71" s="1568"/>
      <c r="J71" s="1580"/>
      <c r="K71" s="1570"/>
      <c r="L71" s="1568"/>
      <c r="M71" s="1568"/>
      <c r="N71" s="1580"/>
      <c r="O71" s="1568"/>
      <c r="P71" s="1389"/>
      <c r="Q71" s="1570"/>
      <c r="R71" s="1568"/>
      <c r="S71" s="907"/>
      <c r="T71" s="1615"/>
    </row>
    <row r="72" spans="1:20" s="10" customFormat="1" x14ac:dyDescent="0.2">
      <c r="A72" s="1509" t="s">
        <v>1102</v>
      </c>
      <c r="B72" s="1389"/>
      <c r="C72" s="1389"/>
      <c r="D72" s="1389"/>
      <c r="E72" s="1570"/>
      <c r="F72" s="1568"/>
      <c r="G72" s="1568"/>
      <c r="H72" s="1580"/>
      <c r="I72" s="1568"/>
      <c r="J72" s="1580"/>
      <c r="K72" s="1570"/>
      <c r="L72" s="1568"/>
      <c r="M72" s="1568"/>
      <c r="N72" s="1580"/>
      <c r="O72" s="1568"/>
      <c r="P72" s="1389"/>
      <c r="Q72" s="1570"/>
      <c r="R72" s="1568"/>
      <c r="S72" s="907"/>
      <c r="T72" s="1615"/>
    </row>
    <row r="73" spans="1:20" x14ac:dyDescent="0.2">
      <c r="A73" s="901" t="s">
        <v>904</v>
      </c>
      <c r="B73" s="109"/>
      <c r="D73" s="109"/>
      <c r="E73" s="921"/>
      <c r="F73" s="922"/>
      <c r="G73" s="922"/>
      <c r="H73" s="553"/>
      <c r="I73" s="922"/>
      <c r="J73" s="110"/>
      <c r="K73" s="921"/>
      <c r="L73" s="922"/>
      <c r="M73" s="922"/>
      <c r="N73" s="109"/>
      <c r="O73" s="922"/>
      <c r="P73" s="316"/>
      <c r="Q73" s="921"/>
      <c r="R73" s="922"/>
      <c r="S73" s="922"/>
    </row>
    <row r="74" spans="1:20" x14ac:dyDescent="0.2">
      <c r="A74" s="901" t="s">
        <v>677</v>
      </c>
      <c r="B74" s="109"/>
      <c r="D74" s="109"/>
      <c r="E74" s="921"/>
      <c r="F74" s="922"/>
      <c r="G74" s="922"/>
      <c r="H74" s="109"/>
      <c r="I74" s="922"/>
      <c r="J74" s="110"/>
      <c r="K74" s="921"/>
      <c r="L74" s="922"/>
      <c r="M74" s="922"/>
      <c r="N74" s="39"/>
      <c r="O74" s="922"/>
      <c r="P74" s="316"/>
      <c r="Q74" s="921"/>
      <c r="R74" s="922"/>
      <c r="S74" s="922"/>
    </row>
    <row r="75" spans="1:20" x14ac:dyDescent="0.2">
      <c r="A75" s="901"/>
      <c r="D75" s="34"/>
      <c r="F75" s="901"/>
      <c r="J75" s="34"/>
      <c r="L75" s="901"/>
      <c r="N75" s="35"/>
      <c r="P75" s="34"/>
    </row>
    <row r="76" spans="1:20" x14ac:dyDescent="0.2">
      <c r="F76" s="35"/>
      <c r="G76" s="35"/>
      <c r="L76" s="35"/>
      <c r="M76" s="35"/>
      <c r="R76" s="35"/>
      <c r="S76" s="35"/>
    </row>
    <row r="77" spans="1:20" x14ac:dyDescent="0.2">
      <c r="B77" s="93"/>
      <c r="D77" s="93"/>
      <c r="F77" s="35"/>
      <c r="G77" s="35"/>
      <c r="L77" s="35"/>
      <c r="M77" s="35"/>
      <c r="R77" s="35"/>
      <c r="S77" s="35"/>
    </row>
    <row r="78" spans="1:20" x14ac:dyDescent="0.2">
      <c r="B78" s="93"/>
      <c r="D78" s="93"/>
      <c r="F78" s="35"/>
      <c r="G78" s="35"/>
      <c r="L78" s="35"/>
      <c r="M78" s="35"/>
      <c r="R78" s="35"/>
      <c r="S78" s="35"/>
    </row>
    <row r="79" spans="1:20" x14ac:dyDescent="0.2">
      <c r="B79" s="317"/>
      <c r="H79" s="77"/>
      <c r="N79" s="77"/>
    </row>
    <row r="80" spans="1:20" x14ac:dyDescent="0.2">
      <c r="B80" s="318"/>
    </row>
    <row r="81" spans="2:2" x14ac:dyDescent="0.2">
      <c r="B81" s="924"/>
    </row>
    <row r="82" spans="2:2" x14ac:dyDescent="0.2">
      <c r="B82" s="319"/>
    </row>
    <row r="83" spans="2:2" x14ac:dyDescent="0.2">
      <c r="B83" s="319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51" type="noConversion"/>
  <printOptions horizontalCentered="1"/>
  <pageMargins left="0.25" right="0.25" top="0.25" bottom="0.5" header="0.3" footer="0.3"/>
  <pageSetup scale="82" fitToWidth="2" fitToHeight="2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>
    <pageSetUpPr fitToPage="1"/>
  </sheetPr>
  <dimension ref="A1:U80"/>
  <sheetViews>
    <sheetView showGridLines="0" zoomScaleNormal="100" workbookViewId="0">
      <selection activeCell="A2" sqref="A2:S2"/>
    </sheetView>
  </sheetViews>
  <sheetFormatPr defaultColWidth="9.140625" defaultRowHeight="12" x14ac:dyDescent="0.2"/>
  <cols>
    <col min="1" max="1" width="24.7109375" style="923" customWidth="1"/>
    <col min="2" max="2" width="10.28515625" style="34" customWidth="1"/>
    <col min="3" max="3" width="0.5703125" style="1329" customWidth="1"/>
    <col min="4" max="4" width="12.7109375" style="901" customWidth="1"/>
    <col min="5" max="5" width="0.7109375" style="901" customWidth="1"/>
    <col min="6" max="6" width="8.5703125" style="1329" customWidth="1"/>
    <col min="7" max="7" width="0.5703125" style="1329" customWidth="1"/>
    <col min="8" max="8" width="10.28515625" style="35" customWidth="1"/>
    <col min="9" max="9" width="0.5703125" style="1329" customWidth="1"/>
    <col min="10" max="10" width="10.28515625" style="567" customWidth="1"/>
    <col min="11" max="11" width="0.5703125" style="901" customWidth="1"/>
    <col min="12" max="12" width="8.42578125" style="1329" customWidth="1"/>
    <col min="13" max="13" width="1.5703125" style="1329" customWidth="1"/>
    <col min="14" max="14" width="10.28515625" style="71" customWidth="1"/>
    <col min="15" max="15" width="0.5703125" style="1329" customWidth="1"/>
    <col min="16" max="16" width="10.28515625" style="567" customWidth="1"/>
    <col min="17" max="17" width="0.5703125" style="901" customWidth="1"/>
    <col min="18" max="18" width="8.28515625" style="1329" customWidth="1"/>
    <col min="19" max="19" width="0.5703125" style="1329" customWidth="1"/>
    <col min="20" max="20" width="9.140625" style="901"/>
    <col min="21" max="16384" width="9.140625" style="4"/>
  </cols>
  <sheetData>
    <row r="1" spans="1:21" s="2" customFormat="1" ht="15.75" x14ac:dyDescent="0.25">
      <c r="A1" s="1893" t="str">
        <f>CONCATENATE('List of Tables'!A72,":  ",'List of Tables'!C72)</f>
        <v>TABLE 59:  Moloka'i Visitor Characteristics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693"/>
      <c r="U1" s="1353"/>
    </row>
    <row r="2" spans="1:21" s="2" customFormat="1" ht="15.75" x14ac:dyDescent="0.25">
      <c r="A2" s="1893" t="s">
        <v>650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  <c r="T2" s="901"/>
    </row>
    <row r="3" spans="1:21" s="2" customFormat="1" ht="14.25" x14ac:dyDescent="0.2">
      <c r="A3" s="604"/>
      <c r="B3" s="417"/>
      <c r="C3" s="902"/>
      <c r="D3" s="834"/>
      <c r="E3" s="902"/>
      <c r="F3" s="902"/>
      <c r="G3" s="902"/>
      <c r="H3" s="544"/>
      <c r="I3" s="902"/>
      <c r="J3" s="834"/>
      <c r="K3" s="902"/>
      <c r="L3" s="902"/>
      <c r="M3" s="902"/>
      <c r="N3" s="544"/>
      <c r="O3" s="902"/>
      <c r="P3" s="834"/>
      <c r="Q3" s="902"/>
      <c r="R3" s="544"/>
      <c r="S3" s="902"/>
      <c r="T3" s="901"/>
    </row>
    <row r="4" spans="1:21" x14ac:dyDescent="0.2">
      <c r="A4" s="1971" t="s">
        <v>201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  <c r="T4" s="4"/>
    </row>
    <row r="5" spans="1:21" s="14" customFormat="1" ht="24" x14ac:dyDescent="0.2">
      <c r="A5" s="1979" t="s">
        <v>244</v>
      </c>
      <c r="B5" s="66">
        <v>2015</v>
      </c>
      <c r="C5" s="67"/>
      <c r="D5" s="68" t="s">
        <v>984</v>
      </c>
      <c r="E5" s="903"/>
      <c r="F5" s="44" t="s">
        <v>857</v>
      </c>
      <c r="G5" s="903"/>
      <c r="H5" s="66">
        <v>2015</v>
      </c>
      <c r="I5" s="67"/>
      <c r="J5" s="68" t="s">
        <v>984</v>
      </c>
      <c r="K5" s="903"/>
      <c r="L5" s="904" t="s">
        <v>857</v>
      </c>
      <c r="M5" s="772"/>
      <c r="N5" s="1265">
        <v>2015</v>
      </c>
      <c r="O5" s="67"/>
      <c r="P5" s="68" t="s">
        <v>984</v>
      </c>
      <c r="Q5" s="903"/>
      <c r="R5" s="44" t="s">
        <v>857</v>
      </c>
      <c r="S5" s="905"/>
      <c r="T5" s="901"/>
    </row>
    <row r="6" spans="1:21" s="14" customFormat="1" x14ac:dyDescent="0.2">
      <c r="A6" s="906" t="s">
        <v>899</v>
      </c>
      <c r="B6" s="1566">
        <v>285990.93897066149</v>
      </c>
      <c r="C6" s="1567">
        <v>0</v>
      </c>
      <c r="D6" s="1389">
        <v>277292.91608842066</v>
      </c>
      <c r="E6" s="1389"/>
      <c r="F6" s="1568">
        <v>3.136763464764198E-2</v>
      </c>
      <c r="G6" s="1568"/>
      <c r="H6" s="1569">
        <v>255187.68784688646</v>
      </c>
      <c r="I6" s="1568"/>
      <c r="J6" s="1389">
        <v>250595.56046978899</v>
      </c>
      <c r="K6" s="1570"/>
      <c r="L6" s="1568">
        <v>1.8324855270734446E-2</v>
      </c>
      <c r="M6" s="1571"/>
      <c r="N6" s="1614">
        <v>30803.251123774571</v>
      </c>
      <c r="O6" s="1568"/>
      <c r="P6" s="1389">
        <v>26697.355618634912</v>
      </c>
      <c r="Q6" s="1570"/>
      <c r="R6" s="1568">
        <v>0.15379408971402844</v>
      </c>
      <c r="S6" s="910"/>
      <c r="T6" s="901"/>
    </row>
    <row r="7" spans="1:21" s="14" customFormat="1" x14ac:dyDescent="0.2">
      <c r="A7" s="906" t="s">
        <v>265</v>
      </c>
      <c r="B7" s="1566">
        <v>64767.037211253373</v>
      </c>
      <c r="C7" s="1389"/>
      <c r="D7" s="1389">
        <v>60099.781680157059</v>
      </c>
      <c r="E7" s="1389"/>
      <c r="F7" s="1568">
        <v>7.7658444017897094E-2</v>
      </c>
      <c r="G7" s="1568"/>
      <c r="H7" s="1575">
        <v>49843.464485419863</v>
      </c>
      <c r="I7" s="1568"/>
      <c r="J7" s="1389">
        <v>47736.99632764922</v>
      </c>
      <c r="K7" s="1570"/>
      <c r="L7" s="1568">
        <v>4.4126533293226473E-2</v>
      </c>
      <c r="M7" s="1571"/>
      <c r="N7" s="1389">
        <v>14923.572725835165</v>
      </c>
      <c r="O7" s="1568"/>
      <c r="P7" s="1389">
        <v>12362.785352509447</v>
      </c>
      <c r="Q7" s="1570"/>
      <c r="R7" s="1568">
        <v>0.20713676572940901</v>
      </c>
      <c r="S7" s="910"/>
      <c r="T7" s="901"/>
    </row>
    <row r="8" spans="1:21" s="14" customFormat="1" x14ac:dyDescent="0.2">
      <c r="A8" s="429" t="s">
        <v>266</v>
      </c>
      <c r="B8" s="1577"/>
      <c r="C8" s="1578"/>
      <c r="D8" s="1578"/>
      <c r="E8" s="1578"/>
      <c r="F8" s="1578"/>
      <c r="G8" s="1578"/>
      <c r="H8" s="1577"/>
      <c r="I8" s="1578"/>
      <c r="J8" s="1578"/>
      <c r="K8" s="1578"/>
      <c r="L8" s="1578"/>
      <c r="M8" s="1577"/>
      <c r="N8" s="1578"/>
      <c r="O8" s="1578"/>
      <c r="P8" s="1578"/>
      <c r="Q8" s="1578"/>
      <c r="R8" s="1578"/>
      <c r="S8" s="408"/>
      <c r="T8" s="901"/>
    </row>
    <row r="9" spans="1:21" s="186" customFormat="1" x14ac:dyDescent="0.2">
      <c r="A9" s="911" t="s">
        <v>267</v>
      </c>
      <c r="B9" s="1566">
        <v>12379.702851644874</v>
      </c>
      <c r="C9" s="1389"/>
      <c r="D9" s="1389">
        <v>11742.329004420475</v>
      </c>
      <c r="E9" s="1389"/>
      <c r="F9" s="1568">
        <v>5.4280019490550391E-2</v>
      </c>
      <c r="G9" s="1568"/>
      <c r="H9" s="1575">
        <v>10002.708220442764</v>
      </c>
      <c r="I9" s="1568"/>
      <c r="J9" s="1580">
        <v>10156.638355598121</v>
      </c>
      <c r="K9" s="1570"/>
      <c r="L9" s="1568">
        <v>-1.5155618401093683E-2</v>
      </c>
      <c r="M9" s="1571"/>
      <c r="N9" s="1389">
        <v>2376.9946312025363</v>
      </c>
      <c r="O9" s="1568"/>
      <c r="P9" s="1389">
        <v>1585.6906488223738</v>
      </c>
      <c r="Q9" s="1570"/>
      <c r="R9" s="1568">
        <v>0.49902796801370491</v>
      </c>
      <c r="S9" s="909"/>
      <c r="T9" s="901"/>
    </row>
    <row r="10" spans="1:21" s="186" customFormat="1" x14ac:dyDescent="0.2">
      <c r="A10" s="911" t="s">
        <v>268</v>
      </c>
      <c r="B10" s="1566">
        <v>30040.363928088103</v>
      </c>
      <c r="C10" s="1389"/>
      <c r="D10" s="1389">
        <v>29420.614813750588</v>
      </c>
      <c r="E10" s="1389"/>
      <c r="F10" s="1568">
        <v>2.1065131312206893E-2</v>
      </c>
      <c r="G10" s="1568"/>
      <c r="H10" s="1575">
        <v>23621.430693351031</v>
      </c>
      <c r="I10" s="1568"/>
      <c r="J10" s="1580">
        <v>22750.862435833256</v>
      </c>
      <c r="K10" s="1570"/>
      <c r="L10" s="1568">
        <v>3.8265285985229491E-2</v>
      </c>
      <c r="M10" s="1571"/>
      <c r="N10" s="1389">
        <v>6418.9332347379859</v>
      </c>
      <c r="O10" s="1568"/>
      <c r="P10" s="1389">
        <v>6669.7523779171743</v>
      </c>
      <c r="Q10" s="1570"/>
      <c r="R10" s="1568">
        <v>-3.7605465535665655E-2</v>
      </c>
      <c r="S10" s="909"/>
      <c r="T10" s="901"/>
    </row>
    <row r="11" spans="1:21" s="186" customFormat="1" x14ac:dyDescent="0.2">
      <c r="A11" s="911" t="s">
        <v>269</v>
      </c>
      <c r="B11" s="1566">
        <v>22346.970431521997</v>
      </c>
      <c r="C11" s="1389"/>
      <c r="D11" s="1389">
        <v>18936.837861989792</v>
      </c>
      <c r="E11" s="1389"/>
      <c r="F11" s="1568">
        <v>0.18007930333379771</v>
      </c>
      <c r="G11" s="1568"/>
      <c r="H11" s="1575">
        <v>16219.325571627143</v>
      </c>
      <c r="I11" s="1568"/>
      <c r="J11" s="1389">
        <v>14829.495536219838</v>
      </c>
      <c r="K11" s="1570"/>
      <c r="L11" s="1568">
        <v>9.3720655029212452E-2</v>
      </c>
      <c r="M11" s="1571"/>
      <c r="N11" s="1389">
        <v>6127.6448598946599</v>
      </c>
      <c r="O11" s="1568"/>
      <c r="P11" s="1389">
        <v>4107.3423257698814</v>
      </c>
      <c r="Q11" s="1570"/>
      <c r="R11" s="1568">
        <v>0.49187585886114144</v>
      </c>
      <c r="S11" s="909"/>
      <c r="T11" s="901"/>
    </row>
    <row r="12" spans="1:21" s="186" customFormat="1" x14ac:dyDescent="0.2">
      <c r="A12" s="911" t="s">
        <v>270</v>
      </c>
      <c r="B12" s="1583">
        <v>1.983399861793572</v>
      </c>
      <c r="C12" s="1584"/>
      <c r="D12" s="1585">
        <v>1.930567547601487</v>
      </c>
      <c r="E12" s="1585"/>
      <c r="F12" s="1568">
        <v>2.7366208583441284E-2</v>
      </c>
      <c r="G12" s="1568"/>
      <c r="H12" s="1586">
        <v>1.9295123182238318</v>
      </c>
      <c r="I12" s="1568"/>
      <c r="J12" s="1587">
        <v>1.8942194066077289</v>
      </c>
      <c r="K12" s="1570"/>
      <c r="L12" s="1568">
        <v>1.8631902668185304E-2</v>
      </c>
      <c r="M12" s="1571"/>
      <c r="N12" s="1584">
        <v>2.1874383351501003</v>
      </c>
      <c r="O12" s="1568"/>
      <c r="P12" s="1585">
        <v>2.0850607577069087</v>
      </c>
      <c r="Q12" s="1570"/>
      <c r="R12" s="1568">
        <v>4.9100524799950501E-2</v>
      </c>
      <c r="S12" s="909"/>
      <c r="T12" s="901"/>
    </row>
    <row r="13" spans="1:21" s="14" customFormat="1" x14ac:dyDescent="0.2">
      <c r="A13" s="429" t="s">
        <v>271</v>
      </c>
      <c r="B13" s="1577"/>
      <c r="C13" s="1578"/>
      <c r="D13" s="1578"/>
      <c r="E13" s="1578"/>
      <c r="F13" s="1578"/>
      <c r="G13" s="1578"/>
      <c r="H13" s="1577"/>
      <c r="I13" s="1578"/>
      <c r="J13" s="1578"/>
      <c r="K13" s="1578"/>
      <c r="L13" s="1578"/>
      <c r="M13" s="1577"/>
      <c r="N13" s="1578"/>
      <c r="O13" s="1578"/>
      <c r="P13" s="1578"/>
      <c r="Q13" s="1578"/>
      <c r="R13" s="1578"/>
      <c r="S13" s="408"/>
      <c r="T13" s="901"/>
    </row>
    <row r="14" spans="1:21" s="98" customFormat="1" x14ac:dyDescent="0.2">
      <c r="A14" s="912" t="s">
        <v>272</v>
      </c>
      <c r="B14" s="1566">
        <v>22882.022921833119</v>
      </c>
      <c r="C14" s="1389"/>
      <c r="D14" s="1389">
        <v>22038.402657186511</v>
      </c>
      <c r="E14" s="1389"/>
      <c r="F14" s="1568">
        <v>3.8279555817604213E-2</v>
      </c>
      <c r="G14" s="1568"/>
      <c r="H14" s="1575">
        <v>15627.081538684868</v>
      </c>
      <c r="I14" s="1568"/>
      <c r="J14" s="1580">
        <v>15981.527021210028</v>
      </c>
      <c r="K14" s="1570"/>
      <c r="L14" s="1568">
        <v>-2.2178449033984932E-2</v>
      </c>
      <c r="M14" s="1571"/>
      <c r="N14" s="1389">
        <v>7254.9413831489355</v>
      </c>
      <c r="O14" s="1568"/>
      <c r="P14" s="1389">
        <v>6056.8756359766567</v>
      </c>
      <c r="Q14" s="1570"/>
      <c r="R14" s="1568">
        <v>0.19780259975225553</v>
      </c>
      <c r="S14" s="909"/>
      <c r="T14" s="901"/>
    </row>
    <row r="15" spans="1:21" s="98" customFormat="1" x14ac:dyDescent="0.2">
      <c r="A15" s="912" t="s">
        <v>273</v>
      </c>
      <c r="B15" s="1566">
        <v>41885.014289421335</v>
      </c>
      <c r="C15" s="1389"/>
      <c r="D15" s="1389">
        <v>38061.379022972949</v>
      </c>
      <c r="E15" s="1389"/>
      <c r="F15" s="1568">
        <v>0.10045971440342531</v>
      </c>
      <c r="G15" s="1568"/>
      <c r="H15" s="1566">
        <v>34216.382946735735</v>
      </c>
      <c r="I15" s="1568"/>
      <c r="J15" s="1580">
        <v>31755.469306440675</v>
      </c>
      <c r="K15" s="1570"/>
      <c r="L15" s="1568">
        <v>7.7495741490929124E-2</v>
      </c>
      <c r="M15" s="1571"/>
      <c r="N15" s="1389">
        <v>7668.6313426862343</v>
      </c>
      <c r="O15" s="1568"/>
      <c r="P15" s="1389">
        <v>6305.9097165327721</v>
      </c>
      <c r="Q15" s="1570"/>
      <c r="R15" s="1568">
        <v>0.21610230520438503</v>
      </c>
      <c r="S15" s="909"/>
      <c r="T15" s="901"/>
    </row>
    <row r="16" spans="1:21" s="98" customFormat="1" x14ac:dyDescent="0.2">
      <c r="A16" s="913" t="s">
        <v>619</v>
      </c>
      <c r="B16" s="1583">
        <v>5.5922945822275096</v>
      </c>
      <c r="C16" s="1584"/>
      <c r="D16" s="1585">
        <v>5.775368452593109</v>
      </c>
      <c r="E16" s="1585"/>
      <c r="F16" s="1568">
        <v>-3.1699080650586069E-2</v>
      </c>
      <c r="G16" s="1568"/>
      <c r="H16" s="1586">
        <v>5.9105540198914479</v>
      </c>
      <c r="I16" s="1568"/>
      <c r="J16" s="1587">
        <v>5.7428343023611754</v>
      </c>
      <c r="K16" s="1570"/>
      <c r="L16" s="1568">
        <v>2.9205042092423642E-2</v>
      </c>
      <c r="M16" s="1571"/>
      <c r="N16" s="1584">
        <v>4.5293351106733759</v>
      </c>
      <c r="O16" s="1568"/>
      <c r="P16" s="1585">
        <v>5.9009940754489456</v>
      </c>
      <c r="Q16" s="1570"/>
      <c r="R16" s="1568">
        <v>-0.23244540618712861</v>
      </c>
      <c r="S16" s="909"/>
      <c r="T16" s="901"/>
    </row>
    <row r="17" spans="1:20" x14ac:dyDescent="0.2">
      <c r="A17" s="545" t="s">
        <v>274</v>
      </c>
      <c r="B17" s="1577"/>
      <c r="C17" s="1578"/>
      <c r="D17" s="1578"/>
      <c r="E17" s="1578"/>
      <c r="F17" s="1578"/>
      <c r="G17" s="1578"/>
      <c r="H17" s="1577"/>
      <c r="I17" s="1578"/>
      <c r="J17" s="1578"/>
      <c r="K17" s="1578"/>
      <c r="L17" s="1578"/>
      <c r="M17" s="1577"/>
      <c r="N17" s="1578"/>
      <c r="O17" s="1578"/>
      <c r="P17" s="1578"/>
      <c r="Q17" s="1578"/>
      <c r="R17" s="1578"/>
      <c r="S17" s="408"/>
    </row>
    <row r="18" spans="1:20" s="98" customFormat="1" x14ac:dyDescent="0.2">
      <c r="A18" s="912" t="s">
        <v>275</v>
      </c>
      <c r="B18" s="1566">
        <v>5289.2916033666452</v>
      </c>
      <c r="C18" s="1389"/>
      <c r="D18" s="1389">
        <v>4795.229207040843</v>
      </c>
      <c r="E18" s="1389"/>
      <c r="F18" s="1568">
        <v>0.1030320710426875</v>
      </c>
      <c r="G18" s="1568"/>
      <c r="H18" s="1575">
        <v>2575.3840758132756</v>
      </c>
      <c r="I18" s="1568"/>
      <c r="J18" s="1580">
        <v>2873.8607207166242</v>
      </c>
      <c r="K18" s="1570"/>
      <c r="L18" s="1568">
        <v>-0.1038591198076296</v>
      </c>
      <c r="M18" s="1571"/>
      <c r="N18" s="1389">
        <v>2713.9075275533746</v>
      </c>
      <c r="O18" s="1568"/>
      <c r="P18" s="1389">
        <v>1921.3684863242188</v>
      </c>
      <c r="Q18" s="1570"/>
      <c r="R18" s="1568">
        <v>0.41248674935091023</v>
      </c>
      <c r="S18" s="909"/>
      <c r="T18" s="901"/>
    </row>
    <row r="19" spans="1:20" s="98" customFormat="1" x14ac:dyDescent="0.2">
      <c r="A19" s="912" t="s">
        <v>276</v>
      </c>
      <c r="B19" s="1566">
        <v>16516.881497218565</v>
      </c>
      <c r="C19" s="1389"/>
      <c r="D19" s="1389">
        <v>15028.849613308759</v>
      </c>
      <c r="E19" s="1389"/>
      <c r="F19" s="1568">
        <v>9.9011695651813739E-2</v>
      </c>
      <c r="G19" s="1568"/>
      <c r="H19" s="1575">
        <v>9719.988159302633</v>
      </c>
      <c r="I19" s="1568"/>
      <c r="J19" s="1580">
        <v>9985.5487784590496</v>
      </c>
      <c r="K19" s="1570"/>
      <c r="L19" s="1568">
        <v>-2.6594494208399169E-2</v>
      </c>
      <c r="M19" s="1571"/>
      <c r="N19" s="1389">
        <v>6796.8933379161072</v>
      </c>
      <c r="O19" s="1568"/>
      <c r="P19" s="1389">
        <v>5043.3008348495532</v>
      </c>
      <c r="Q19" s="1570"/>
      <c r="R19" s="1568">
        <v>0.3477072973615038</v>
      </c>
      <c r="S19" s="909"/>
      <c r="T19" s="901"/>
    </row>
    <row r="20" spans="1:20" s="98" customFormat="1" x14ac:dyDescent="0.2">
      <c r="A20" s="912" t="s">
        <v>277</v>
      </c>
      <c r="B20" s="1566">
        <v>3788.0357120365688</v>
      </c>
      <c r="C20" s="1389"/>
      <c r="D20" s="1389">
        <v>3094.9868318721014</v>
      </c>
      <c r="E20" s="1389"/>
      <c r="F20" s="1568">
        <v>0.22392627749736005</v>
      </c>
      <c r="G20" s="1568"/>
      <c r="H20" s="1575">
        <v>1614.974621000332</v>
      </c>
      <c r="I20" s="1568"/>
      <c r="J20" s="1580">
        <v>1951.9358779473062</v>
      </c>
      <c r="K20" s="1570"/>
      <c r="L20" s="1568">
        <v>-0.17262926551733304</v>
      </c>
      <c r="M20" s="1571"/>
      <c r="N20" s="1389">
        <v>2173.0610910362388</v>
      </c>
      <c r="O20" s="1568"/>
      <c r="P20" s="1389">
        <v>1143.0509539247853</v>
      </c>
      <c r="Q20" s="1570"/>
      <c r="R20" s="1568">
        <v>0.90110605618656436</v>
      </c>
      <c r="S20" s="909"/>
      <c r="T20" s="901"/>
    </row>
    <row r="21" spans="1:20" s="98" customFormat="1" x14ac:dyDescent="0.2">
      <c r="A21" s="912" t="s">
        <v>278</v>
      </c>
      <c r="B21" s="1566">
        <v>46748.899822706182</v>
      </c>
      <c r="C21" s="1389"/>
      <c r="D21" s="1389">
        <v>43370.689691681408</v>
      </c>
      <c r="E21" s="1389"/>
      <c r="F21" s="1568">
        <v>7.7891547380043683E-2</v>
      </c>
      <c r="G21" s="1568"/>
      <c r="H21" s="1575">
        <v>39163.066871304705</v>
      </c>
      <c r="I21" s="1568"/>
      <c r="J21" s="1580">
        <v>36829.522706421623</v>
      </c>
      <c r="K21" s="1570"/>
      <c r="L21" s="1568">
        <v>6.3360695262993552E-2</v>
      </c>
      <c r="M21" s="1571"/>
      <c r="N21" s="1389">
        <v>7585.8329514019269</v>
      </c>
      <c r="O21" s="1568"/>
      <c r="P21" s="1389">
        <v>6541.1669852604455</v>
      </c>
      <c r="Q21" s="1570"/>
      <c r="R21" s="1568">
        <v>0.1597063595067183</v>
      </c>
      <c r="S21" s="909"/>
      <c r="T21" s="901"/>
    </row>
    <row r="22" spans="1:20" x14ac:dyDescent="0.2">
      <c r="A22" s="545" t="s">
        <v>279</v>
      </c>
      <c r="B22" s="1577"/>
      <c r="C22" s="1578"/>
      <c r="D22" s="1578"/>
      <c r="E22" s="1578"/>
      <c r="F22" s="1578"/>
      <c r="G22" s="1578"/>
      <c r="H22" s="1577"/>
      <c r="I22" s="1578"/>
      <c r="J22" s="1578"/>
      <c r="K22" s="1578"/>
      <c r="L22" s="1578"/>
      <c r="M22" s="1577"/>
      <c r="N22" s="1578"/>
      <c r="O22" s="1578"/>
      <c r="P22" s="1578"/>
      <c r="Q22" s="1578"/>
      <c r="R22" s="1578"/>
      <c r="S22" s="408"/>
    </row>
    <row r="23" spans="1:20" s="98" customFormat="1" x14ac:dyDescent="0.2">
      <c r="A23" s="912" t="s">
        <v>541</v>
      </c>
      <c r="B23" s="1566">
        <v>38100.026327543455</v>
      </c>
      <c r="C23" s="1389"/>
      <c r="D23" s="1389">
        <v>36332.011242229382</v>
      </c>
      <c r="E23" s="1389">
        <v>0</v>
      </c>
      <c r="F23" s="1568">
        <v>4.8662736382154251E-2</v>
      </c>
      <c r="G23" s="1568"/>
      <c r="H23" s="1575">
        <v>25263.614065682643</v>
      </c>
      <c r="I23" s="1568"/>
      <c r="J23" s="1580">
        <v>25662.582275391742</v>
      </c>
      <c r="K23" s="1570"/>
      <c r="L23" s="1568">
        <v>-1.554668994053946E-2</v>
      </c>
      <c r="M23" s="1571"/>
      <c r="N23" s="1389">
        <v>12836.412261862068</v>
      </c>
      <c r="O23" s="1568"/>
      <c r="P23" s="1389">
        <v>10669.428966838681</v>
      </c>
      <c r="Q23" s="1570"/>
      <c r="R23" s="1568">
        <v>0.20310208744615291</v>
      </c>
      <c r="S23" s="909"/>
      <c r="T23" s="901"/>
    </row>
    <row r="24" spans="1:20" s="98" customFormat="1" x14ac:dyDescent="0.2">
      <c r="A24" s="912" t="s">
        <v>280</v>
      </c>
      <c r="B24" s="1566">
        <v>64767.037211253373</v>
      </c>
      <c r="C24" s="1389"/>
      <c r="D24" s="1389">
        <v>60099.781680157059</v>
      </c>
      <c r="E24" s="1389">
        <v>0</v>
      </c>
      <c r="F24" s="1568">
        <v>7.7658444017897094E-2</v>
      </c>
      <c r="G24" s="1568"/>
      <c r="H24" s="1575">
        <v>49843.464485419863</v>
      </c>
      <c r="I24" s="1568"/>
      <c r="J24" s="1580">
        <v>47736.99632764922</v>
      </c>
      <c r="K24" s="1570"/>
      <c r="L24" s="1568">
        <v>4.4126533293226473E-2</v>
      </c>
      <c r="M24" s="1571"/>
      <c r="N24" s="1389">
        <v>14923.572725835165</v>
      </c>
      <c r="O24" s="1568"/>
      <c r="P24" s="1389">
        <v>12362.785352509447</v>
      </c>
      <c r="Q24" s="1570"/>
      <c r="R24" s="1568">
        <v>0.20713676572940901</v>
      </c>
      <c r="S24" s="909"/>
      <c r="T24" s="901"/>
    </row>
    <row r="25" spans="1:20" s="98" customFormat="1" x14ac:dyDescent="0.2">
      <c r="A25" s="912" t="s">
        <v>281</v>
      </c>
      <c r="B25" s="1566">
        <v>41499.744284944623</v>
      </c>
      <c r="C25" s="1389"/>
      <c r="D25" s="1389">
        <v>39792.193114347436</v>
      </c>
      <c r="E25" s="1389">
        <v>0</v>
      </c>
      <c r="F25" s="1568">
        <v>4.2911713000847763E-2</v>
      </c>
      <c r="G25" s="1568"/>
      <c r="H25" s="1575">
        <v>30791.529227673913</v>
      </c>
      <c r="I25" s="1568"/>
      <c r="J25" s="1580">
        <v>30448.939737715555</v>
      </c>
      <c r="K25" s="1570"/>
      <c r="L25" s="1568">
        <v>1.125127813675594E-2</v>
      </c>
      <c r="M25" s="1571"/>
      <c r="N25" s="1389">
        <v>10708.215057270834</v>
      </c>
      <c r="O25" s="1568"/>
      <c r="P25" s="1389">
        <v>9343.2533766326615</v>
      </c>
      <c r="Q25" s="1570"/>
      <c r="R25" s="1568">
        <v>0.14609062021714211</v>
      </c>
      <c r="S25" s="909"/>
      <c r="T25" s="901"/>
    </row>
    <row r="26" spans="1:20" s="98" customFormat="1" x14ac:dyDescent="0.2">
      <c r="A26" s="912" t="s">
        <v>542</v>
      </c>
      <c r="B26" s="1566">
        <v>64767.037211253373</v>
      </c>
      <c r="C26" s="1389"/>
      <c r="D26" s="1389">
        <v>60099.781680157059</v>
      </c>
      <c r="E26" s="1389">
        <v>0</v>
      </c>
      <c r="F26" s="1568">
        <v>7.7658444017897094E-2</v>
      </c>
      <c r="G26" s="1568"/>
      <c r="H26" s="1575">
        <v>49843.464485419863</v>
      </c>
      <c r="I26" s="1568"/>
      <c r="J26" s="1580">
        <v>47736.99632764922</v>
      </c>
      <c r="K26" s="1570"/>
      <c r="L26" s="1568">
        <v>4.4126533293226473E-2</v>
      </c>
      <c r="M26" s="1571"/>
      <c r="N26" s="1389">
        <v>14923.572725835165</v>
      </c>
      <c r="O26" s="1568"/>
      <c r="P26" s="1389">
        <v>12362.785352509447</v>
      </c>
      <c r="Q26" s="1570"/>
      <c r="R26" s="1568">
        <v>0.20713676572940901</v>
      </c>
      <c r="S26" s="909"/>
      <c r="T26" s="901"/>
    </row>
    <row r="27" spans="1:20" s="98" customFormat="1" x14ac:dyDescent="0.2">
      <c r="A27" s="912" t="s">
        <v>543</v>
      </c>
      <c r="B27" s="1566">
        <v>16951.089466807876</v>
      </c>
      <c r="C27" s="1389"/>
      <c r="D27" s="1389">
        <v>16407.110886834205</v>
      </c>
      <c r="E27" s="1389">
        <v>0</v>
      </c>
      <c r="F27" s="1568">
        <v>3.3155049888166699E-2</v>
      </c>
      <c r="G27" s="1568"/>
      <c r="H27" s="1575">
        <v>11337.617662027124</v>
      </c>
      <c r="I27" s="1568"/>
      <c r="J27" s="1580">
        <v>12574.966616597658</v>
      </c>
      <c r="K27" s="1570"/>
      <c r="L27" s="1568">
        <v>-9.8397792399493242E-2</v>
      </c>
      <c r="M27" s="1571"/>
      <c r="N27" s="1389">
        <v>5613.4718047809747</v>
      </c>
      <c r="O27" s="1568"/>
      <c r="P27" s="1389">
        <v>3832.144270236402</v>
      </c>
      <c r="Q27" s="1570"/>
      <c r="R27" s="1568">
        <v>0.46483832782075402</v>
      </c>
      <c r="S27" s="909"/>
      <c r="T27" s="901"/>
    </row>
    <row r="28" spans="1:20" s="98" customFormat="1" x14ac:dyDescent="0.2">
      <c r="A28" s="912" t="s">
        <v>246</v>
      </c>
      <c r="B28" s="1566">
        <v>19452.211304092372</v>
      </c>
      <c r="C28" s="1389"/>
      <c r="D28" s="1389">
        <v>20822.898809496757</v>
      </c>
      <c r="E28" s="1389">
        <v>0</v>
      </c>
      <c r="F28" s="1568">
        <v>-6.5825969666588963E-2</v>
      </c>
      <c r="G28" s="1568"/>
      <c r="H28" s="1575">
        <v>13205.970612895619</v>
      </c>
      <c r="I28" s="1568"/>
      <c r="J28" s="1580">
        <v>14293.592134708542</v>
      </c>
      <c r="K28" s="1570"/>
      <c r="L28" s="1568">
        <v>-7.6091545887327861E-2</v>
      </c>
      <c r="M28" s="1571"/>
      <c r="N28" s="1389">
        <v>6246.2406911970693</v>
      </c>
      <c r="O28" s="1568"/>
      <c r="P28" s="1389">
        <v>6529.3066747882349</v>
      </c>
      <c r="Q28" s="1570"/>
      <c r="R28" s="1568">
        <v>-4.3353145699860436E-2</v>
      </c>
      <c r="S28" s="909"/>
      <c r="T28" s="901"/>
    </row>
    <row r="29" spans="1:20" s="98" customFormat="1" x14ac:dyDescent="0.2">
      <c r="A29" s="912" t="s">
        <v>0</v>
      </c>
      <c r="B29" s="1566">
        <v>23656.508878084383</v>
      </c>
      <c r="C29" s="1389"/>
      <c r="D29" s="1389">
        <v>24064.751241111877</v>
      </c>
      <c r="E29" s="1389">
        <v>0</v>
      </c>
      <c r="F29" s="1568">
        <v>-1.6964329235619025E-2</v>
      </c>
      <c r="G29" s="1568"/>
      <c r="H29" s="1575">
        <v>16302.504823563115</v>
      </c>
      <c r="I29" s="1568"/>
      <c r="J29" s="1580">
        <v>16968.023240328374</v>
      </c>
      <c r="K29" s="1570"/>
      <c r="L29" s="1568">
        <v>-3.9221918036009204E-2</v>
      </c>
      <c r="M29" s="1571"/>
      <c r="N29" s="1389">
        <v>7354.0040545220272</v>
      </c>
      <c r="O29" s="1568"/>
      <c r="P29" s="1389">
        <v>7096.728000783748</v>
      </c>
      <c r="Q29" s="1570"/>
      <c r="R29" s="1568">
        <v>3.6252770813516619E-2</v>
      </c>
      <c r="S29" s="909"/>
      <c r="T29" s="901"/>
    </row>
    <row r="30" spans="1:20" s="98" customFormat="1" x14ac:dyDescent="0.2">
      <c r="A30" s="912" t="s">
        <v>253</v>
      </c>
      <c r="B30" s="1566">
        <v>17700.392886360591</v>
      </c>
      <c r="C30" s="1389"/>
      <c r="D30" s="1389">
        <v>18887.981446078167</v>
      </c>
      <c r="E30" s="1389">
        <v>0</v>
      </c>
      <c r="F30" s="1568">
        <v>-6.2875356115100547E-2</v>
      </c>
      <c r="G30" s="1568"/>
      <c r="H30" s="1575">
        <v>11572.404239999127</v>
      </c>
      <c r="I30" s="1568"/>
      <c r="J30" s="1580">
        <v>13061.911013164832</v>
      </c>
      <c r="K30" s="1570"/>
      <c r="L30" s="1568">
        <v>-0.11403436845224731</v>
      </c>
      <c r="M30" s="1571"/>
      <c r="N30" s="1389">
        <v>6127.9886463617086</v>
      </c>
      <c r="O30" s="1568"/>
      <c r="P30" s="1389">
        <v>5826.0704329132404</v>
      </c>
      <c r="Q30" s="1570"/>
      <c r="R30" s="1568">
        <v>5.1821929879673351E-2</v>
      </c>
      <c r="S30" s="909"/>
      <c r="T30" s="901"/>
    </row>
    <row r="31" spans="1:20" s="98" customFormat="1" x14ac:dyDescent="0.2">
      <c r="A31" s="912" t="s">
        <v>262</v>
      </c>
      <c r="B31" s="1566">
        <v>21235.866039495304</v>
      </c>
      <c r="C31" s="1389"/>
      <c r="D31" s="1389">
        <v>21447.580804969704</v>
      </c>
      <c r="E31" s="1389">
        <v>0</v>
      </c>
      <c r="F31" s="1568">
        <v>-9.8712655473638805E-3</v>
      </c>
      <c r="G31" s="1568"/>
      <c r="H31" s="1575">
        <v>14016.552021617134</v>
      </c>
      <c r="I31" s="1568"/>
      <c r="J31" s="1580">
        <v>15253.119888105339</v>
      </c>
      <c r="K31" s="1570"/>
      <c r="L31" s="1568">
        <v>-8.1069831979259765E-2</v>
      </c>
      <c r="M31" s="1571"/>
      <c r="N31" s="1389">
        <v>7219.3140178787417</v>
      </c>
      <c r="O31" s="1568"/>
      <c r="P31" s="1389">
        <v>6194.4609168644774</v>
      </c>
      <c r="Q31" s="1570"/>
      <c r="R31" s="1568">
        <v>0.16544669742351464</v>
      </c>
      <c r="S31" s="909"/>
      <c r="T31" s="901"/>
    </row>
    <row r="32" spans="1:20" s="98" customFormat="1" x14ac:dyDescent="0.2">
      <c r="A32" s="1367" t="s">
        <v>1088</v>
      </c>
      <c r="B32" s="1566">
        <v>7725.7838457491853</v>
      </c>
      <c r="C32" s="1389"/>
      <c r="D32" s="1389">
        <v>6666.0879767332708</v>
      </c>
      <c r="E32" s="1389">
        <v>0</v>
      </c>
      <c r="F32" s="1568">
        <v>0.15896817934515475</v>
      </c>
      <c r="G32" s="1568"/>
      <c r="H32" s="1575">
        <v>6994.2561102437267</v>
      </c>
      <c r="I32" s="1568"/>
      <c r="J32" s="1580">
        <v>6337.4303210023463</v>
      </c>
      <c r="K32" s="1570"/>
      <c r="L32" s="1568">
        <v>0.10364228969345021</v>
      </c>
      <c r="M32" s="1571"/>
      <c r="N32" s="1389">
        <v>731.52773550544021</v>
      </c>
      <c r="O32" s="1568"/>
      <c r="P32" s="1389">
        <v>328.65765573091466</v>
      </c>
      <c r="Q32" s="1570"/>
      <c r="R32" s="1568">
        <v>1.2258046412415586</v>
      </c>
      <c r="S32" s="909"/>
      <c r="T32" s="901"/>
    </row>
    <row r="33" spans="1:20" x14ac:dyDescent="0.2">
      <c r="A33" s="899" t="s">
        <v>141</v>
      </c>
      <c r="B33" s="1651"/>
      <c r="C33" s="1652"/>
      <c r="D33" s="1652"/>
      <c r="E33" s="1652"/>
      <c r="F33" s="1653"/>
      <c r="G33" s="1653"/>
      <c r="H33" s="1654"/>
      <c r="I33" s="1653"/>
      <c r="J33" s="1652"/>
      <c r="K33" s="1593"/>
      <c r="L33" s="1655"/>
      <c r="M33" s="1656"/>
      <c r="N33" s="1652"/>
      <c r="O33" s="1653"/>
      <c r="P33" s="1652"/>
      <c r="Q33" s="1593"/>
      <c r="R33" s="1653"/>
      <c r="S33" s="900"/>
    </row>
    <row r="34" spans="1:20" s="98" customFormat="1" x14ac:dyDescent="0.2">
      <c r="A34" s="914" t="s">
        <v>544</v>
      </c>
      <c r="B34" s="1589">
        <v>4.8521507428345627</v>
      </c>
      <c r="C34" s="1585"/>
      <c r="D34" s="1585">
        <v>5.6228756122290484</v>
      </c>
      <c r="E34" s="1585"/>
      <c r="F34" s="1568">
        <v>-0.13706952145949233</v>
      </c>
      <c r="G34" s="1568"/>
      <c r="H34" s="1586">
        <v>4.741374047386584</v>
      </c>
      <c r="I34" s="1568"/>
      <c r="J34" s="1585">
        <v>4.8944445196400652</v>
      </c>
      <c r="K34" s="1590"/>
      <c r="L34" s="1568">
        <v>-3.1274329832374513E-2</v>
      </c>
      <c r="M34" s="1571"/>
      <c r="N34" s="1585">
        <v>5.0701726966467247</v>
      </c>
      <c r="O34" s="1568"/>
      <c r="P34" s="1585">
        <v>7.374930282035538</v>
      </c>
      <c r="Q34" s="1590"/>
      <c r="R34" s="1568">
        <v>-0.31251245737236749</v>
      </c>
      <c r="S34" s="910"/>
      <c r="T34" s="901"/>
    </row>
    <row r="35" spans="1:20" s="98" customFormat="1" x14ac:dyDescent="0.2">
      <c r="A35" s="914" t="s">
        <v>285</v>
      </c>
      <c r="B35" s="1589">
        <v>5.3024266405764831</v>
      </c>
      <c r="C35" s="1585"/>
      <c r="D35" s="1585">
        <v>5.3523279398221142</v>
      </c>
      <c r="E35" s="1585"/>
      <c r="F35" s="1568">
        <v>-9.3232888206191671E-3</v>
      </c>
      <c r="G35" s="1568"/>
      <c r="H35" s="1586">
        <v>6.1370155141863316</v>
      </c>
      <c r="I35" s="1568"/>
      <c r="J35" s="1585">
        <v>5.8746868541200801</v>
      </c>
      <c r="K35" s="1590"/>
      <c r="L35" s="1568">
        <v>4.4654066945248871E-2</v>
      </c>
      <c r="M35" s="1571"/>
      <c r="N35" s="1585">
        <v>2.9025619051925293</v>
      </c>
      <c r="O35" s="1568"/>
      <c r="P35" s="1585">
        <v>3.6500006602583599</v>
      </c>
      <c r="Q35" s="1590"/>
      <c r="R35" s="1568">
        <v>-0.20477770407113413</v>
      </c>
      <c r="S35" s="910"/>
      <c r="T35" s="901"/>
    </row>
    <row r="36" spans="1:20" s="98" customFormat="1" x14ac:dyDescent="0.2">
      <c r="A36" s="914" t="s">
        <v>545</v>
      </c>
      <c r="B36" s="1589">
        <v>4.4156866098078993</v>
      </c>
      <c r="C36" s="1585"/>
      <c r="D36" s="1585">
        <v>4.6138755971550145</v>
      </c>
      <c r="E36" s="1585"/>
      <c r="F36" s="1568">
        <v>-4.2954991562694396E-2</v>
      </c>
      <c r="G36" s="1568"/>
      <c r="H36" s="1586">
        <v>5.1197823121130268</v>
      </c>
      <c r="I36" s="1568"/>
      <c r="J36" s="1585">
        <v>5.2495041529172273</v>
      </c>
      <c r="K36" s="1590"/>
      <c r="L36" s="1568">
        <v>-2.4711255963501259E-2</v>
      </c>
      <c r="M36" s="1571"/>
      <c r="N36" s="1585">
        <v>2.0640668082415052</v>
      </c>
      <c r="O36" s="1568"/>
      <c r="P36" s="1585">
        <v>2.1594935815346643</v>
      </c>
      <c r="Q36" s="1590"/>
      <c r="R36" s="1568">
        <v>-4.4189422052064234E-2</v>
      </c>
      <c r="S36" s="910"/>
      <c r="T36" s="901"/>
    </row>
    <row r="37" spans="1:20" s="98" customFormat="1" x14ac:dyDescent="0.2">
      <c r="A37" s="915" t="s">
        <v>546</v>
      </c>
      <c r="B37" s="1589">
        <v>1.4560070910337823</v>
      </c>
      <c r="C37" s="1585"/>
      <c r="D37" s="1585">
        <v>1.8232814181410191</v>
      </c>
      <c r="E37" s="1585"/>
      <c r="F37" s="1568">
        <v>-0.20143589653960398</v>
      </c>
      <c r="G37" s="1568"/>
      <c r="H37" s="1586">
        <v>1.6507605555230884</v>
      </c>
      <c r="I37" s="1568"/>
      <c r="J37" s="1585">
        <v>1.873608294726403</v>
      </c>
      <c r="K37" s="1590"/>
      <c r="L37" s="1568">
        <v>-0.11894041023972747</v>
      </c>
      <c r="M37" s="1571"/>
      <c r="N37" s="1585">
        <v>1.0626604429123216</v>
      </c>
      <c r="O37" s="1568"/>
      <c r="P37" s="1585">
        <v>1.6581365936378731</v>
      </c>
      <c r="Q37" s="1590"/>
      <c r="R37" s="1568">
        <v>-0.35912370127427501</v>
      </c>
      <c r="S37" s="910"/>
      <c r="T37" s="901"/>
    </row>
    <row r="38" spans="1:20" s="98" customFormat="1" x14ac:dyDescent="0.2">
      <c r="A38" s="915" t="s">
        <v>547</v>
      </c>
      <c r="B38" s="1589">
        <v>3.1451147940966049</v>
      </c>
      <c r="C38" s="1585"/>
      <c r="D38" s="1585">
        <v>3.4508693379086424</v>
      </c>
      <c r="E38" s="1585"/>
      <c r="F38" s="1568">
        <v>-8.8602179298198622E-2</v>
      </c>
      <c r="G38" s="1568"/>
      <c r="H38" s="1586">
        <v>3.909817527224416</v>
      </c>
      <c r="I38" s="1568"/>
      <c r="J38" s="1585">
        <v>3.9882614920623789</v>
      </c>
      <c r="K38" s="1590"/>
      <c r="L38" s="1568">
        <v>-1.9668711541127801E-2</v>
      </c>
      <c r="M38" s="1571"/>
      <c r="N38" s="1585">
        <v>1.5283596415903207</v>
      </c>
      <c r="O38" s="1568"/>
      <c r="P38" s="1585">
        <v>2.2744405606350102</v>
      </c>
      <c r="Q38" s="1590"/>
      <c r="R38" s="1568">
        <v>-0.32802832131888654</v>
      </c>
      <c r="S38" s="910"/>
      <c r="T38" s="901"/>
    </row>
    <row r="39" spans="1:20" s="98" customFormat="1" x14ac:dyDescent="0.2">
      <c r="A39" s="914" t="s">
        <v>1</v>
      </c>
      <c r="B39" s="1589">
        <v>4.4000220436698294</v>
      </c>
      <c r="C39" s="1585"/>
      <c r="D39" s="1585">
        <v>4.8798835721181151</v>
      </c>
      <c r="E39" s="1585"/>
      <c r="F39" s="1568">
        <v>-9.8334626504214248E-2</v>
      </c>
      <c r="G39" s="1568"/>
      <c r="H39" s="1586">
        <v>5.1731793888335815</v>
      </c>
      <c r="I39" s="1568"/>
      <c r="J39" s="1585">
        <v>5.5039755375660855</v>
      </c>
      <c r="K39" s="1590"/>
      <c r="L39" s="1568">
        <v>-6.0101311583733059E-2</v>
      </c>
      <c r="M39" s="1571"/>
      <c r="N39" s="1585">
        <v>2.6860712142361893</v>
      </c>
      <c r="O39" s="1568"/>
      <c r="P39" s="1585">
        <v>3.3877019677711768</v>
      </c>
      <c r="Q39" s="1590"/>
      <c r="R39" s="1568">
        <v>-0.20711112140617305</v>
      </c>
      <c r="S39" s="910"/>
      <c r="T39" s="901"/>
    </row>
    <row r="40" spans="1:20" s="98" customFormat="1" x14ac:dyDescent="0.2">
      <c r="A40" s="914" t="s">
        <v>142</v>
      </c>
      <c r="B40" s="1589">
        <v>2.2991282350543694</v>
      </c>
      <c r="C40" s="1585"/>
      <c r="D40" s="1585">
        <v>2.48825094243566</v>
      </c>
      <c r="E40" s="1585"/>
      <c r="F40" s="1568">
        <v>-7.6006283834123736E-2</v>
      </c>
      <c r="G40" s="1568"/>
      <c r="H40" s="1586">
        <v>2.8718603204470337</v>
      </c>
      <c r="I40" s="1568"/>
      <c r="J40" s="1585">
        <v>2.8142236769883606</v>
      </c>
      <c r="K40" s="1590"/>
      <c r="L40" s="1568">
        <v>2.0480477060143578E-2</v>
      </c>
      <c r="M40" s="1571"/>
      <c r="N40" s="1585">
        <v>1.2175519469982705</v>
      </c>
      <c r="O40" s="1568"/>
      <c r="P40" s="1585">
        <v>1.7574278429771784</v>
      </c>
      <c r="Q40" s="1590"/>
      <c r="R40" s="1568">
        <v>-0.30719662154909799</v>
      </c>
      <c r="S40" s="910"/>
      <c r="T40" s="901"/>
    </row>
    <row r="41" spans="1:20" s="98" customFormat="1" x14ac:dyDescent="0.2">
      <c r="A41" s="914" t="s">
        <v>143</v>
      </c>
      <c r="B41" s="1589">
        <v>2.9852179028325856</v>
      </c>
      <c r="C41" s="1585"/>
      <c r="D41" s="1585">
        <v>3.2840602049802752</v>
      </c>
      <c r="E41" s="1585"/>
      <c r="F41" s="1568">
        <v>-9.0997814746055949E-2</v>
      </c>
      <c r="G41" s="1568"/>
      <c r="H41" s="1586">
        <v>3.6457934384846657</v>
      </c>
      <c r="I41" s="1568"/>
      <c r="J41" s="1585">
        <v>3.712843405880486</v>
      </c>
      <c r="K41" s="1590"/>
      <c r="L41" s="1568">
        <v>-1.8058926829401151E-2</v>
      </c>
      <c r="M41" s="1571"/>
      <c r="N41" s="1585">
        <v>1.702687272256747</v>
      </c>
      <c r="O41" s="1568"/>
      <c r="P41" s="1585">
        <v>2.2282328041599344</v>
      </c>
      <c r="Q41" s="1590"/>
      <c r="R41" s="1568">
        <v>-0.23585755084569057</v>
      </c>
      <c r="S41" s="910"/>
      <c r="T41" s="901"/>
    </row>
    <row r="42" spans="1:20" s="98" customFormat="1" x14ac:dyDescent="0.2">
      <c r="A42" s="914" t="s">
        <v>301</v>
      </c>
      <c r="B42" s="1589">
        <v>13.60038844100556</v>
      </c>
      <c r="C42" s="1585"/>
      <c r="D42" s="1585">
        <v>15.204202164714061</v>
      </c>
      <c r="E42" s="1585"/>
      <c r="F42" s="1568">
        <v>-0.10548489860458679</v>
      </c>
      <c r="G42" s="1568"/>
      <c r="H42" s="1586">
        <v>14.417626087028156</v>
      </c>
      <c r="I42" s="1568"/>
      <c r="J42" s="1585">
        <v>15.271936179877677</v>
      </c>
      <c r="K42" s="1590"/>
      <c r="L42" s="1568">
        <v>-5.5939867924223112E-2</v>
      </c>
      <c r="M42" s="1571"/>
      <c r="N42" s="1585">
        <v>10.870884163844908</v>
      </c>
      <c r="O42" s="1568"/>
      <c r="P42" s="1585">
        <v>14.942657671226755</v>
      </c>
      <c r="Q42" s="1590"/>
      <c r="R42" s="1568">
        <v>-0.27249326036708732</v>
      </c>
      <c r="S42" s="910"/>
      <c r="T42" s="901"/>
    </row>
    <row r="43" spans="1:20" x14ac:dyDescent="0.2">
      <c r="A43" s="546" t="s">
        <v>900</v>
      </c>
      <c r="B43" s="1657"/>
      <c r="C43" s="1658"/>
      <c r="D43" s="1658"/>
      <c r="E43" s="1658"/>
      <c r="F43" s="1653"/>
      <c r="G43" s="1653"/>
      <c r="H43" s="1659"/>
      <c r="I43" s="1653"/>
      <c r="J43" s="1660"/>
      <c r="K43" s="1661"/>
      <c r="L43" s="1655"/>
      <c r="M43" s="1656"/>
      <c r="N43" s="1658"/>
      <c r="O43" s="1653"/>
      <c r="P43" s="1658"/>
      <c r="Q43" s="1661"/>
      <c r="R43" s="1653"/>
      <c r="S43" s="900"/>
    </row>
    <row r="44" spans="1:20" s="98" customFormat="1" x14ac:dyDescent="0.2">
      <c r="A44" s="12" t="s">
        <v>303</v>
      </c>
      <c r="B44" s="1566">
        <v>35801.838150295596</v>
      </c>
      <c r="C44" s="1389"/>
      <c r="D44" s="1389">
        <v>34093.222735191383</v>
      </c>
      <c r="E44" s="1389"/>
      <c r="F44" s="1568">
        <v>5.0115984293281929E-2</v>
      </c>
      <c r="G44" s="1568"/>
      <c r="H44" s="1575">
        <v>24565.443061085425</v>
      </c>
      <c r="I44" s="1568"/>
      <c r="J44" s="1580">
        <v>24556.645980142741</v>
      </c>
      <c r="K44" s="1570"/>
      <c r="L44" s="1568">
        <v>3.5823625709300249E-4</v>
      </c>
      <c r="M44" s="1571"/>
      <c r="N44" s="1389">
        <v>11236.395089211072</v>
      </c>
      <c r="O44" s="1568"/>
      <c r="P44" s="1389">
        <v>9536.5767550491473</v>
      </c>
      <c r="Q44" s="1570"/>
      <c r="R44" s="1568">
        <v>0.17824198114506384</v>
      </c>
      <c r="S44" s="909"/>
      <c r="T44" s="901"/>
    </row>
    <row r="45" spans="1:20" s="98" customFormat="1" x14ac:dyDescent="0.2">
      <c r="A45" s="12" t="s">
        <v>319</v>
      </c>
      <c r="B45" s="1566">
        <v>22231.118595731346</v>
      </c>
      <c r="C45" s="1389"/>
      <c r="D45" s="1389">
        <v>19293.660072968622</v>
      </c>
      <c r="E45" s="1389"/>
      <c r="F45" s="1568">
        <v>0.15224993659332947</v>
      </c>
      <c r="G45" s="1568"/>
      <c r="H45" s="1575">
        <v>14339.82958289035</v>
      </c>
      <c r="I45" s="1568"/>
      <c r="J45" s="1580">
        <v>13739.155752939909</v>
      </c>
      <c r="K45" s="1570"/>
      <c r="L45" s="1568">
        <v>4.3719850095003759E-2</v>
      </c>
      <c r="M45" s="1571"/>
      <c r="N45" s="1389">
        <v>7891.289012841542</v>
      </c>
      <c r="O45" s="1568"/>
      <c r="P45" s="1389">
        <v>5554.5043200286627</v>
      </c>
      <c r="Q45" s="1570"/>
      <c r="R45" s="1568">
        <v>0.4207008507288047</v>
      </c>
      <c r="S45" s="909"/>
      <c r="T45" s="901"/>
    </row>
    <row r="46" spans="1:20" s="98" customFormat="1" x14ac:dyDescent="0.2">
      <c r="A46" s="12" t="s">
        <v>305</v>
      </c>
      <c r="B46" s="1566">
        <v>15554.116654771879</v>
      </c>
      <c r="C46" s="1389"/>
      <c r="D46" s="1389">
        <v>14651.529208825506</v>
      </c>
      <c r="E46" s="1389"/>
      <c r="F46" s="1568">
        <v>6.1603634206502403E-2</v>
      </c>
      <c r="G46" s="1568"/>
      <c r="H46" s="1575">
        <v>12920.645822770537</v>
      </c>
      <c r="I46" s="1568"/>
      <c r="J46" s="1580">
        <v>12303.421042425563</v>
      </c>
      <c r="K46" s="1570"/>
      <c r="L46" s="1568">
        <v>5.0166923347304271E-2</v>
      </c>
      <c r="M46" s="1571"/>
      <c r="N46" s="1389">
        <v>2633.4708320013724</v>
      </c>
      <c r="O46" s="1568"/>
      <c r="P46" s="1389">
        <v>2348.1081663998752</v>
      </c>
      <c r="Q46" s="1570"/>
      <c r="R46" s="1568">
        <v>0.12152875650486572</v>
      </c>
      <c r="S46" s="909"/>
      <c r="T46" s="901"/>
    </row>
    <row r="47" spans="1:20" s="98" customFormat="1" x14ac:dyDescent="0.2">
      <c r="A47" s="12" t="s">
        <v>306</v>
      </c>
      <c r="B47" s="1566">
        <v>9551.029363479578</v>
      </c>
      <c r="C47" s="1389"/>
      <c r="D47" s="1389">
        <v>8436.8072226729855</v>
      </c>
      <c r="E47" s="1389"/>
      <c r="F47" s="1568">
        <v>0.13206680103016266</v>
      </c>
      <c r="G47" s="1568"/>
      <c r="H47" s="1575">
        <v>7893.4886367459476</v>
      </c>
      <c r="I47" s="1568"/>
      <c r="J47" s="1580">
        <v>7303.830735546785</v>
      </c>
      <c r="K47" s="1570"/>
      <c r="L47" s="1568">
        <v>8.0732689810208091E-2</v>
      </c>
      <c r="M47" s="1571"/>
      <c r="N47" s="1389">
        <v>1657.5407267336361</v>
      </c>
      <c r="O47" s="1568"/>
      <c r="P47" s="1389">
        <v>1132.9764871261877</v>
      </c>
      <c r="Q47" s="1570"/>
      <c r="R47" s="1568">
        <v>0.46299658074812622</v>
      </c>
      <c r="S47" s="909"/>
      <c r="T47" s="901"/>
    </row>
    <row r="48" spans="1:20" s="98" customFormat="1" x14ac:dyDescent="0.2">
      <c r="A48" s="12" t="s">
        <v>601</v>
      </c>
      <c r="B48" s="1566">
        <v>5677.5757056514058</v>
      </c>
      <c r="C48" s="1389"/>
      <c r="D48" s="1389">
        <v>5668.2462904015829</v>
      </c>
      <c r="E48" s="1389"/>
      <c r="F48" s="1568">
        <v>1.6459085882737671E-3</v>
      </c>
      <c r="G48" s="1568"/>
      <c r="H48" s="1575">
        <v>4950.0565470547681</v>
      </c>
      <c r="I48" s="1568"/>
      <c r="J48" s="1580">
        <v>4842.5271947186175</v>
      </c>
      <c r="K48" s="1570"/>
      <c r="L48" s="1568">
        <v>2.2205213933217526E-2</v>
      </c>
      <c r="M48" s="1571"/>
      <c r="N48" s="1389">
        <v>727.51915859663779</v>
      </c>
      <c r="O48" s="1568"/>
      <c r="P48" s="1389">
        <v>825.71909568297372</v>
      </c>
      <c r="Q48" s="1570"/>
      <c r="R48" s="1568">
        <v>-0.11892656667351528</v>
      </c>
      <c r="S48" s="909"/>
      <c r="T48" s="901"/>
    </row>
    <row r="49" spans="1:20" s="98" customFormat="1" x14ac:dyDescent="0.2">
      <c r="A49" s="33" t="s">
        <v>196</v>
      </c>
      <c r="B49" s="1566">
        <v>3099.9335550126912</v>
      </c>
      <c r="C49" s="1389"/>
      <c r="D49" s="1389">
        <v>2935.3705444151692</v>
      </c>
      <c r="E49" s="1389"/>
      <c r="F49" s="1568">
        <v>5.6062091006063693E-2</v>
      </c>
      <c r="G49" s="1568"/>
      <c r="H49" s="1575">
        <v>2728.8025634410469</v>
      </c>
      <c r="I49" s="1568"/>
      <c r="J49" s="1580">
        <v>2747.2214902035116</v>
      </c>
      <c r="K49" s="1570"/>
      <c r="L49" s="1568">
        <v>-6.7045656231745077E-3</v>
      </c>
      <c r="M49" s="1571"/>
      <c r="N49" s="1389">
        <v>371.13099157164208</v>
      </c>
      <c r="O49" s="1568"/>
      <c r="P49" s="1389">
        <v>188.14905421166034</v>
      </c>
      <c r="Q49" s="1570"/>
      <c r="R49" s="1568">
        <v>0.9725371096159442</v>
      </c>
      <c r="S49" s="909"/>
      <c r="T49" s="901"/>
    </row>
    <row r="50" spans="1:20" s="98" customFormat="1" x14ac:dyDescent="0.2">
      <c r="A50" s="12" t="s">
        <v>185</v>
      </c>
      <c r="B50" s="1566">
        <v>7987.2328372602642</v>
      </c>
      <c r="C50" s="1389"/>
      <c r="D50" s="1389">
        <v>7102.0033750849761</v>
      </c>
      <c r="E50" s="1389"/>
      <c r="F50" s="1568">
        <v>0.12464503541082818</v>
      </c>
      <c r="G50" s="1568"/>
      <c r="H50" s="1575">
        <v>7036.8581477506759</v>
      </c>
      <c r="I50" s="1568"/>
      <c r="J50" s="1580">
        <v>6583.9350097035285</v>
      </c>
      <c r="K50" s="1570"/>
      <c r="L50" s="1568">
        <v>6.8792164166204664E-2</v>
      </c>
      <c r="M50" s="1571"/>
      <c r="N50" s="1389">
        <v>950.37468950959169</v>
      </c>
      <c r="O50" s="1568"/>
      <c r="P50" s="1389">
        <v>518.0683653814325</v>
      </c>
      <c r="Q50" s="1570"/>
      <c r="R50" s="1568">
        <v>0.8344580619391222</v>
      </c>
      <c r="S50" s="909"/>
      <c r="T50" s="901"/>
    </row>
    <row r="51" spans="1:20" s="98" customFormat="1" x14ac:dyDescent="0.2">
      <c r="A51" s="12" t="s">
        <v>792</v>
      </c>
      <c r="B51" s="1566">
        <v>1587.8649652084621</v>
      </c>
      <c r="C51" s="1389"/>
      <c r="D51" s="1389">
        <v>1414.0935621013623</v>
      </c>
      <c r="E51" s="1389"/>
      <c r="F51" s="1568">
        <v>0.12288536470590611</v>
      </c>
      <c r="G51" s="1568"/>
      <c r="H51" s="1575">
        <v>1420.3520197166995</v>
      </c>
      <c r="I51" s="1568"/>
      <c r="J51" s="1580">
        <v>1257.2890584879412</v>
      </c>
      <c r="K51" s="1570"/>
      <c r="L51" s="1568">
        <v>0.12969409073269383</v>
      </c>
      <c r="M51" s="1571"/>
      <c r="N51" s="1389">
        <v>167.51294549176404</v>
      </c>
      <c r="O51" s="1568"/>
      <c r="P51" s="1389">
        <v>156.80450361341968</v>
      </c>
      <c r="Q51" s="1570"/>
      <c r="R51" s="1568">
        <v>6.8291672953122412E-2</v>
      </c>
      <c r="S51" s="909"/>
      <c r="T51" s="901"/>
    </row>
    <row r="52" spans="1:20" s="98" customFormat="1" x14ac:dyDescent="0.2">
      <c r="A52" s="12" t="s">
        <v>957</v>
      </c>
      <c r="B52" s="1566">
        <v>1554.3810935420463</v>
      </c>
      <c r="C52" s="1389"/>
      <c r="D52" s="1389">
        <v>1310.6547917115631</v>
      </c>
      <c r="E52" s="1389"/>
      <c r="F52" s="1568">
        <v>0.18595766281997481</v>
      </c>
      <c r="G52" s="1568"/>
      <c r="H52" s="1575">
        <v>1441.8515234642664</v>
      </c>
      <c r="I52" s="1568"/>
      <c r="J52" s="1580">
        <v>1148.0659069808059</v>
      </c>
      <c r="K52" s="1570"/>
      <c r="L52" s="1568">
        <v>0.25589612468857342</v>
      </c>
      <c r="M52" s="1571"/>
      <c r="N52" s="1389">
        <v>112.5295700777813</v>
      </c>
      <c r="O52" s="1568"/>
      <c r="P52" s="1389">
        <v>162.58888473075621</v>
      </c>
      <c r="Q52" s="1570"/>
      <c r="R52" s="1568">
        <v>-0.30788891095398119</v>
      </c>
      <c r="S52" s="909"/>
      <c r="T52" s="901"/>
    </row>
    <row r="53" spans="1:20" s="98" customFormat="1" x14ac:dyDescent="0.2">
      <c r="A53" s="12" t="s">
        <v>308</v>
      </c>
      <c r="B53" s="1566">
        <v>2569.0962269973629</v>
      </c>
      <c r="C53" s="1389"/>
      <c r="D53" s="1389">
        <v>2396.3408560518596</v>
      </c>
      <c r="E53" s="1389"/>
      <c r="F53" s="1568">
        <v>7.2091318106611055E-2</v>
      </c>
      <c r="G53" s="1568"/>
      <c r="H53" s="1575">
        <v>2329.9565488604499</v>
      </c>
      <c r="I53" s="1568"/>
      <c r="J53" s="1580">
        <v>1979.2188377239315</v>
      </c>
      <c r="K53" s="1570"/>
      <c r="L53" s="1568">
        <v>0.17721017224141863</v>
      </c>
      <c r="M53" s="1571"/>
      <c r="N53" s="1389">
        <v>239.13967813691843</v>
      </c>
      <c r="O53" s="1568"/>
      <c r="P53" s="1389">
        <v>417.12201832792857</v>
      </c>
      <c r="Q53" s="1570"/>
      <c r="R53" s="1568">
        <v>-0.42669130942660011</v>
      </c>
      <c r="S53" s="909"/>
      <c r="T53" s="901"/>
    </row>
    <row r="54" spans="1:20" x14ac:dyDescent="0.2">
      <c r="A54" s="12" t="s">
        <v>309</v>
      </c>
      <c r="B54" s="1566">
        <v>5986.8872728468159</v>
      </c>
      <c r="C54" s="1389"/>
      <c r="D54" s="1389">
        <v>6302.7469795803954</v>
      </c>
      <c r="E54" s="1389"/>
      <c r="F54" s="1568">
        <v>-5.0114609987819601E-2</v>
      </c>
      <c r="G54" s="1568"/>
      <c r="H54" s="1575">
        <v>3862.7685366846158</v>
      </c>
      <c r="I54" s="1568"/>
      <c r="J54" s="1580">
        <v>3787.0722594109352</v>
      </c>
      <c r="K54" s="1570"/>
      <c r="L54" s="1568">
        <v>1.9988073131051078E-2</v>
      </c>
      <c r="M54" s="1571"/>
      <c r="N54" s="1389">
        <v>2124.1187361621905</v>
      </c>
      <c r="O54" s="1568"/>
      <c r="P54" s="1389">
        <v>2515.6747201694675</v>
      </c>
      <c r="Q54" s="1570"/>
      <c r="R54" s="1568">
        <v>-0.15564650742322517</v>
      </c>
      <c r="S54" s="909"/>
    </row>
    <row r="55" spans="1:20" s="98" customFormat="1" x14ac:dyDescent="0.2">
      <c r="A55" s="12" t="s">
        <v>310</v>
      </c>
      <c r="B55" s="1566">
        <v>8946.2420798530729</v>
      </c>
      <c r="C55" s="1389"/>
      <c r="D55" s="1389">
        <v>8636.1424487671866</v>
      </c>
      <c r="E55" s="1389"/>
      <c r="F55" s="1568">
        <v>3.5907192699230338E-2</v>
      </c>
      <c r="G55" s="1568"/>
      <c r="H55" s="1575">
        <v>8260.2424311788473</v>
      </c>
      <c r="I55" s="1568"/>
      <c r="J55" s="1580">
        <v>7769.1658744468023</v>
      </c>
      <c r="K55" s="1570"/>
      <c r="L55" s="1568">
        <v>6.3208401605534231E-2</v>
      </c>
      <c r="M55" s="1571"/>
      <c r="N55" s="1389">
        <v>685.99964867424433</v>
      </c>
      <c r="O55" s="1568"/>
      <c r="P55" s="1389">
        <v>866.97657432036078</v>
      </c>
      <c r="Q55" s="1570"/>
      <c r="R55" s="1568">
        <v>-0.20874488539438066</v>
      </c>
      <c r="S55" s="909"/>
      <c r="T55" s="901"/>
    </row>
    <row r="56" spans="1:20" s="98" customFormat="1" x14ac:dyDescent="0.2">
      <c r="A56" s="546" t="s">
        <v>311</v>
      </c>
      <c r="B56" s="1577"/>
      <c r="C56" s="1578"/>
      <c r="D56" s="1591"/>
      <c r="E56" s="1591"/>
      <c r="F56" s="1578"/>
      <c r="G56" s="1578"/>
      <c r="H56" s="1577"/>
      <c r="I56" s="1578"/>
      <c r="J56" s="1593"/>
      <c r="K56" s="1578"/>
      <c r="L56" s="1579"/>
      <c r="M56" s="1577"/>
      <c r="N56" s="1578"/>
      <c r="O56" s="1596"/>
      <c r="P56" s="1593"/>
      <c r="Q56" s="1578"/>
      <c r="R56" s="1579"/>
      <c r="S56" s="900"/>
      <c r="T56" s="901"/>
    </row>
    <row r="57" spans="1:20" s="98" customFormat="1" x14ac:dyDescent="0.2">
      <c r="A57" s="33" t="s">
        <v>312</v>
      </c>
      <c r="B57" s="1566">
        <v>52788.911021132313</v>
      </c>
      <c r="C57" s="1389"/>
      <c r="D57" s="1389">
        <v>49678.373472051615</v>
      </c>
      <c r="E57" s="1389"/>
      <c r="F57" s="1568">
        <v>6.26135143259198E-2</v>
      </c>
      <c r="G57" s="1568"/>
      <c r="H57" s="1575">
        <v>40248.947835804691</v>
      </c>
      <c r="I57" s="1568"/>
      <c r="J57" s="1580">
        <v>39700.280327892688</v>
      </c>
      <c r="K57" s="1570"/>
      <c r="L57" s="1568">
        <v>1.3820242662783403E-2</v>
      </c>
      <c r="M57" s="1571"/>
      <c r="N57" s="1580">
        <v>12539.963185328344</v>
      </c>
      <c r="O57" s="1568"/>
      <c r="P57" s="1389">
        <v>9978.0931441601333</v>
      </c>
      <c r="Q57" s="1570"/>
      <c r="R57" s="1568">
        <v>0.25674946146073951</v>
      </c>
      <c r="S57" s="909"/>
      <c r="T57" s="901"/>
    </row>
    <row r="58" spans="1:20" s="98" customFormat="1" x14ac:dyDescent="0.2">
      <c r="A58" s="33" t="s">
        <v>194</v>
      </c>
      <c r="B58" s="1566">
        <v>49730.800887107289</v>
      </c>
      <c r="C58" s="1389"/>
      <c r="D58" s="1389">
        <v>46806.376822420272</v>
      </c>
      <c r="E58" s="1389"/>
      <c r="F58" s="1568">
        <v>6.2479180471115135E-2</v>
      </c>
      <c r="G58" s="1568"/>
      <c r="H58" s="1575">
        <v>37992.303494866552</v>
      </c>
      <c r="I58" s="1568"/>
      <c r="J58" s="1580">
        <v>37307.67688877508</v>
      </c>
      <c r="K58" s="1570"/>
      <c r="L58" s="1568">
        <v>1.8350823829973124E-2</v>
      </c>
      <c r="M58" s="1571"/>
      <c r="N58" s="1580">
        <v>11738.497392241257</v>
      </c>
      <c r="O58" s="1568"/>
      <c r="P58" s="1389">
        <v>9498.6999336461377</v>
      </c>
      <c r="Q58" s="1570"/>
      <c r="R58" s="1568">
        <v>0.23580042260955589</v>
      </c>
      <c r="S58" s="909"/>
      <c r="T58" s="901"/>
    </row>
    <row r="59" spans="1:20" s="98" customFormat="1" x14ac:dyDescent="0.2">
      <c r="A59" s="33" t="s">
        <v>195</v>
      </c>
      <c r="B59" s="1566">
        <v>3336.1123876056249</v>
      </c>
      <c r="C59" s="1389"/>
      <c r="D59" s="1389">
        <v>3301.7160292663984</v>
      </c>
      <c r="E59" s="1389"/>
      <c r="F59" s="1568">
        <v>1.0417721583060835E-2</v>
      </c>
      <c r="G59" s="1568"/>
      <c r="H59" s="1575">
        <v>2601.0540362903357</v>
      </c>
      <c r="I59" s="1568"/>
      <c r="J59" s="1580">
        <v>2810.7636651595953</v>
      </c>
      <c r="K59" s="1570"/>
      <c r="L59" s="1568">
        <v>-7.4609484770521359E-2</v>
      </c>
      <c r="M59" s="1571"/>
      <c r="N59" s="1580">
        <v>735.058351315295</v>
      </c>
      <c r="O59" s="1568"/>
      <c r="P59" s="1389">
        <v>490.95236410681179</v>
      </c>
      <c r="Q59" s="1570"/>
      <c r="R59" s="1568">
        <v>0.49720910836753895</v>
      </c>
      <c r="S59" s="909"/>
      <c r="T59" s="901"/>
    </row>
    <row r="60" spans="1:20" s="98" customFormat="1" x14ac:dyDescent="0.2">
      <c r="A60" s="33" t="s">
        <v>621</v>
      </c>
      <c r="B60" s="1566">
        <v>870.30382525022117</v>
      </c>
      <c r="C60" s="1389"/>
      <c r="D60" s="1389">
        <v>859.20633077505875</v>
      </c>
      <c r="E60" s="1389"/>
      <c r="F60" s="1568">
        <v>1.2915983131958275E-2</v>
      </c>
      <c r="G60" s="1568"/>
      <c r="H60" s="1575">
        <v>721.98113766138965</v>
      </c>
      <c r="I60" s="1568"/>
      <c r="J60" s="1580">
        <v>749.50485311313514</v>
      </c>
      <c r="K60" s="1570"/>
      <c r="L60" s="1568">
        <v>-3.6722531331749603E-2</v>
      </c>
      <c r="M60" s="1571"/>
      <c r="N60" s="1580">
        <v>148.32268758883222</v>
      </c>
      <c r="O60" s="1568"/>
      <c r="P60" s="1389">
        <v>109.70147766192406</v>
      </c>
      <c r="Q60" s="1570"/>
      <c r="R60" s="1568">
        <v>0.35205733550764268</v>
      </c>
      <c r="S60" s="909"/>
      <c r="T60" s="901"/>
    </row>
    <row r="61" spans="1:20" s="98" customFormat="1" x14ac:dyDescent="0.2">
      <c r="A61" s="33" t="s">
        <v>243</v>
      </c>
      <c r="B61" s="1566">
        <v>4550.9697592138109</v>
      </c>
      <c r="C61" s="1389"/>
      <c r="D61" s="1389">
        <v>2719.9686124241598</v>
      </c>
      <c r="E61" s="1389"/>
      <c r="F61" s="1568">
        <v>0.6731699543980324</v>
      </c>
      <c r="G61" s="1568"/>
      <c r="H61" s="1575">
        <v>3379.0284126367756</v>
      </c>
      <c r="I61" s="1568"/>
      <c r="J61" s="1580">
        <v>2240.1626207475692</v>
      </c>
      <c r="K61" s="1570"/>
      <c r="L61" s="1568">
        <v>0.50838532048586416</v>
      </c>
      <c r="M61" s="1571"/>
      <c r="N61" s="1580">
        <v>1171.9413465770615</v>
      </c>
      <c r="O61" s="1568"/>
      <c r="P61" s="1389">
        <v>479.80599167658994</v>
      </c>
      <c r="Q61" s="1570"/>
      <c r="R61" s="1568">
        <v>1.442531704287263</v>
      </c>
      <c r="S61" s="909"/>
      <c r="T61" s="901"/>
    </row>
    <row r="62" spans="1:20" s="98" customFormat="1" x14ac:dyDescent="0.2">
      <c r="A62" s="33" t="s">
        <v>313</v>
      </c>
      <c r="B62" s="1566">
        <v>2980.8548006196147</v>
      </c>
      <c r="C62" s="1389"/>
      <c r="D62" s="1389">
        <v>1570.322497604566</v>
      </c>
      <c r="E62" s="1389"/>
      <c r="F62" s="1568">
        <v>0.89824370800694264</v>
      </c>
      <c r="G62" s="1568"/>
      <c r="H62" s="1575">
        <v>2407.8572957589968</v>
      </c>
      <c r="I62" s="1568"/>
      <c r="J62" s="1580">
        <v>1325.1367290651731</v>
      </c>
      <c r="K62" s="1570"/>
      <c r="L62" s="1568">
        <v>0.81706328331691214</v>
      </c>
      <c r="M62" s="1571"/>
      <c r="N62" s="1580">
        <v>572.99750486062464</v>
      </c>
      <c r="O62" s="1568"/>
      <c r="P62" s="1389">
        <v>245.18576853939228</v>
      </c>
      <c r="Q62" s="1570"/>
      <c r="R62" s="1568">
        <v>1.3369933266276226</v>
      </c>
      <c r="S62" s="909"/>
      <c r="T62" s="901"/>
    </row>
    <row r="63" spans="1:20" s="98" customFormat="1" x14ac:dyDescent="0.2">
      <c r="A63" s="33" t="s">
        <v>314</v>
      </c>
      <c r="B63" s="1566">
        <v>659.36167180439202</v>
      </c>
      <c r="C63" s="1389"/>
      <c r="D63" s="1389">
        <v>568.02897392092211</v>
      </c>
      <c r="E63" s="1389"/>
      <c r="F63" s="1568">
        <v>0.16078880141100821</v>
      </c>
      <c r="G63" s="1568"/>
      <c r="H63" s="1575">
        <v>638.29883396849186</v>
      </c>
      <c r="I63" s="1568"/>
      <c r="J63" s="1580">
        <v>535.39225209271126</v>
      </c>
      <c r="K63" s="1570"/>
      <c r="L63" s="1568">
        <v>0.19220782794959232</v>
      </c>
      <c r="M63" s="1571"/>
      <c r="N63" s="1580">
        <v>21.062837835900289</v>
      </c>
      <c r="O63" s="1568"/>
      <c r="P63" s="1389">
        <v>32.636721828211186</v>
      </c>
      <c r="Q63" s="1570"/>
      <c r="R63" s="1568">
        <v>-0.3546276508171366</v>
      </c>
      <c r="S63" s="909"/>
      <c r="T63" s="901"/>
    </row>
    <row r="64" spans="1:20" s="98" customFormat="1" x14ac:dyDescent="0.2">
      <c r="A64" s="33" t="s">
        <v>315</v>
      </c>
      <c r="B64" s="1566">
        <v>1192.1737177658226</v>
      </c>
      <c r="C64" s="1389"/>
      <c r="D64" s="1389">
        <v>806.12555112343819</v>
      </c>
      <c r="E64" s="1389"/>
      <c r="F64" s="1568">
        <v>0.47889335117138687</v>
      </c>
      <c r="G64" s="1568"/>
      <c r="H64" s="1575">
        <v>612.16563055195343</v>
      </c>
      <c r="I64" s="1568"/>
      <c r="J64" s="1580">
        <v>604.14204981445141</v>
      </c>
      <c r="K64" s="1570"/>
      <c r="L64" s="1568">
        <v>1.3280950630677467E-2</v>
      </c>
      <c r="M64" s="1571"/>
      <c r="N64" s="1580">
        <v>580.00808721386989</v>
      </c>
      <c r="O64" s="1568"/>
      <c r="P64" s="1389">
        <v>201.98350130898643</v>
      </c>
      <c r="Q64" s="1570"/>
      <c r="R64" s="1568">
        <v>1.871561704075009</v>
      </c>
      <c r="S64" s="909"/>
      <c r="T64" s="901"/>
    </row>
    <row r="65" spans="1:20" s="98" customFormat="1" x14ac:dyDescent="0.2">
      <c r="A65" s="33" t="s">
        <v>237</v>
      </c>
      <c r="B65" s="1566">
        <v>2936.7914439148021</v>
      </c>
      <c r="C65" s="1389"/>
      <c r="D65" s="1389">
        <v>2865.2853994931893</v>
      </c>
      <c r="E65" s="1389"/>
      <c r="F65" s="1568">
        <v>2.4955993715062661E-2</v>
      </c>
      <c r="G65" s="1568"/>
      <c r="H65" s="1575">
        <v>2881.5907950095334</v>
      </c>
      <c r="I65" s="1568"/>
      <c r="J65" s="1580">
        <v>2700.3401195847719</v>
      </c>
      <c r="K65" s="1570"/>
      <c r="L65" s="1568">
        <v>6.712142448656884E-2</v>
      </c>
      <c r="M65" s="1571"/>
      <c r="N65" s="1580">
        <v>55.20064890526681</v>
      </c>
      <c r="O65" s="1568"/>
      <c r="P65" s="1389">
        <v>164.94527990841945</v>
      </c>
      <c r="Q65" s="1570"/>
      <c r="R65" s="1568">
        <v>-0.66533962696043691</v>
      </c>
      <c r="S65" s="909"/>
      <c r="T65" s="901"/>
    </row>
    <row r="66" spans="1:20" s="98" customFormat="1" x14ac:dyDescent="0.2">
      <c r="A66" s="33" t="s">
        <v>260</v>
      </c>
      <c r="B66" s="1566">
        <v>7412.7419562856658</v>
      </c>
      <c r="C66" s="1389"/>
      <c r="D66" s="1389">
        <v>7401.2862920855996</v>
      </c>
      <c r="E66" s="1389"/>
      <c r="F66" s="1568">
        <v>1.5477936872021862E-3</v>
      </c>
      <c r="G66" s="1568"/>
      <c r="H66" s="1575">
        <v>6833.6709570491576</v>
      </c>
      <c r="I66" s="1568"/>
      <c r="J66" s="1580">
        <v>6461.3249922577124</v>
      </c>
      <c r="K66" s="1570"/>
      <c r="L66" s="1568">
        <v>5.7626874555545334E-2</v>
      </c>
      <c r="M66" s="1571"/>
      <c r="N66" s="1580">
        <v>579.07099923651117</v>
      </c>
      <c r="O66" s="1568"/>
      <c r="P66" s="1389">
        <v>939.96129982785612</v>
      </c>
      <c r="Q66" s="1570"/>
      <c r="R66" s="1568">
        <v>-0.38394165872301145</v>
      </c>
      <c r="S66" s="909"/>
      <c r="T66" s="901"/>
    </row>
    <row r="67" spans="1:20" s="98" customFormat="1" x14ac:dyDescent="0.2">
      <c r="A67" s="33" t="s">
        <v>316</v>
      </c>
      <c r="B67" s="1566">
        <v>859.03869286108488</v>
      </c>
      <c r="C67" s="1389"/>
      <c r="D67" s="1389">
        <v>688.2521460559808</v>
      </c>
      <c r="E67" s="1389"/>
      <c r="F67" s="1568">
        <v>0.24814531677640814</v>
      </c>
      <c r="G67" s="1568"/>
      <c r="H67" s="1575">
        <v>825.33612224428873</v>
      </c>
      <c r="I67" s="1568"/>
      <c r="J67" s="1580">
        <v>544.81736344728529</v>
      </c>
      <c r="K67" s="1570"/>
      <c r="L67" s="1568">
        <v>0.51488586380956181</v>
      </c>
      <c r="M67" s="1571"/>
      <c r="N67" s="1597">
        <v>33.702570616796208</v>
      </c>
      <c r="O67" s="1568"/>
      <c r="P67" s="1389">
        <v>143.43478260869566</v>
      </c>
      <c r="Q67" s="1570"/>
      <c r="R67" s="1568">
        <v>-0.76503209330514921</v>
      </c>
      <c r="S67" s="909"/>
      <c r="T67" s="901"/>
    </row>
    <row r="68" spans="1:20" s="98" customFormat="1" x14ac:dyDescent="0.2">
      <c r="A68" s="33" t="s">
        <v>317</v>
      </c>
      <c r="B68" s="1566">
        <v>464.80411710193118</v>
      </c>
      <c r="C68" s="1389"/>
      <c r="D68" s="1389">
        <v>440.35021915546554</v>
      </c>
      <c r="E68" s="1389"/>
      <c r="F68" s="1568">
        <v>5.5532839278166005E-2</v>
      </c>
      <c r="G68" s="1568"/>
      <c r="H68" s="1575">
        <v>364.58187360590966</v>
      </c>
      <c r="I68" s="1568"/>
      <c r="J68" s="1580">
        <v>344.20314462792925</v>
      </c>
      <c r="K68" s="1570"/>
      <c r="L68" s="1568">
        <v>5.9205528177289204E-2</v>
      </c>
      <c r="M68" s="1571"/>
      <c r="N68" s="1597">
        <v>100.22224349602111</v>
      </c>
      <c r="O68" s="1568"/>
      <c r="P68" s="1389">
        <v>96.147074527536574</v>
      </c>
      <c r="Q68" s="1570"/>
      <c r="R68" s="1568">
        <v>4.2384742214048358E-2</v>
      </c>
      <c r="S68" s="909"/>
      <c r="T68" s="901"/>
    </row>
    <row r="69" spans="1:20" s="10" customFormat="1" x14ac:dyDescent="0.2">
      <c r="A69" s="33" t="s">
        <v>622</v>
      </c>
      <c r="B69" s="1566">
        <v>1195.9178424530269</v>
      </c>
      <c r="C69" s="1389"/>
      <c r="D69" s="1389">
        <v>1499.8564436770316</v>
      </c>
      <c r="E69" s="1389"/>
      <c r="F69" s="1568">
        <v>-0.2026451281423122</v>
      </c>
      <c r="G69" s="1581"/>
      <c r="H69" s="1575">
        <v>787.58419324981878</v>
      </c>
      <c r="I69" s="1568"/>
      <c r="J69" s="1580">
        <v>1030.2244439251467</v>
      </c>
      <c r="K69" s="1570"/>
      <c r="L69" s="1568">
        <v>-0.23552173713804592</v>
      </c>
      <c r="M69" s="1571"/>
      <c r="N69" s="1597">
        <v>408.33364920320906</v>
      </c>
      <c r="O69" s="1568"/>
      <c r="P69" s="1389">
        <v>469.63199975188144</v>
      </c>
      <c r="Q69" s="1570"/>
      <c r="R69" s="1568">
        <v>-0.13052422020019475</v>
      </c>
      <c r="S69" s="909"/>
      <c r="T69" s="1329"/>
    </row>
    <row r="70" spans="1:20" s="10" customFormat="1" x14ac:dyDescent="0.2">
      <c r="A70" s="194" t="s">
        <v>893</v>
      </c>
      <c r="B70" s="1599">
        <v>49.525916860481729</v>
      </c>
      <c r="C70" s="1600"/>
      <c r="D70" s="1600">
        <v>50.070894507597593</v>
      </c>
      <c r="E70" s="1601"/>
      <c r="F70" s="1602">
        <v>-1.0884120455111326E-2</v>
      </c>
      <c r="G70" s="1602"/>
      <c r="H70" s="1603">
        <v>49.145893946440886</v>
      </c>
      <c r="I70" s="1602"/>
      <c r="J70" s="1604">
        <v>49.119861519490605</v>
      </c>
      <c r="K70" s="1601"/>
      <c r="L70" s="1605">
        <v>5.2997761282268089E-4</v>
      </c>
      <c r="M70" s="1602"/>
      <c r="N70" s="1604">
        <v>50.527611384505718</v>
      </c>
      <c r="O70" s="1602"/>
      <c r="P70" s="1600">
        <v>53.02362466772486</v>
      </c>
      <c r="Q70" s="1601"/>
      <c r="R70" s="1602">
        <v>-4.707360726205595E-2</v>
      </c>
      <c r="S70" s="918"/>
      <c r="T70" s="1329"/>
    </row>
    <row r="71" spans="1:20" x14ac:dyDescent="0.2">
      <c r="A71" s="901"/>
      <c r="B71" s="109"/>
      <c r="D71" s="109"/>
      <c r="E71" s="921"/>
      <c r="F71" s="922"/>
      <c r="G71" s="922"/>
      <c r="H71" s="553"/>
      <c r="I71" s="922"/>
      <c r="J71" s="110"/>
      <c r="K71" s="921"/>
      <c r="L71" s="922"/>
      <c r="M71" s="922"/>
      <c r="N71" s="109"/>
      <c r="O71" s="922"/>
      <c r="P71" s="316"/>
      <c r="Q71" s="921"/>
      <c r="R71" s="922"/>
      <c r="S71" s="922"/>
    </row>
    <row r="72" spans="1:20" x14ac:dyDescent="0.2">
      <c r="A72" s="901" t="s">
        <v>905</v>
      </c>
      <c r="D72" s="34"/>
      <c r="F72" s="901"/>
      <c r="J72" s="34"/>
      <c r="L72" s="901"/>
      <c r="N72" s="35"/>
      <c r="P72" s="34"/>
    </row>
    <row r="73" spans="1:20" x14ac:dyDescent="0.2">
      <c r="A73" s="923" t="s">
        <v>906</v>
      </c>
      <c r="F73" s="35"/>
      <c r="G73" s="35"/>
      <c r="L73" s="35"/>
      <c r="M73" s="35"/>
      <c r="R73" s="35"/>
      <c r="S73" s="35"/>
    </row>
    <row r="74" spans="1:20" x14ac:dyDescent="0.2">
      <c r="A74" s="923" t="s">
        <v>677</v>
      </c>
      <c r="B74" s="93"/>
      <c r="D74" s="93"/>
      <c r="F74" s="35"/>
      <c r="G74" s="35"/>
      <c r="L74" s="35"/>
      <c r="M74" s="35"/>
      <c r="R74" s="35"/>
      <c r="S74" s="35"/>
    </row>
    <row r="75" spans="1:20" x14ac:dyDescent="0.2">
      <c r="B75" s="93"/>
      <c r="D75" s="93"/>
      <c r="F75" s="35"/>
      <c r="G75" s="35"/>
      <c r="L75" s="35"/>
      <c r="M75" s="35"/>
      <c r="R75" s="35"/>
      <c r="S75" s="35"/>
    </row>
    <row r="76" spans="1:20" x14ac:dyDescent="0.2">
      <c r="B76" s="317"/>
      <c r="H76" s="77"/>
      <c r="N76" s="77"/>
    </row>
    <row r="77" spans="1:20" x14ac:dyDescent="0.2">
      <c r="B77" s="318"/>
    </row>
    <row r="78" spans="1:20" x14ac:dyDescent="0.2">
      <c r="B78" s="924"/>
    </row>
    <row r="79" spans="1:20" x14ac:dyDescent="0.2">
      <c r="B79" s="319"/>
    </row>
    <row r="80" spans="1:20" x14ac:dyDescent="0.2">
      <c r="B80" s="319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51" type="noConversion"/>
  <printOptions horizontalCentered="1"/>
  <pageMargins left="0.25" right="0.25" top="0.25" bottom="0.5" header="0.3" footer="0.3"/>
  <pageSetup scale="83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>
    <pageSetUpPr fitToPage="1"/>
  </sheetPr>
  <dimension ref="A1:U82"/>
  <sheetViews>
    <sheetView showGridLines="0" zoomScaleNormal="100" workbookViewId="0">
      <selection activeCell="H14" sqref="H14"/>
    </sheetView>
  </sheetViews>
  <sheetFormatPr defaultColWidth="9.140625" defaultRowHeight="12" x14ac:dyDescent="0.2"/>
  <cols>
    <col min="1" max="1" width="24.7109375" style="923" customWidth="1"/>
    <col min="2" max="2" width="10.28515625" style="34" customWidth="1"/>
    <col min="3" max="3" width="0.5703125" style="920" customWidth="1"/>
    <col min="4" max="4" width="12.7109375" style="901" customWidth="1"/>
    <col min="5" max="5" width="0.7109375" style="901" customWidth="1"/>
    <col min="6" max="6" width="8.5703125" style="920" customWidth="1"/>
    <col min="7" max="7" width="0.5703125" style="920" customWidth="1"/>
    <col min="8" max="8" width="10.28515625" style="35" customWidth="1"/>
    <col min="9" max="9" width="0.5703125" style="920" customWidth="1"/>
    <col min="10" max="10" width="10.28515625" style="567" customWidth="1"/>
    <col min="11" max="11" width="0.5703125" style="901" customWidth="1"/>
    <col min="12" max="12" width="8.42578125" style="920" customWidth="1"/>
    <col min="13" max="13" width="1.5703125" style="920" customWidth="1"/>
    <col min="14" max="14" width="10.28515625" style="71" customWidth="1"/>
    <col min="15" max="15" width="0.5703125" style="920" customWidth="1"/>
    <col min="16" max="16" width="10.28515625" style="567" customWidth="1"/>
    <col min="17" max="17" width="0.5703125" style="901" customWidth="1"/>
    <col min="18" max="18" width="8.28515625" style="920" customWidth="1"/>
    <col min="19" max="19" width="0.5703125" style="920" customWidth="1"/>
    <col min="20" max="20" width="9.140625" style="901"/>
    <col min="21" max="16384" width="9.140625" style="4"/>
  </cols>
  <sheetData>
    <row r="1" spans="1:21" s="2" customFormat="1" ht="15.75" x14ac:dyDescent="0.25">
      <c r="A1" s="1893" t="str">
        <f>CONCATENATE('List of Tables'!A73,":  ",'List of Tables'!C73)</f>
        <v>TABLE 60:  Lāna'i Visitor Characteristics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693"/>
      <c r="U1" s="1353"/>
    </row>
    <row r="2" spans="1:21" s="2" customFormat="1" ht="15.75" x14ac:dyDescent="0.25">
      <c r="A2" s="1893" t="s">
        <v>890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  <c r="T2" s="901"/>
    </row>
    <row r="3" spans="1:21" s="2" customFormat="1" ht="14.25" x14ac:dyDescent="0.2">
      <c r="A3" s="604"/>
      <c r="B3" s="417"/>
      <c r="C3" s="902"/>
      <c r="D3" s="834"/>
      <c r="E3" s="902"/>
      <c r="F3" s="902"/>
      <c r="G3" s="902"/>
      <c r="H3" s="544"/>
      <c r="I3" s="902"/>
      <c r="J3" s="834"/>
      <c r="K3" s="902"/>
      <c r="L3" s="902"/>
      <c r="M3" s="902"/>
      <c r="N3" s="544"/>
      <c r="O3" s="902"/>
      <c r="P3" s="834"/>
      <c r="Q3" s="902"/>
      <c r="R3" s="544"/>
      <c r="S3" s="902"/>
      <c r="T3" s="901"/>
    </row>
    <row r="4" spans="1:21" x14ac:dyDescent="0.2">
      <c r="A4" s="1971" t="s">
        <v>558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  <c r="T4" s="4"/>
    </row>
    <row r="5" spans="1:21" s="14" customFormat="1" ht="24" x14ac:dyDescent="0.2">
      <c r="A5" s="1979" t="s">
        <v>245</v>
      </c>
      <c r="B5" s="66">
        <v>2015</v>
      </c>
      <c r="C5" s="67"/>
      <c r="D5" s="68" t="s">
        <v>984</v>
      </c>
      <c r="E5" s="903"/>
      <c r="F5" s="44" t="s">
        <v>857</v>
      </c>
      <c r="G5" s="903"/>
      <c r="H5" s="66">
        <v>2015</v>
      </c>
      <c r="I5" s="67"/>
      <c r="J5" s="68" t="s">
        <v>984</v>
      </c>
      <c r="K5" s="903"/>
      <c r="L5" s="904" t="s">
        <v>857</v>
      </c>
      <c r="M5" s="772"/>
      <c r="N5" s="1265">
        <v>2015</v>
      </c>
      <c r="O5" s="67"/>
      <c r="P5" s="68" t="s">
        <v>984</v>
      </c>
      <c r="Q5" s="903"/>
      <c r="R5" s="44" t="s">
        <v>857</v>
      </c>
      <c r="S5" s="905"/>
      <c r="T5" s="901"/>
    </row>
    <row r="6" spans="1:21" s="14" customFormat="1" x14ac:dyDescent="0.2">
      <c r="A6" s="906" t="s">
        <v>899</v>
      </c>
      <c r="B6" s="1566">
        <v>162933.46860631503</v>
      </c>
      <c r="C6" s="1567">
        <v>0</v>
      </c>
      <c r="D6" s="1389">
        <v>225820.34220857095</v>
      </c>
      <c r="E6" s="1389"/>
      <c r="F6" s="1568">
        <v>-0.2784818807163647</v>
      </c>
      <c r="G6" s="1568"/>
      <c r="H6" s="1569">
        <v>141046.54486702677</v>
      </c>
      <c r="I6" s="1568"/>
      <c r="J6" s="1389">
        <v>200000.88263062047</v>
      </c>
      <c r="K6" s="1570"/>
      <c r="L6" s="1568">
        <v>-0.29477038795111649</v>
      </c>
      <c r="M6" s="1571"/>
      <c r="N6" s="1614">
        <v>21886.923739286158</v>
      </c>
      <c r="O6" s="1568"/>
      <c r="P6" s="1389">
        <v>25819.45957795599</v>
      </c>
      <c r="Q6" s="1570"/>
      <c r="R6" s="1568">
        <v>-0.1523089910846675</v>
      </c>
      <c r="S6" s="910"/>
      <c r="T6" s="901"/>
    </row>
    <row r="7" spans="1:21" s="14" customFormat="1" x14ac:dyDescent="0.2">
      <c r="A7" s="906" t="s">
        <v>265</v>
      </c>
      <c r="B7" s="1566">
        <v>58390.273143659964</v>
      </c>
      <c r="C7" s="1389"/>
      <c r="D7" s="1389">
        <v>68150.439793591824</v>
      </c>
      <c r="E7" s="1389"/>
      <c r="F7" s="1568">
        <v>-0.14321502076131293</v>
      </c>
      <c r="G7" s="1568"/>
      <c r="H7" s="1575">
        <v>44333.590463052096</v>
      </c>
      <c r="I7" s="1568"/>
      <c r="J7" s="1389">
        <v>54851.995742636493</v>
      </c>
      <c r="K7" s="1570"/>
      <c r="L7" s="1568">
        <v>-0.19175975526827427</v>
      </c>
      <c r="M7" s="1571"/>
      <c r="N7" s="1389">
        <v>14056.682680607948</v>
      </c>
      <c r="O7" s="1568"/>
      <c r="P7" s="1389">
        <v>13298.444050956807</v>
      </c>
      <c r="Q7" s="1570"/>
      <c r="R7" s="1568">
        <v>5.7017093634844217E-2</v>
      </c>
      <c r="S7" s="910"/>
      <c r="T7" s="901"/>
    </row>
    <row r="8" spans="1:21" s="14" customFormat="1" x14ac:dyDescent="0.2">
      <c r="A8" s="429" t="s">
        <v>266</v>
      </c>
      <c r="B8" s="1577"/>
      <c r="C8" s="1578"/>
      <c r="D8" s="1578"/>
      <c r="E8" s="1578"/>
      <c r="F8" s="1578"/>
      <c r="G8" s="1578"/>
      <c r="H8" s="1577"/>
      <c r="I8" s="1578"/>
      <c r="J8" s="1578"/>
      <c r="K8" s="1578"/>
      <c r="L8" s="1578"/>
      <c r="M8" s="1577"/>
      <c r="N8" s="1578"/>
      <c r="O8" s="1578"/>
      <c r="P8" s="1578"/>
      <c r="Q8" s="1578"/>
      <c r="R8" s="1578"/>
      <c r="S8" s="408"/>
      <c r="T8" s="901"/>
    </row>
    <row r="9" spans="1:21" s="186" customFormat="1" x14ac:dyDescent="0.2">
      <c r="A9" s="911" t="s">
        <v>267</v>
      </c>
      <c r="B9" s="1566">
        <v>9205.609733150568</v>
      </c>
      <c r="C9" s="1389"/>
      <c r="D9" s="1389">
        <v>11452.23670768665</v>
      </c>
      <c r="E9" s="1389"/>
      <c r="F9" s="1568">
        <v>-0.19617364117423142</v>
      </c>
      <c r="G9" s="1568"/>
      <c r="H9" s="1575">
        <v>8140.1996024091568</v>
      </c>
      <c r="I9" s="1568"/>
      <c r="J9" s="1580">
        <v>9615.8483387312863</v>
      </c>
      <c r="K9" s="1570"/>
      <c r="L9" s="1568">
        <v>-0.15346006762382303</v>
      </c>
      <c r="M9" s="1571"/>
      <c r="N9" s="1389">
        <v>1065.410130741569</v>
      </c>
      <c r="O9" s="1568"/>
      <c r="P9" s="1389">
        <v>1836.3883689553943</v>
      </c>
      <c r="Q9" s="1570"/>
      <c r="R9" s="1568">
        <v>-0.41983398024481405</v>
      </c>
      <c r="S9" s="909"/>
      <c r="T9" s="901"/>
    </row>
    <row r="10" spans="1:21" s="186" customFormat="1" x14ac:dyDescent="0.2">
      <c r="A10" s="911" t="s">
        <v>268</v>
      </c>
      <c r="B10" s="1566">
        <v>27842.442116351576</v>
      </c>
      <c r="C10" s="1389"/>
      <c r="D10" s="1389">
        <v>34543.585536264742</v>
      </c>
      <c r="E10" s="1389"/>
      <c r="F10" s="1568">
        <v>-0.19399096289173959</v>
      </c>
      <c r="G10" s="1568"/>
      <c r="H10" s="1575">
        <v>20839.926720776886</v>
      </c>
      <c r="I10" s="1568"/>
      <c r="J10" s="1580">
        <v>27201.316842551791</v>
      </c>
      <c r="K10" s="1570"/>
      <c r="L10" s="1568">
        <v>-0.23386331472833705</v>
      </c>
      <c r="M10" s="1571"/>
      <c r="N10" s="1389">
        <v>7002.5153955761771</v>
      </c>
      <c r="O10" s="1568"/>
      <c r="P10" s="1389">
        <v>7342.2686937129565</v>
      </c>
      <c r="Q10" s="1570"/>
      <c r="R10" s="1568">
        <v>-4.6273612736033982E-2</v>
      </c>
      <c r="S10" s="909"/>
      <c r="T10" s="901"/>
    </row>
    <row r="11" spans="1:21" s="186" customFormat="1" x14ac:dyDescent="0.2">
      <c r="A11" s="911" t="s">
        <v>269</v>
      </c>
      <c r="B11" s="1566">
        <v>21342.221294158207</v>
      </c>
      <c r="C11" s="1389"/>
      <c r="D11" s="1389">
        <v>22154.617549644114</v>
      </c>
      <c r="E11" s="1389"/>
      <c r="F11" s="1568">
        <v>-3.6669387483917834E-2</v>
      </c>
      <c r="G11" s="1568"/>
      <c r="H11" s="1575">
        <v>15353.464139867809</v>
      </c>
      <c r="I11" s="1568"/>
      <c r="J11" s="1389">
        <v>18034.830561355542</v>
      </c>
      <c r="K11" s="1570"/>
      <c r="L11" s="1568">
        <v>-0.14867710635625708</v>
      </c>
      <c r="M11" s="1571"/>
      <c r="N11" s="1389">
        <v>5988.757154290216</v>
      </c>
      <c r="O11" s="1568"/>
      <c r="P11" s="1389">
        <v>4119.7869882884288</v>
      </c>
      <c r="Q11" s="1570"/>
      <c r="R11" s="1568">
        <v>0.45365699035285645</v>
      </c>
      <c r="S11" s="909"/>
      <c r="T11" s="901"/>
    </row>
    <row r="12" spans="1:21" s="186" customFormat="1" x14ac:dyDescent="0.2">
      <c r="A12" s="911" t="s">
        <v>270</v>
      </c>
      <c r="B12" s="1583">
        <v>2.0703285496372281</v>
      </c>
      <c r="C12" s="1584"/>
      <c r="D12" s="1585">
        <v>1.9902081632896857</v>
      </c>
      <c r="E12" s="1585"/>
      <c r="F12" s="1568">
        <v>4.0257289576738818E-2</v>
      </c>
      <c r="G12" s="1568"/>
      <c r="H12" s="1586">
        <v>1.9834604813402914</v>
      </c>
      <c r="I12" s="1568"/>
      <c r="J12" s="1587">
        <v>1.986302442766692</v>
      </c>
      <c r="K12" s="1570"/>
      <c r="L12" s="1568">
        <v>-1.4307798073500118E-3</v>
      </c>
      <c r="M12" s="1571"/>
      <c r="N12" s="1584">
        <v>2.4021343464995017</v>
      </c>
      <c r="O12" s="1568"/>
      <c r="P12" s="1585">
        <v>2.0064817243820552</v>
      </c>
      <c r="Q12" s="1570"/>
      <c r="R12" s="1568">
        <v>0.19718725434157514</v>
      </c>
      <c r="S12" s="909"/>
      <c r="T12" s="901"/>
    </row>
    <row r="13" spans="1:21" s="14" customFormat="1" x14ac:dyDescent="0.2">
      <c r="A13" s="429" t="s">
        <v>271</v>
      </c>
      <c r="B13" s="1577"/>
      <c r="C13" s="1578"/>
      <c r="D13" s="1578"/>
      <c r="E13" s="1578"/>
      <c r="F13" s="1578"/>
      <c r="G13" s="1578"/>
      <c r="H13" s="1577"/>
      <c r="I13" s="1578"/>
      <c r="J13" s="1578"/>
      <c r="K13" s="1578"/>
      <c r="L13" s="1578"/>
      <c r="M13" s="1577"/>
      <c r="N13" s="1578"/>
      <c r="O13" s="1578"/>
      <c r="P13" s="1578"/>
      <c r="Q13" s="1578"/>
      <c r="R13" s="1578"/>
      <c r="S13" s="408"/>
      <c r="T13" s="901"/>
    </row>
    <row r="14" spans="1:21" s="98" customFormat="1" x14ac:dyDescent="0.2">
      <c r="A14" s="912" t="s">
        <v>272</v>
      </c>
      <c r="B14" s="1566">
        <v>23205.360616317095</v>
      </c>
      <c r="C14" s="1389"/>
      <c r="D14" s="1389">
        <v>23698.326943327917</v>
      </c>
      <c r="E14" s="1389"/>
      <c r="F14" s="1568">
        <v>-2.0801735421648076E-2</v>
      </c>
      <c r="G14" s="1568"/>
      <c r="H14" s="1575">
        <v>14772.38768391645</v>
      </c>
      <c r="I14" s="1568"/>
      <c r="J14" s="1580">
        <v>17734.86482602988</v>
      </c>
      <c r="K14" s="1570"/>
      <c r="L14" s="1568">
        <v>-0.1670425555071236</v>
      </c>
      <c r="M14" s="1571"/>
      <c r="N14" s="1389">
        <v>8432.9729324015061</v>
      </c>
      <c r="O14" s="1568"/>
      <c r="P14" s="1389">
        <v>5963.4621172981124</v>
      </c>
      <c r="Q14" s="1570"/>
      <c r="R14" s="1568">
        <v>0.41410690074480827</v>
      </c>
      <c r="S14" s="909"/>
      <c r="T14" s="901"/>
    </row>
    <row r="15" spans="1:21" s="98" customFormat="1" x14ac:dyDescent="0.2">
      <c r="A15" s="912" t="s">
        <v>273</v>
      </c>
      <c r="B15" s="1566">
        <v>35184.912527342705</v>
      </c>
      <c r="C15" s="1389"/>
      <c r="D15" s="1389">
        <v>44452.112850266145</v>
      </c>
      <c r="E15" s="1389"/>
      <c r="F15" s="1568">
        <v>-0.20847603699152301</v>
      </c>
      <c r="G15" s="1568"/>
      <c r="H15" s="1566">
        <v>29561.202779136816</v>
      </c>
      <c r="I15" s="1568"/>
      <c r="J15" s="1580">
        <v>37117.130916607923</v>
      </c>
      <c r="K15" s="1570"/>
      <c r="L15" s="1568">
        <v>-0.20356983287440017</v>
      </c>
      <c r="M15" s="1571"/>
      <c r="N15" s="1389">
        <v>5623.7097482064573</v>
      </c>
      <c r="O15" s="1568"/>
      <c r="P15" s="1389">
        <v>7334.9819336586634</v>
      </c>
      <c r="Q15" s="1570"/>
      <c r="R15" s="1568">
        <v>-0.23330284940437876</v>
      </c>
      <c r="S15" s="909"/>
      <c r="T15" s="901"/>
    </row>
    <row r="16" spans="1:21" s="98" customFormat="1" x14ac:dyDescent="0.2">
      <c r="A16" s="913" t="s">
        <v>619</v>
      </c>
      <c r="B16" s="1583">
        <v>4.8280532636112561</v>
      </c>
      <c r="C16" s="1584"/>
      <c r="D16" s="1585">
        <v>5.6338860041779029</v>
      </c>
      <c r="E16" s="1585"/>
      <c r="F16" s="1568">
        <v>-0.14303319945931955</v>
      </c>
      <c r="G16" s="1568"/>
      <c r="H16" s="1586">
        <v>5.3365328046349063</v>
      </c>
      <c r="I16" s="1568"/>
      <c r="J16" s="1587">
        <v>5.6631853486982591</v>
      </c>
      <c r="K16" s="1570"/>
      <c r="L16" s="1568">
        <v>-5.7680002322091958E-2</v>
      </c>
      <c r="M16" s="1571"/>
      <c r="N16" s="1584">
        <v>3.2243517187450834</v>
      </c>
      <c r="O16" s="1568"/>
      <c r="P16" s="1585">
        <v>5.5130352103002265</v>
      </c>
      <c r="Q16" s="1570"/>
      <c r="R16" s="1568">
        <v>-0.41514037263522335</v>
      </c>
      <c r="S16" s="909"/>
      <c r="T16" s="901"/>
    </row>
    <row r="17" spans="1:20" x14ac:dyDescent="0.2">
      <c r="A17" s="545" t="s">
        <v>274</v>
      </c>
      <c r="B17" s="1577"/>
      <c r="C17" s="1578"/>
      <c r="D17" s="1578"/>
      <c r="E17" s="1578"/>
      <c r="F17" s="1578"/>
      <c r="G17" s="1578"/>
      <c r="H17" s="1577"/>
      <c r="I17" s="1578"/>
      <c r="J17" s="1578"/>
      <c r="K17" s="1578"/>
      <c r="L17" s="1578"/>
      <c r="M17" s="1577"/>
      <c r="N17" s="1578"/>
      <c r="O17" s="1578"/>
      <c r="P17" s="1578"/>
      <c r="Q17" s="1578"/>
      <c r="R17" s="1578"/>
      <c r="S17" s="408"/>
    </row>
    <row r="18" spans="1:20" s="98" customFormat="1" x14ac:dyDescent="0.2">
      <c r="A18" s="912" t="s">
        <v>275</v>
      </c>
      <c r="B18" s="1566">
        <v>4443.5845327636316</v>
      </c>
      <c r="C18" s="1389"/>
      <c r="D18" s="1389">
        <v>4525.4755640565172</v>
      </c>
      <c r="E18" s="1389"/>
      <c r="F18" s="1568">
        <v>-1.8095563689107766E-2</v>
      </c>
      <c r="G18" s="1568"/>
      <c r="H18" s="1575">
        <v>4443.5845327636316</v>
      </c>
      <c r="I18" s="1568"/>
      <c r="J18" s="1580">
        <v>4525.4755640565172</v>
      </c>
      <c r="K18" s="1570"/>
      <c r="L18" s="1568">
        <v>-1.8095563689107766E-2</v>
      </c>
      <c r="M18" s="1571"/>
      <c r="N18" s="1389">
        <v>1583.4107983740375</v>
      </c>
      <c r="O18" s="1568"/>
      <c r="P18" s="1389">
        <v>992.9198945301423</v>
      </c>
      <c r="Q18" s="1570"/>
      <c r="R18" s="1568">
        <v>0.59470145285317333</v>
      </c>
      <c r="S18" s="909"/>
      <c r="T18" s="901"/>
    </row>
    <row r="19" spans="1:20" s="98" customFormat="1" x14ac:dyDescent="0.2">
      <c r="A19" s="912" t="s">
        <v>276</v>
      </c>
      <c r="B19" s="1566">
        <v>18372.924837739614</v>
      </c>
      <c r="C19" s="1389"/>
      <c r="D19" s="1389">
        <v>17323.526312379556</v>
      </c>
      <c r="E19" s="1389"/>
      <c r="F19" s="1568">
        <v>6.0576496172730629E-2</v>
      </c>
      <c r="G19" s="1568"/>
      <c r="H19" s="1575">
        <v>18372.924837739614</v>
      </c>
      <c r="I19" s="1568"/>
      <c r="J19" s="1580">
        <v>17323.526312379556</v>
      </c>
      <c r="K19" s="1570"/>
      <c r="L19" s="1568">
        <v>6.0576496172730629E-2</v>
      </c>
      <c r="M19" s="1571"/>
      <c r="N19" s="1389">
        <v>7705.6435512285243</v>
      </c>
      <c r="O19" s="1568"/>
      <c r="P19" s="1389">
        <v>5169.8623993676229</v>
      </c>
      <c r="Q19" s="1570"/>
      <c r="R19" s="1568">
        <v>0.49049296789235203</v>
      </c>
      <c r="S19" s="909"/>
      <c r="T19" s="901"/>
    </row>
    <row r="20" spans="1:20" s="98" customFormat="1" x14ac:dyDescent="0.2">
      <c r="A20" s="912" t="s">
        <v>277</v>
      </c>
      <c r="B20" s="1566">
        <v>3514.2969962841585</v>
      </c>
      <c r="C20" s="1389"/>
      <c r="D20" s="1389">
        <v>3437.6160108550448</v>
      </c>
      <c r="E20" s="1389"/>
      <c r="F20" s="1568">
        <v>2.2306442949700089E-2</v>
      </c>
      <c r="G20" s="1568"/>
      <c r="H20" s="1575">
        <v>3514.2969962841585</v>
      </c>
      <c r="I20" s="1568"/>
      <c r="J20" s="1580">
        <v>3437.6160108550448</v>
      </c>
      <c r="K20" s="1570"/>
      <c r="L20" s="1568">
        <v>2.2306442949700089E-2</v>
      </c>
      <c r="M20" s="1571"/>
      <c r="N20" s="1389">
        <v>1492.2481990409847</v>
      </c>
      <c r="O20" s="1568"/>
      <c r="P20" s="1389">
        <v>950.29845652095355</v>
      </c>
      <c r="Q20" s="1570"/>
      <c r="R20" s="1568">
        <v>0.57029424682442531</v>
      </c>
      <c r="S20" s="909"/>
      <c r="T20" s="901"/>
    </row>
    <row r="21" spans="1:20" s="98" customFormat="1" x14ac:dyDescent="0.2">
      <c r="A21" s="912" t="s">
        <v>278</v>
      </c>
      <c r="B21" s="1566">
        <v>39088.060769441065</v>
      </c>
      <c r="C21" s="1389"/>
      <c r="D21" s="1389">
        <v>49739.053928012501</v>
      </c>
      <c r="E21" s="1389"/>
      <c r="F21" s="1568">
        <v>-0.2141374295937887</v>
      </c>
      <c r="G21" s="1568"/>
      <c r="H21" s="1575">
        <v>39088.060769441065</v>
      </c>
      <c r="I21" s="1568"/>
      <c r="J21" s="1580">
        <v>49739.053928012501</v>
      </c>
      <c r="K21" s="1570"/>
      <c r="L21" s="1568">
        <v>-0.2141374295937887</v>
      </c>
      <c r="M21" s="1571"/>
      <c r="N21" s="1389">
        <v>6259.8765300463829</v>
      </c>
      <c r="O21" s="1568"/>
      <c r="P21" s="1389">
        <v>8085.960213579966</v>
      </c>
      <c r="Q21" s="1570"/>
      <c r="R21" s="1568">
        <v>-0.22583386948488404</v>
      </c>
      <c r="S21" s="909"/>
      <c r="T21" s="901"/>
    </row>
    <row r="22" spans="1:20" x14ac:dyDescent="0.2">
      <c r="A22" s="545" t="s">
        <v>279</v>
      </c>
      <c r="B22" s="1577"/>
      <c r="C22" s="1578"/>
      <c r="D22" s="1578"/>
      <c r="E22" s="1578"/>
      <c r="F22" s="1578"/>
      <c r="G22" s="1578"/>
      <c r="H22" s="1577"/>
      <c r="I22" s="1578"/>
      <c r="J22" s="1578"/>
      <c r="K22" s="1578"/>
      <c r="L22" s="1578"/>
      <c r="M22" s="1577"/>
      <c r="N22" s="1578"/>
      <c r="O22" s="1578"/>
      <c r="P22" s="1578"/>
      <c r="Q22" s="1578"/>
      <c r="R22" s="1578"/>
      <c r="S22" s="408"/>
    </row>
    <row r="23" spans="1:20" s="98" customFormat="1" x14ac:dyDescent="0.2">
      <c r="A23" s="912" t="s">
        <v>541</v>
      </c>
      <c r="B23" s="1566">
        <v>32451.68230744297</v>
      </c>
      <c r="C23" s="1389"/>
      <c r="D23" s="1389">
        <v>34774.793384074146</v>
      </c>
      <c r="E23" s="1389">
        <v>0</v>
      </c>
      <c r="F23" s="1568">
        <v>-6.6804453759748111E-2</v>
      </c>
      <c r="G23" s="1568"/>
      <c r="H23" s="1575">
        <v>19903.300588796013</v>
      </c>
      <c r="I23" s="1568"/>
      <c r="J23" s="1580">
        <v>23595.118188186818</v>
      </c>
      <c r="K23" s="1570"/>
      <c r="L23" s="1568">
        <v>-0.1564653149836375</v>
      </c>
      <c r="M23" s="1571"/>
      <c r="N23" s="1389">
        <v>12548.381718647819</v>
      </c>
      <c r="O23" s="1568"/>
      <c r="P23" s="1389">
        <v>11179.675195888343</v>
      </c>
      <c r="Q23" s="1570"/>
      <c r="R23" s="1568">
        <v>0.12242811162017106</v>
      </c>
      <c r="S23" s="909"/>
      <c r="T23" s="901"/>
    </row>
    <row r="24" spans="1:20" s="98" customFormat="1" x14ac:dyDescent="0.2">
      <c r="A24" s="912" t="s">
        <v>280</v>
      </c>
      <c r="B24" s="1566">
        <v>58390.273143659964</v>
      </c>
      <c r="C24" s="1389"/>
      <c r="D24" s="1389">
        <v>68150.439793591824</v>
      </c>
      <c r="E24" s="1389">
        <v>0</v>
      </c>
      <c r="F24" s="1568">
        <v>-0.14321502076131293</v>
      </c>
      <c r="G24" s="1568"/>
      <c r="H24" s="1575">
        <v>44333.590463052096</v>
      </c>
      <c r="I24" s="1568"/>
      <c r="J24" s="1580">
        <v>54851.995742636493</v>
      </c>
      <c r="K24" s="1570"/>
      <c r="L24" s="1568">
        <v>-0.19175975526827427</v>
      </c>
      <c r="M24" s="1571"/>
      <c r="N24" s="1389">
        <v>14056.682680607948</v>
      </c>
      <c r="O24" s="1568"/>
      <c r="P24" s="1389">
        <v>13298.444050956807</v>
      </c>
      <c r="Q24" s="1570"/>
      <c r="R24" s="1568">
        <v>5.7017093634844217E-2</v>
      </c>
      <c r="S24" s="909"/>
      <c r="T24" s="901"/>
    </row>
    <row r="25" spans="1:20" s="98" customFormat="1" x14ac:dyDescent="0.2">
      <c r="A25" s="912" t="s">
        <v>281</v>
      </c>
      <c r="B25" s="1566">
        <v>41201.976775239957</v>
      </c>
      <c r="C25" s="1389"/>
      <c r="D25" s="1389">
        <v>47929.303156903647</v>
      </c>
      <c r="E25" s="1389">
        <v>0</v>
      </c>
      <c r="F25" s="1568">
        <v>-0.14035936136273031</v>
      </c>
      <c r="G25" s="1568"/>
      <c r="H25" s="1575">
        <v>30456.906276072274</v>
      </c>
      <c r="I25" s="1568"/>
      <c r="J25" s="1580">
        <v>37028.298004778466</v>
      </c>
      <c r="K25" s="1570"/>
      <c r="L25" s="1568">
        <v>-0.17746945127907743</v>
      </c>
      <c r="M25" s="1571"/>
      <c r="N25" s="1389">
        <v>10745.070499168012</v>
      </c>
      <c r="O25" s="1568"/>
      <c r="P25" s="1389">
        <v>10901.005152125699</v>
      </c>
      <c r="Q25" s="1570"/>
      <c r="R25" s="1568">
        <v>-1.4304612352859921E-2</v>
      </c>
      <c r="S25" s="909"/>
      <c r="T25" s="901"/>
    </row>
    <row r="26" spans="1:20" s="98" customFormat="1" x14ac:dyDescent="0.2">
      <c r="A26" s="912" t="s">
        <v>542</v>
      </c>
      <c r="B26" s="1566">
        <v>16951.089466807876</v>
      </c>
      <c r="C26" s="1389"/>
      <c r="D26" s="1389">
        <v>16407.110886834205</v>
      </c>
      <c r="E26" s="1389">
        <v>0</v>
      </c>
      <c r="F26" s="1568">
        <v>3.3155049888166699E-2</v>
      </c>
      <c r="G26" s="1568"/>
      <c r="H26" s="1575">
        <v>11337.617662027124</v>
      </c>
      <c r="I26" s="1568"/>
      <c r="J26" s="1580">
        <v>12574.966616597658</v>
      </c>
      <c r="K26" s="1570"/>
      <c r="L26" s="1568">
        <v>-9.8397792399493242E-2</v>
      </c>
      <c r="M26" s="1571"/>
      <c r="N26" s="1389">
        <v>5613.4718047809747</v>
      </c>
      <c r="O26" s="1568"/>
      <c r="P26" s="1389">
        <v>3832.144270236402</v>
      </c>
      <c r="Q26" s="1570"/>
      <c r="R26" s="1568">
        <v>0.46483832782075402</v>
      </c>
      <c r="S26" s="909"/>
      <c r="T26" s="901"/>
    </row>
    <row r="27" spans="1:20" s="98" customFormat="1" x14ac:dyDescent="0.2">
      <c r="A27" s="912" t="s">
        <v>543</v>
      </c>
      <c r="B27" s="1566">
        <v>58390.273143659964</v>
      </c>
      <c r="C27" s="1389"/>
      <c r="D27" s="1389">
        <v>68150.439793591824</v>
      </c>
      <c r="E27" s="1389">
        <v>0</v>
      </c>
      <c r="F27" s="1568">
        <v>-0.14321502076131293</v>
      </c>
      <c r="G27" s="1568"/>
      <c r="H27" s="1575">
        <v>44333.590463052096</v>
      </c>
      <c r="I27" s="1568"/>
      <c r="J27" s="1580">
        <v>54851.995742636493</v>
      </c>
      <c r="K27" s="1570"/>
      <c r="L27" s="1568">
        <v>-0.19175975526827427</v>
      </c>
      <c r="M27" s="1571"/>
      <c r="N27" s="1389">
        <v>14056.682680607948</v>
      </c>
      <c r="O27" s="1568"/>
      <c r="P27" s="1389">
        <v>13298.444050956807</v>
      </c>
      <c r="Q27" s="1570"/>
      <c r="R27" s="1568">
        <v>5.7017093634844217E-2</v>
      </c>
      <c r="S27" s="909"/>
      <c r="T27" s="901"/>
    </row>
    <row r="28" spans="1:20" s="98" customFormat="1" x14ac:dyDescent="0.2">
      <c r="A28" s="912" t="s">
        <v>246</v>
      </c>
      <c r="B28" s="1566">
        <v>20565.804693563376</v>
      </c>
      <c r="C28" s="1389"/>
      <c r="D28" s="1389">
        <v>22866.680273468814</v>
      </c>
      <c r="E28" s="1389">
        <v>0</v>
      </c>
      <c r="F28" s="1568">
        <v>-0.10062132117074471</v>
      </c>
      <c r="G28" s="1568"/>
      <c r="H28" s="1575">
        <v>13503.730188365989</v>
      </c>
      <c r="I28" s="1568"/>
      <c r="J28" s="1580">
        <v>16049.923244545438</v>
      </c>
      <c r="K28" s="1570"/>
      <c r="L28" s="1568">
        <v>-0.1586420705809152</v>
      </c>
      <c r="M28" s="1571"/>
      <c r="N28" s="1389">
        <v>7062.0745051979857</v>
      </c>
      <c r="O28" s="1568"/>
      <c r="P28" s="1389">
        <v>6816.7570289234345</v>
      </c>
      <c r="Q28" s="1570"/>
      <c r="R28" s="1568">
        <v>3.5987416778047315E-2</v>
      </c>
      <c r="S28" s="909"/>
      <c r="T28" s="901"/>
    </row>
    <row r="29" spans="1:20" s="98" customFormat="1" x14ac:dyDescent="0.2">
      <c r="A29" s="912" t="s">
        <v>0</v>
      </c>
      <c r="B29" s="1566">
        <v>24118.681420315221</v>
      </c>
      <c r="C29" s="1389"/>
      <c r="D29" s="1389">
        <v>26786.822504260035</v>
      </c>
      <c r="E29" s="1389">
        <v>0</v>
      </c>
      <c r="F29" s="1568">
        <v>-9.9606479399357184E-2</v>
      </c>
      <c r="G29" s="1568"/>
      <c r="H29" s="1575">
        <v>15999.170049339949</v>
      </c>
      <c r="I29" s="1568"/>
      <c r="J29" s="1580">
        <v>18699.600784179784</v>
      </c>
      <c r="K29" s="1570"/>
      <c r="L29" s="1568">
        <v>-0.14441114363919735</v>
      </c>
      <c r="M29" s="1571"/>
      <c r="N29" s="1389">
        <v>8119.5113709762409</v>
      </c>
      <c r="O29" s="1568"/>
      <c r="P29" s="1389">
        <v>8087.221720080478</v>
      </c>
      <c r="Q29" s="1570"/>
      <c r="R29" s="1568">
        <v>3.9926753603883557E-3</v>
      </c>
      <c r="S29" s="909"/>
      <c r="T29" s="901"/>
    </row>
    <row r="30" spans="1:20" s="98" customFormat="1" x14ac:dyDescent="0.2">
      <c r="A30" s="912" t="s">
        <v>253</v>
      </c>
      <c r="B30" s="1566">
        <v>18088.501930419374</v>
      </c>
      <c r="C30" s="1389"/>
      <c r="D30" s="1389">
        <v>20263.738278797464</v>
      </c>
      <c r="E30" s="1389">
        <v>0</v>
      </c>
      <c r="F30" s="1568">
        <v>-0.10734625163680202</v>
      </c>
      <c r="G30" s="1568"/>
      <c r="H30" s="1575">
        <v>10847.89801409469</v>
      </c>
      <c r="I30" s="1568"/>
      <c r="J30" s="1580">
        <v>13408.30556014433</v>
      </c>
      <c r="K30" s="1570"/>
      <c r="L30" s="1568">
        <v>-0.19095683153733856</v>
      </c>
      <c r="M30" s="1571"/>
      <c r="N30" s="1389">
        <v>7240.6039163250516</v>
      </c>
      <c r="O30" s="1568"/>
      <c r="P30" s="1389">
        <v>6855.4327186530918</v>
      </c>
      <c r="Q30" s="1570"/>
      <c r="R30" s="1568">
        <v>5.6184811882689673E-2</v>
      </c>
      <c r="S30" s="909"/>
      <c r="T30" s="901"/>
    </row>
    <row r="31" spans="1:20" s="98" customFormat="1" x14ac:dyDescent="0.2">
      <c r="A31" s="912" t="s">
        <v>262</v>
      </c>
      <c r="B31" s="1566">
        <v>22108.899375022604</v>
      </c>
      <c r="C31" s="1389"/>
      <c r="D31" s="1389">
        <v>24046.045381815955</v>
      </c>
      <c r="E31" s="1389">
        <v>0</v>
      </c>
      <c r="F31" s="1568">
        <v>-8.0559858223433922E-2</v>
      </c>
      <c r="G31" s="1568"/>
      <c r="H31" s="1575">
        <v>14346.016324872726</v>
      </c>
      <c r="I31" s="1568"/>
      <c r="J31" s="1580">
        <v>16943.82758203545</v>
      </c>
      <c r="K31" s="1570"/>
      <c r="L31" s="1568">
        <v>-0.15331903282095669</v>
      </c>
      <c r="M31" s="1571"/>
      <c r="N31" s="1389">
        <v>7762.8830501506682</v>
      </c>
      <c r="O31" s="1568"/>
      <c r="P31" s="1389">
        <v>7102.2177997807257</v>
      </c>
      <c r="Q31" s="1570"/>
      <c r="R31" s="1568">
        <v>9.3022386667772974E-2</v>
      </c>
      <c r="S31" s="909"/>
      <c r="T31" s="901"/>
    </row>
    <row r="32" spans="1:20" s="98" customFormat="1" x14ac:dyDescent="0.2">
      <c r="A32" s="1367" t="s">
        <v>1089</v>
      </c>
      <c r="B32" s="1566">
        <v>5591.0728529632097</v>
      </c>
      <c r="C32" s="1389"/>
      <c r="D32" s="1389">
        <v>8130.3451032542225</v>
      </c>
      <c r="E32" s="1389">
        <v>0</v>
      </c>
      <c r="F32" s="1568">
        <v>-0.31232035270860187</v>
      </c>
      <c r="G32" s="1568"/>
      <c r="H32" s="1575">
        <v>5192.7277597222492</v>
      </c>
      <c r="I32" s="1568"/>
      <c r="J32" s="1580">
        <v>7793.2285358200388</v>
      </c>
      <c r="K32" s="1570"/>
      <c r="L32" s="1568">
        <v>-0.33368722143141322</v>
      </c>
      <c r="M32" s="1571"/>
      <c r="N32" s="1389">
        <v>398.34509324096587</v>
      </c>
      <c r="O32" s="1568"/>
      <c r="P32" s="1389">
        <v>337.11656743418149</v>
      </c>
      <c r="Q32" s="1570"/>
      <c r="R32" s="1568">
        <v>0.18162419685510892</v>
      </c>
      <c r="S32" s="909"/>
      <c r="T32" s="901"/>
    </row>
    <row r="33" spans="1:20" x14ac:dyDescent="0.2">
      <c r="A33" s="899" t="s">
        <v>141</v>
      </c>
      <c r="B33" s="1651"/>
      <c r="C33" s="1652"/>
      <c r="D33" s="1652"/>
      <c r="E33" s="1652"/>
      <c r="F33" s="1653"/>
      <c r="G33" s="1653"/>
      <c r="H33" s="1654"/>
      <c r="I33" s="1653"/>
      <c r="J33" s="1652"/>
      <c r="K33" s="1593"/>
      <c r="L33" s="1655"/>
      <c r="M33" s="1656"/>
      <c r="N33" s="1652"/>
      <c r="O33" s="1653"/>
      <c r="P33" s="1652"/>
      <c r="Q33" s="1593"/>
      <c r="R33" s="1653"/>
      <c r="S33" s="900"/>
    </row>
    <row r="34" spans="1:20" s="98" customFormat="1" x14ac:dyDescent="0.2">
      <c r="A34" s="914" t="s">
        <v>544</v>
      </c>
      <c r="B34" s="1589">
        <v>5.2529987270566192</v>
      </c>
      <c r="C34" s="1585"/>
      <c r="D34" s="1585">
        <v>5.1005330494092895</v>
      </c>
      <c r="E34" s="1585"/>
      <c r="F34" s="1568">
        <v>2.9892106603443581E-2</v>
      </c>
      <c r="G34" s="1568"/>
      <c r="H34" s="1586">
        <v>4.6071075433160953</v>
      </c>
      <c r="I34" s="1568"/>
      <c r="J34" s="1585">
        <v>4.4831880934304094</v>
      </c>
      <c r="K34" s="1590"/>
      <c r="L34" s="1568">
        <v>2.7640921438758161E-2</v>
      </c>
      <c r="M34" s="1571"/>
      <c r="N34" s="1585">
        <v>6.277462810623458</v>
      </c>
      <c r="O34" s="1568"/>
      <c r="P34" s="1585">
        <v>6.4034624229352239</v>
      </c>
      <c r="Q34" s="1590"/>
      <c r="R34" s="1568">
        <v>-1.9676794207532825E-2</v>
      </c>
      <c r="S34" s="910"/>
      <c r="T34" s="901"/>
    </row>
    <row r="35" spans="1:20" s="98" customFormat="1" x14ac:dyDescent="0.2">
      <c r="A35" s="914" t="s">
        <v>285</v>
      </c>
      <c r="B35" s="1589">
        <v>5.4752124510946176</v>
      </c>
      <c r="C35" s="1585"/>
      <c r="D35" s="1585">
        <v>6.1134570354719466</v>
      </c>
      <c r="E35" s="1585"/>
      <c r="F35" s="1568">
        <v>-0.10439994600012066</v>
      </c>
      <c r="G35" s="1568"/>
      <c r="H35" s="1586">
        <v>6.4019190256801526</v>
      </c>
      <c r="I35" s="1568"/>
      <c r="J35" s="1585">
        <v>6.4891660294703</v>
      </c>
      <c r="K35" s="1590"/>
      <c r="L35" s="1568">
        <v>-1.3445025661836736E-2</v>
      </c>
      <c r="M35" s="1571"/>
      <c r="N35" s="1585">
        <v>2.8484623250940624</v>
      </c>
      <c r="O35" s="1568"/>
      <c r="P35" s="1585">
        <v>4.8372568687255875</v>
      </c>
      <c r="Q35" s="1590"/>
      <c r="R35" s="1568">
        <v>-0.41114098291734674</v>
      </c>
      <c r="S35" s="910"/>
      <c r="T35" s="901"/>
    </row>
    <row r="36" spans="1:20" s="98" customFormat="1" x14ac:dyDescent="0.2">
      <c r="A36" s="914" t="s">
        <v>545</v>
      </c>
      <c r="B36" s="1589">
        <v>1.5556286902605456</v>
      </c>
      <c r="C36" s="1585"/>
      <c r="D36" s="1585">
        <v>1.6430958990037554</v>
      </c>
      <c r="E36" s="1585"/>
      <c r="F36" s="1568">
        <v>-5.3233173301840173E-2</v>
      </c>
      <c r="G36" s="1568"/>
      <c r="H36" s="1586">
        <v>1.7895469149021312</v>
      </c>
      <c r="I36" s="1568"/>
      <c r="J36" s="1585">
        <v>1.8038468102458554</v>
      </c>
      <c r="K36" s="1590"/>
      <c r="L36" s="1568">
        <v>-7.9274444273763501E-3</v>
      </c>
      <c r="M36" s="1571"/>
      <c r="N36" s="1585">
        <v>1.0831803575001229</v>
      </c>
      <c r="O36" s="1568"/>
      <c r="P36" s="1585">
        <v>1.1156007944595279</v>
      </c>
      <c r="Q36" s="1590"/>
      <c r="R36" s="1568">
        <v>-2.9060966181107498E-2</v>
      </c>
      <c r="S36" s="910"/>
      <c r="T36" s="901"/>
    </row>
    <row r="37" spans="1:20" s="98" customFormat="1" x14ac:dyDescent="0.2">
      <c r="A37" s="915" t="s">
        <v>546</v>
      </c>
      <c r="B37" s="1589">
        <v>2.7904214149751141</v>
      </c>
      <c r="C37" s="1585"/>
      <c r="D37" s="1585">
        <v>3.3135566387027895</v>
      </c>
      <c r="E37" s="1585"/>
      <c r="F37" s="1568">
        <v>-0.15787725419188109</v>
      </c>
      <c r="G37" s="1568"/>
      <c r="H37" s="1586">
        <v>3.1814825596987428</v>
      </c>
      <c r="I37" s="1568"/>
      <c r="J37" s="1585">
        <v>3.6461915363848769</v>
      </c>
      <c r="K37" s="1590"/>
      <c r="L37" s="1568">
        <v>-0.12745051159514328</v>
      </c>
      <c r="M37" s="1571"/>
      <c r="N37" s="1585">
        <v>1.5570475791902527</v>
      </c>
      <c r="O37" s="1568"/>
      <c r="P37" s="1585">
        <v>1.9415398883524506</v>
      </c>
      <c r="Q37" s="1590"/>
      <c r="R37" s="1568">
        <v>-0.19803472051685217</v>
      </c>
      <c r="S37" s="910"/>
      <c r="T37" s="901"/>
    </row>
    <row r="38" spans="1:20" s="98" customFormat="1" x14ac:dyDescent="0.2">
      <c r="A38" s="915" t="s">
        <v>547</v>
      </c>
      <c r="B38" s="1589">
        <v>2.7398922915762824</v>
      </c>
      <c r="C38" s="1585"/>
      <c r="D38" s="1585">
        <v>3.1029138286300104</v>
      </c>
      <c r="E38" s="1585"/>
      <c r="F38" s="1568">
        <v>-0.11699375396899378</v>
      </c>
      <c r="G38" s="1568"/>
      <c r="H38" s="1586">
        <v>3.4523701635202522</v>
      </c>
      <c r="I38" s="1568"/>
      <c r="J38" s="1585">
        <v>3.7182214143467434</v>
      </c>
      <c r="K38" s="1590"/>
      <c r="L38" s="1568">
        <v>-7.1499574985154232E-2</v>
      </c>
      <c r="M38" s="1571"/>
      <c r="N38" s="1585">
        <v>1.3775293002440214</v>
      </c>
      <c r="O38" s="1568"/>
      <c r="P38" s="1585">
        <v>1.6541839588931673</v>
      </c>
      <c r="Q38" s="1590"/>
      <c r="R38" s="1568">
        <v>-0.16724540046577319</v>
      </c>
      <c r="S38" s="910"/>
      <c r="T38" s="901"/>
    </row>
    <row r="39" spans="1:20" s="98" customFormat="1" x14ac:dyDescent="0.2">
      <c r="A39" s="914" t="s">
        <v>1</v>
      </c>
      <c r="B39" s="1589">
        <v>3.9523937050222862</v>
      </c>
      <c r="C39" s="1585"/>
      <c r="D39" s="1585">
        <v>4.1508607557834249</v>
      </c>
      <c r="E39" s="1585"/>
      <c r="F39" s="1568">
        <v>-4.7813468684685022E-2</v>
      </c>
      <c r="G39" s="1568"/>
      <c r="H39" s="1586">
        <v>4.5689485281621813</v>
      </c>
      <c r="I39" s="1568"/>
      <c r="J39" s="1585">
        <v>4.6772478194486817</v>
      </c>
      <c r="K39" s="1590"/>
      <c r="L39" s="1568">
        <v>-2.3154490731959097E-2</v>
      </c>
      <c r="M39" s="1571"/>
      <c r="N39" s="1585">
        <v>2.7374972648969615</v>
      </c>
      <c r="O39" s="1568"/>
      <c r="P39" s="1585">
        <v>2.9337273211880071</v>
      </c>
      <c r="Q39" s="1590"/>
      <c r="R39" s="1568">
        <v>-6.6887626151834231E-2</v>
      </c>
      <c r="S39" s="910"/>
      <c r="T39" s="901"/>
    </row>
    <row r="40" spans="1:20" s="98" customFormat="1" x14ac:dyDescent="0.2">
      <c r="A40" s="914" t="s">
        <v>142</v>
      </c>
      <c r="B40" s="1589">
        <v>1.96807445257831</v>
      </c>
      <c r="C40" s="1585"/>
      <c r="D40" s="1585">
        <v>2.1435996127610375</v>
      </c>
      <c r="E40" s="1585"/>
      <c r="F40" s="1568">
        <v>-8.1883369980947335E-2</v>
      </c>
      <c r="G40" s="1568"/>
      <c r="H40" s="1586">
        <v>2.4607746289993897</v>
      </c>
      <c r="I40" s="1568"/>
      <c r="J40" s="1585">
        <v>2.3864803860585235</v>
      </c>
      <c r="K40" s="1590"/>
      <c r="L40" s="1568">
        <v>3.1131302555379249E-2</v>
      </c>
      <c r="M40" s="1571"/>
      <c r="N40" s="1585">
        <v>1.2299093316700958</v>
      </c>
      <c r="O40" s="1568"/>
      <c r="P40" s="1585">
        <v>1.6685574444970839</v>
      </c>
      <c r="Q40" s="1590"/>
      <c r="R40" s="1568">
        <v>-0.26289062703454003</v>
      </c>
      <c r="S40" s="910"/>
      <c r="T40" s="901"/>
    </row>
    <row r="41" spans="1:20" s="98" customFormat="1" x14ac:dyDescent="0.2">
      <c r="A41" s="914" t="s">
        <v>143</v>
      </c>
      <c r="B41" s="1589">
        <v>2.7014916062215866</v>
      </c>
      <c r="C41" s="1585"/>
      <c r="D41" s="1585">
        <v>2.8175538930315378</v>
      </c>
      <c r="E41" s="1585"/>
      <c r="F41" s="1568">
        <v>-4.1192570299010113E-2</v>
      </c>
      <c r="G41" s="1568"/>
      <c r="H41" s="1586">
        <v>3.2347064987814975</v>
      </c>
      <c r="I41" s="1568"/>
      <c r="J41" s="1585">
        <v>3.2734049313395404</v>
      </c>
      <c r="K41" s="1590"/>
      <c r="L41" s="1568">
        <v>-1.182207315310871E-2</v>
      </c>
      <c r="M41" s="1571"/>
      <c r="N41" s="1585">
        <v>1.7160961669354868</v>
      </c>
      <c r="O41" s="1568"/>
      <c r="P41" s="1585">
        <v>1.7300257977341964</v>
      </c>
      <c r="Q41" s="1590"/>
      <c r="R41" s="1568">
        <v>-8.0516896435608738E-3</v>
      </c>
      <c r="S41" s="910"/>
      <c r="T41" s="901"/>
    </row>
    <row r="42" spans="1:20" s="98" customFormat="1" x14ac:dyDescent="0.2">
      <c r="A42" s="914" t="s">
        <v>301</v>
      </c>
      <c r="B42" s="1589">
        <v>12.622580209020224</v>
      </c>
      <c r="C42" s="1585"/>
      <c r="D42" s="1585">
        <v>13.283908788193923</v>
      </c>
      <c r="E42" s="1585"/>
      <c r="F42" s="1568">
        <v>-4.9784185492259207E-2</v>
      </c>
      <c r="G42" s="1568"/>
      <c r="H42" s="1586">
        <v>12.805962506658622</v>
      </c>
      <c r="I42" s="1568"/>
      <c r="J42" s="1585">
        <v>13.051269112882519</v>
      </c>
      <c r="K42" s="1590"/>
      <c r="L42" s="1568">
        <v>-1.8795613216017609E-2</v>
      </c>
      <c r="M42" s="1571"/>
      <c r="N42" s="1585">
        <v>12.044207924008271</v>
      </c>
      <c r="O42" s="1568"/>
      <c r="P42" s="1585">
        <v>14.243475969952655</v>
      </c>
      <c r="Q42" s="1590"/>
      <c r="R42" s="1568">
        <v>-0.15440529057540822</v>
      </c>
      <c r="S42" s="910"/>
      <c r="T42" s="901"/>
    </row>
    <row r="43" spans="1:20" x14ac:dyDescent="0.2">
      <c r="A43" s="546" t="s">
        <v>900</v>
      </c>
      <c r="B43" s="1657"/>
      <c r="C43" s="1658"/>
      <c r="D43" s="1658"/>
      <c r="E43" s="1658"/>
      <c r="F43" s="1653"/>
      <c r="G43" s="1653"/>
      <c r="H43" s="1659"/>
      <c r="I43" s="1653"/>
      <c r="J43" s="1660"/>
      <c r="K43" s="1661"/>
      <c r="L43" s="1655"/>
      <c r="M43" s="1656"/>
      <c r="N43" s="1658"/>
      <c r="O43" s="1653"/>
      <c r="P43" s="1658"/>
      <c r="Q43" s="1661"/>
      <c r="R43" s="1653"/>
      <c r="S43" s="900"/>
    </row>
    <row r="44" spans="1:20" s="98" customFormat="1" x14ac:dyDescent="0.2">
      <c r="A44" s="12" t="s">
        <v>303</v>
      </c>
      <c r="B44" s="1566">
        <v>35746.812542296859</v>
      </c>
      <c r="C44" s="1389"/>
      <c r="D44" s="1389">
        <v>44623.946853974165</v>
      </c>
      <c r="E44" s="1389"/>
      <c r="F44" s="1568">
        <v>-0.1989320743126225</v>
      </c>
      <c r="G44" s="1568"/>
      <c r="H44" s="1575">
        <v>24601.647789905481</v>
      </c>
      <c r="I44" s="1568"/>
      <c r="J44" s="1580">
        <v>34595.046775266936</v>
      </c>
      <c r="K44" s="1570"/>
      <c r="L44" s="1568">
        <v>-0.28886791367213999</v>
      </c>
      <c r="M44" s="1571"/>
      <c r="N44" s="1389">
        <v>11145.164752391973</v>
      </c>
      <c r="O44" s="1568"/>
      <c r="P44" s="1389">
        <v>10028.900078707769</v>
      </c>
      <c r="Q44" s="1570"/>
      <c r="R44" s="1568">
        <v>0.1113047956329858</v>
      </c>
      <c r="S44" s="909"/>
      <c r="T44" s="901"/>
    </row>
    <row r="45" spans="1:20" s="98" customFormat="1" x14ac:dyDescent="0.2">
      <c r="A45" s="12" t="s">
        <v>319</v>
      </c>
      <c r="B45" s="1566">
        <v>25328.114559710728</v>
      </c>
      <c r="C45" s="1389"/>
      <c r="D45" s="1389">
        <v>31243.624911028572</v>
      </c>
      <c r="E45" s="1389"/>
      <c r="F45" s="1568">
        <v>-0.18933495611227075</v>
      </c>
      <c r="G45" s="1568"/>
      <c r="H45" s="1575">
        <v>17093.865567260516</v>
      </c>
      <c r="I45" s="1568"/>
      <c r="J45" s="1580">
        <v>24924.239284508007</v>
      </c>
      <c r="K45" s="1570"/>
      <c r="L45" s="1568">
        <v>-0.31416700938650366</v>
      </c>
      <c r="M45" s="1571"/>
      <c r="N45" s="1389">
        <v>8234.2489924510937</v>
      </c>
      <c r="O45" s="1568"/>
      <c r="P45" s="1389">
        <v>6319.3856265205877</v>
      </c>
      <c r="Q45" s="1570"/>
      <c r="R45" s="1568">
        <v>0.30301416610728615</v>
      </c>
      <c r="S45" s="909"/>
      <c r="T45" s="901"/>
    </row>
    <row r="46" spans="1:20" s="98" customFormat="1" x14ac:dyDescent="0.2">
      <c r="A46" s="12" t="s">
        <v>305</v>
      </c>
      <c r="B46" s="1566">
        <v>11239.306264147457</v>
      </c>
      <c r="C46" s="1389"/>
      <c r="D46" s="1389">
        <v>12209.997616728346</v>
      </c>
      <c r="E46" s="1389"/>
      <c r="F46" s="1568">
        <v>-7.9499716793637196E-2</v>
      </c>
      <c r="G46" s="1568"/>
      <c r="H46" s="1575">
        <v>9253.3150106644407</v>
      </c>
      <c r="I46" s="1568"/>
      <c r="J46" s="1580">
        <v>10424.515867729904</v>
      </c>
      <c r="K46" s="1570"/>
      <c r="L46" s="1568">
        <v>-0.11235062346550105</v>
      </c>
      <c r="M46" s="1571"/>
      <c r="N46" s="1389">
        <v>1985.9912534830441</v>
      </c>
      <c r="O46" s="1568"/>
      <c r="P46" s="1389">
        <v>1785.481748998458</v>
      </c>
      <c r="Q46" s="1570"/>
      <c r="R46" s="1568">
        <v>0.1122999462733569</v>
      </c>
      <c r="S46" s="909"/>
      <c r="T46" s="901"/>
    </row>
    <row r="47" spans="1:20" s="98" customFormat="1" x14ac:dyDescent="0.2">
      <c r="A47" s="12" t="s">
        <v>306</v>
      </c>
      <c r="B47" s="1566">
        <v>7658.4981101331832</v>
      </c>
      <c r="C47" s="1389"/>
      <c r="D47" s="1389">
        <v>7942.0863618227631</v>
      </c>
      <c r="E47" s="1389"/>
      <c r="F47" s="1568">
        <v>-3.5707021904568474E-2</v>
      </c>
      <c r="G47" s="1568"/>
      <c r="H47" s="1575">
        <v>6365.0104445614497</v>
      </c>
      <c r="I47" s="1568"/>
      <c r="J47" s="1580">
        <v>6628.9314811312943</v>
      </c>
      <c r="K47" s="1570"/>
      <c r="L47" s="1568">
        <v>-3.9813511019245552E-2</v>
      </c>
      <c r="M47" s="1571"/>
      <c r="N47" s="1389">
        <v>1293.4876655717096</v>
      </c>
      <c r="O47" s="1568"/>
      <c r="P47" s="1389">
        <v>1313.1548806914666</v>
      </c>
      <c r="Q47" s="1570"/>
      <c r="R47" s="1568">
        <v>-1.497707194249686E-2</v>
      </c>
      <c r="S47" s="909"/>
      <c r="T47" s="901"/>
    </row>
    <row r="48" spans="1:20" s="98" customFormat="1" x14ac:dyDescent="0.2">
      <c r="A48" s="12" t="s">
        <v>601</v>
      </c>
      <c r="B48" s="1566">
        <v>5189.2771008402196</v>
      </c>
      <c r="C48" s="1389"/>
      <c r="D48" s="1389">
        <v>6177.374027681376</v>
      </c>
      <c r="E48" s="1389"/>
      <c r="F48" s="1568">
        <v>-0.15995420099437138</v>
      </c>
      <c r="G48" s="1568"/>
      <c r="H48" s="1575">
        <v>4903.3524780861671</v>
      </c>
      <c r="I48" s="1568"/>
      <c r="J48" s="1580">
        <v>5541.4525964460463</v>
      </c>
      <c r="K48" s="1570"/>
      <c r="L48" s="1568">
        <v>-0.1151503341865846</v>
      </c>
      <c r="M48" s="1571"/>
      <c r="N48" s="1389">
        <v>285.92462275404898</v>
      </c>
      <c r="O48" s="1568"/>
      <c r="P48" s="1389">
        <v>635.92143123533526</v>
      </c>
      <c r="Q48" s="1570"/>
      <c r="R48" s="1568">
        <v>-0.55037743861122213</v>
      </c>
      <c r="S48" s="909"/>
      <c r="T48" s="901"/>
    </row>
    <row r="49" spans="1:20" s="98" customFormat="1" x14ac:dyDescent="0.2">
      <c r="A49" s="33" t="s">
        <v>196</v>
      </c>
      <c r="B49" s="1566">
        <v>3297.418959509072</v>
      </c>
      <c r="C49" s="1389"/>
      <c r="D49" s="1389">
        <v>3962.8023858365868</v>
      </c>
      <c r="E49" s="1389"/>
      <c r="F49" s="1568">
        <v>-0.16790729426873649</v>
      </c>
      <c r="G49" s="1568"/>
      <c r="H49" s="1575">
        <v>3158.3598403955261</v>
      </c>
      <c r="I49" s="1568"/>
      <c r="J49" s="1580">
        <v>3519.4210448639838</v>
      </c>
      <c r="K49" s="1570"/>
      <c r="L49" s="1568">
        <v>-0.10259107957411548</v>
      </c>
      <c r="M49" s="1571"/>
      <c r="N49" s="1389">
        <v>139.05911911354559</v>
      </c>
      <c r="O49" s="1568"/>
      <c r="P49" s="1389">
        <v>443.38134097260848</v>
      </c>
      <c r="Q49" s="1570"/>
      <c r="R49" s="1568">
        <v>-0.68636677671526891</v>
      </c>
      <c r="S49" s="909"/>
      <c r="T49" s="901"/>
    </row>
    <row r="50" spans="1:20" s="98" customFormat="1" x14ac:dyDescent="0.2">
      <c r="A50" s="12" t="s">
        <v>185</v>
      </c>
      <c r="B50" s="1566">
        <v>4831.6792500679176</v>
      </c>
      <c r="C50" s="1389"/>
      <c r="D50" s="1389">
        <v>4623.0445579518791</v>
      </c>
      <c r="E50" s="1389"/>
      <c r="F50" s="1568">
        <v>4.5129284284568666E-2</v>
      </c>
      <c r="G50" s="1568"/>
      <c r="H50" s="1575">
        <v>4356.6267365470467</v>
      </c>
      <c r="I50" s="1568"/>
      <c r="J50" s="1580">
        <v>4231.3541221479936</v>
      </c>
      <c r="K50" s="1570"/>
      <c r="L50" s="1568">
        <v>2.9605797761842724E-2</v>
      </c>
      <c r="M50" s="1571"/>
      <c r="N50" s="1389">
        <v>475.05251352086401</v>
      </c>
      <c r="O50" s="1568"/>
      <c r="P50" s="1389">
        <v>391.690435803887</v>
      </c>
      <c r="Q50" s="1570"/>
      <c r="R50" s="1568">
        <v>0.21282643153103448</v>
      </c>
      <c r="S50" s="909"/>
      <c r="T50" s="901"/>
    </row>
    <row r="51" spans="1:20" s="98" customFormat="1" x14ac:dyDescent="0.2">
      <c r="A51" s="12" t="s">
        <v>792</v>
      </c>
      <c r="B51" s="1566">
        <v>1172.9245117721093</v>
      </c>
      <c r="C51" s="1389"/>
      <c r="D51" s="1389">
        <v>1014.3816617571724</v>
      </c>
      <c r="E51" s="1389"/>
      <c r="F51" s="1568">
        <v>0.15629506722380954</v>
      </c>
      <c r="G51" s="1568"/>
      <c r="H51" s="1575">
        <v>1030.4942308264565</v>
      </c>
      <c r="I51" s="1568"/>
      <c r="J51" s="1580">
        <v>958.81470632065555</v>
      </c>
      <c r="K51" s="1570"/>
      <c r="L51" s="1568">
        <v>7.4758474221638838E-2</v>
      </c>
      <c r="M51" s="1571"/>
      <c r="N51" s="1389">
        <v>142.43028094565352</v>
      </c>
      <c r="O51" s="1568"/>
      <c r="P51" s="1389">
        <v>55.566955436516892</v>
      </c>
      <c r="Q51" s="1570"/>
      <c r="R51" s="1568">
        <v>1.5632190899567033</v>
      </c>
      <c r="S51" s="909"/>
      <c r="T51" s="901"/>
    </row>
    <row r="52" spans="1:20" s="98" customFormat="1" x14ac:dyDescent="0.2">
      <c r="A52" s="12" t="s">
        <v>957</v>
      </c>
      <c r="B52" s="1566">
        <v>1158.0798238075606</v>
      </c>
      <c r="C52" s="1389"/>
      <c r="D52" s="1389">
        <v>1127.0812072217295</v>
      </c>
      <c r="E52" s="1389"/>
      <c r="F52" s="1568">
        <v>2.7503445525671657E-2</v>
      </c>
      <c r="G52" s="1568"/>
      <c r="H52" s="1575">
        <v>1103.5503653311841</v>
      </c>
      <c r="I52" s="1568"/>
      <c r="J52" s="1580">
        <v>1005.6602681668008</v>
      </c>
      <c r="K52" s="1570"/>
      <c r="L52" s="1568">
        <v>9.7339131576536578E-2</v>
      </c>
      <c r="M52" s="1571"/>
      <c r="N52" s="1389">
        <v>54.529458476376682</v>
      </c>
      <c r="O52" s="1568"/>
      <c r="P52" s="1389">
        <v>121.42093905492817</v>
      </c>
      <c r="Q52" s="1570"/>
      <c r="R52" s="1568">
        <v>-0.55090564361630623</v>
      </c>
      <c r="S52" s="909"/>
      <c r="T52" s="901"/>
    </row>
    <row r="53" spans="1:20" s="98" customFormat="1" x14ac:dyDescent="0.2">
      <c r="A53" s="12" t="s">
        <v>308</v>
      </c>
      <c r="B53" s="1566">
        <v>1665.9807641971536</v>
      </c>
      <c r="C53" s="1389"/>
      <c r="D53" s="1389">
        <v>1571.9885616901822</v>
      </c>
      <c r="E53" s="1389"/>
      <c r="F53" s="1568">
        <v>5.9791912484345386E-2</v>
      </c>
      <c r="G53" s="1568"/>
      <c r="H53" s="1575">
        <v>1548.2951695726344</v>
      </c>
      <c r="I53" s="1568"/>
      <c r="J53" s="1580">
        <v>1413.4768294275</v>
      </c>
      <c r="K53" s="1570"/>
      <c r="L53" s="1568">
        <v>9.538065098650389E-2</v>
      </c>
      <c r="M53" s="1571"/>
      <c r="N53" s="1389">
        <v>117.68559462452018</v>
      </c>
      <c r="O53" s="1568"/>
      <c r="P53" s="1389">
        <v>158.51173226268105</v>
      </c>
      <c r="Q53" s="1570"/>
      <c r="R53" s="1568">
        <v>-0.25755909077130634</v>
      </c>
      <c r="S53" s="909"/>
      <c r="T53" s="901"/>
    </row>
    <row r="54" spans="1:20" x14ac:dyDescent="0.2">
      <c r="A54" s="12" t="s">
        <v>309</v>
      </c>
      <c r="B54" s="1566">
        <v>6427.6084415458708</v>
      </c>
      <c r="C54" s="1389"/>
      <c r="D54" s="1389">
        <v>7484.6534653734752</v>
      </c>
      <c r="E54" s="1389"/>
      <c r="F54" s="1568">
        <v>-0.14122831854779253</v>
      </c>
      <c r="G54" s="1568"/>
      <c r="H54" s="1575">
        <v>4058.3723691780538</v>
      </c>
      <c r="I54" s="1568"/>
      <c r="J54" s="1580">
        <v>4225.4605475738153</v>
      </c>
      <c r="K54" s="1570"/>
      <c r="L54" s="1568">
        <v>-3.9543187426445303E-2</v>
      </c>
      <c r="M54" s="1571"/>
      <c r="N54" s="1389">
        <v>2369.2360723677912</v>
      </c>
      <c r="O54" s="1568"/>
      <c r="P54" s="1389">
        <v>3259.1929177996635</v>
      </c>
      <c r="Q54" s="1570"/>
      <c r="R54" s="1568">
        <v>-0.27306049929462212</v>
      </c>
      <c r="S54" s="909"/>
    </row>
    <row r="55" spans="1:20" s="98" customFormat="1" x14ac:dyDescent="0.2">
      <c r="A55" s="12" t="s">
        <v>310</v>
      </c>
      <c r="B55" s="1566">
        <v>6068.4098078731395</v>
      </c>
      <c r="C55" s="1389"/>
      <c r="D55" s="1389">
        <v>6871.7969756129351</v>
      </c>
      <c r="E55" s="1389"/>
      <c r="F55" s="1568">
        <v>-0.11691078339347138</v>
      </c>
      <c r="G55" s="1568"/>
      <c r="H55" s="1575">
        <v>5405.2674012109082</v>
      </c>
      <c r="I55" s="1568"/>
      <c r="J55" s="1580">
        <v>6054.222894425553</v>
      </c>
      <c r="K55" s="1570"/>
      <c r="L55" s="1568">
        <v>-0.10719055187283785</v>
      </c>
      <c r="M55" s="1571"/>
      <c r="N55" s="1389">
        <v>663.14240666221713</v>
      </c>
      <c r="O55" s="1568"/>
      <c r="P55" s="1389">
        <v>817.57408118735964</v>
      </c>
      <c r="Q55" s="1570"/>
      <c r="R55" s="1568">
        <v>-0.18889013005507954</v>
      </c>
      <c r="S55" s="909"/>
      <c r="T55" s="901"/>
    </row>
    <row r="56" spans="1:20" s="98" customFormat="1" x14ac:dyDescent="0.2">
      <c r="A56" s="546" t="s">
        <v>311</v>
      </c>
      <c r="B56" s="1577"/>
      <c r="C56" s="1578"/>
      <c r="D56" s="1591"/>
      <c r="E56" s="1591"/>
      <c r="F56" s="1578"/>
      <c r="G56" s="1578"/>
      <c r="H56" s="1577"/>
      <c r="I56" s="1578"/>
      <c r="J56" s="1593"/>
      <c r="K56" s="1578"/>
      <c r="L56" s="1579"/>
      <c r="M56" s="1577"/>
      <c r="N56" s="1578"/>
      <c r="O56" s="1596"/>
      <c r="P56" s="1593"/>
      <c r="Q56" s="1578"/>
      <c r="R56" s="1579"/>
      <c r="S56" s="900"/>
      <c r="T56" s="901"/>
    </row>
    <row r="57" spans="1:20" s="98" customFormat="1" x14ac:dyDescent="0.2">
      <c r="A57" s="33" t="s">
        <v>312</v>
      </c>
      <c r="B57" s="1566">
        <v>48091.931754812489</v>
      </c>
      <c r="C57" s="1389"/>
      <c r="D57" s="1389">
        <v>57512.302754375291</v>
      </c>
      <c r="E57" s="1389"/>
      <c r="F57" s="1568">
        <v>-0.1637974928563635</v>
      </c>
      <c r="G57" s="1568"/>
      <c r="H57" s="1575">
        <v>36225.968809853148</v>
      </c>
      <c r="I57" s="1568"/>
      <c r="J57" s="1580">
        <v>46206.423985888629</v>
      </c>
      <c r="K57" s="1570"/>
      <c r="L57" s="1568">
        <v>-0.21599713449115857</v>
      </c>
      <c r="M57" s="1571"/>
      <c r="N57" s="1580">
        <v>11865.96294495939</v>
      </c>
      <c r="O57" s="1568"/>
      <c r="P57" s="1389">
        <v>11305.878768487712</v>
      </c>
      <c r="Q57" s="1570"/>
      <c r="R57" s="1568">
        <v>4.9539198848723931E-2</v>
      </c>
      <c r="S57" s="909"/>
      <c r="T57" s="901"/>
    </row>
    <row r="58" spans="1:20" s="98" customFormat="1" x14ac:dyDescent="0.2">
      <c r="A58" s="33" t="s">
        <v>194</v>
      </c>
      <c r="B58" s="1566">
        <v>45006.752138313714</v>
      </c>
      <c r="C58" s="1389"/>
      <c r="D58" s="1389">
        <v>53447.477317941382</v>
      </c>
      <c r="E58" s="1389"/>
      <c r="F58" s="1568">
        <v>-0.15792560478423676</v>
      </c>
      <c r="G58" s="1568"/>
      <c r="H58" s="1575">
        <v>33896.923177900149</v>
      </c>
      <c r="I58" s="1568"/>
      <c r="J58" s="1580">
        <v>42913.10434597046</v>
      </c>
      <c r="K58" s="1570"/>
      <c r="L58" s="1568">
        <v>-0.21010321451882866</v>
      </c>
      <c r="M58" s="1571"/>
      <c r="N58" s="1580">
        <v>11109.828960413675</v>
      </c>
      <c r="O58" s="1568"/>
      <c r="P58" s="1389">
        <v>10534.372971971958</v>
      </c>
      <c r="Q58" s="1570"/>
      <c r="R58" s="1568">
        <v>5.4626506007789136E-2</v>
      </c>
      <c r="S58" s="909"/>
      <c r="T58" s="901"/>
    </row>
    <row r="59" spans="1:20" s="98" customFormat="1" x14ac:dyDescent="0.2">
      <c r="A59" s="33" t="s">
        <v>195</v>
      </c>
      <c r="B59" s="1566">
        <v>3328.061033180611</v>
      </c>
      <c r="C59" s="1389"/>
      <c r="D59" s="1389">
        <v>4389.0103368834689</v>
      </c>
      <c r="E59" s="1389"/>
      <c r="F59" s="1568">
        <v>-0.24172859534803751</v>
      </c>
      <c r="G59" s="1568"/>
      <c r="H59" s="1575">
        <v>2623.3961461310041</v>
      </c>
      <c r="I59" s="1568"/>
      <c r="J59" s="1580">
        <v>3588.2783494615846</v>
      </c>
      <c r="K59" s="1570"/>
      <c r="L59" s="1568">
        <v>-0.26889837112980924</v>
      </c>
      <c r="M59" s="1571"/>
      <c r="N59" s="1580">
        <v>704.66488704961523</v>
      </c>
      <c r="O59" s="1568"/>
      <c r="P59" s="1389">
        <v>800.7319874218914</v>
      </c>
      <c r="Q59" s="1570"/>
      <c r="R59" s="1568">
        <v>-0.11997410104919429</v>
      </c>
      <c r="S59" s="909"/>
      <c r="T59" s="901"/>
    </row>
    <row r="60" spans="1:20" s="98" customFormat="1" x14ac:dyDescent="0.2">
      <c r="A60" s="33" t="s">
        <v>621</v>
      </c>
      <c r="B60" s="1566">
        <v>784.36389378442402</v>
      </c>
      <c r="C60" s="1389"/>
      <c r="D60" s="1389">
        <v>1162.0033362163149</v>
      </c>
      <c r="E60" s="1389"/>
      <c r="F60" s="1568">
        <v>-0.32498998123495121</v>
      </c>
      <c r="G60" s="1568"/>
      <c r="H60" s="1575">
        <v>732.89479628832294</v>
      </c>
      <c r="I60" s="1568"/>
      <c r="J60" s="1580">
        <v>1009.3936873475221</v>
      </c>
      <c r="K60" s="1570"/>
      <c r="L60" s="1568">
        <v>-0.27392571850313541</v>
      </c>
      <c r="M60" s="1571"/>
      <c r="N60" s="1580">
        <v>51.469097496101377</v>
      </c>
      <c r="O60" s="1568"/>
      <c r="P60" s="1389">
        <v>152.60964886879302</v>
      </c>
      <c r="Q60" s="1570"/>
      <c r="R60" s="1568">
        <v>-0.66274021415020612</v>
      </c>
      <c r="S60" s="909"/>
      <c r="T60" s="901"/>
    </row>
    <row r="61" spans="1:20" s="98" customFormat="1" x14ac:dyDescent="0.2">
      <c r="A61" s="33" t="s">
        <v>243</v>
      </c>
      <c r="B61" s="1566">
        <v>4588.164250567721</v>
      </c>
      <c r="C61" s="1389"/>
      <c r="D61" s="1389">
        <v>4438.9416866266292</v>
      </c>
      <c r="E61" s="1389"/>
      <c r="F61" s="1568">
        <v>3.3616698410492821E-2</v>
      </c>
      <c r="G61" s="1568"/>
      <c r="H61" s="1575">
        <v>4088.5481644876299</v>
      </c>
      <c r="I61" s="1568"/>
      <c r="J61" s="1580">
        <v>3896.2155265656093</v>
      </c>
      <c r="K61" s="1570"/>
      <c r="L61" s="1568">
        <v>4.9363962699351963E-2</v>
      </c>
      <c r="M61" s="1571"/>
      <c r="N61" s="1580">
        <v>499.61608608010181</v>
      </c>
      <c r="O61" s="1568"/>
      <c r="P61" s="1389">
        <v>542.72616006102396</v>
      </c>
      <c r="Q61" s="1570"/>
      <c r="R61" s="1568">
        <v>-7.9432459964846491E-2</v>
      </c>
      <c r="S61" s="909"/>
      <c r="T61" s="901"/>
    </row>
    <row r="62" spans="1:20" s="98" customFormat="1" x14ac:dyDescent="0.2">
      <c r="A62" s="33" t="s">
        <v>313</v>
      </c>
      <c r="B62" s="1566">
        <v>2661.9237604589598</v>
      </c>
      <c r="C62" s="1389"/>
      <c r="D62" s="1389">
        <v>1732.7975446186663</v>
      </c>
      <c r="E62" s="1389"/>
      <c r="F62" s="1568">
        <v>0.53620009950139025</v>
      </c>
      <c r="G62" s="1568"/>
      <c r="H62" s="1575">
        <v>2421.7175641371932</v>
      </c>
      <c r="I62" s="1568"/>
      <c r="J62" s="1580">
        <v>1507.1338975643812</v>
      </c>
      <c r="K62" s="1570"/>
      <c r="L62" s="1568">
        <v>0.60683637203757024</v>
      </c>
      <c r="M62" s="1571"/>
      <c r="N62" s="1580">
        <v>240.20619632176914</v>
      </c>
      <c r="O62" s="1568"/>
      <c r="P62" s="1389">
        <v>225.66364705428404</v>
      </c>
      <c r="Q62" s="1570"/>
      <c r="R62" s="1568">
        <v>6.4443473538238302E-2</v>
      </c>
      <c r="S62" s="909"/>
      <c r="T62" s="901"/>
    </row>
    <row r="63" spans="1:20" s="98" customFormat="1" x14ac:dyDescent="0.2">
      <c r="A63" s="33" t="s">
        <v>314</v>
      </c>
      <c r="B63" s="1566">
        <v>834.57910436744771</v>
      </c>
      <c r="C63" s="1389"/>
      <c r="D63" s="1389">
        <v>1036.0451218871444</v>
      </c>
      <c r="E63" s="1389"/>
      <c r="F63" s="1568">
        <v>-0.19445679851542436</v>
      </c>
      <c r="G63" s="1568"/>
      <c r="H63" s="1575">
        <v>826.12307788738804</v>
      </c>
      <c r="I63" s="1568"/>
      <c r="J63" s="1580">
        <v>979.81717027062655</v>
      </c>
      <c r="K63" s="1570"/>
      <c r="L63" s="1568">
        <v>-0.15685997045835401</v>
      </c>
      <c r="M63" s="1571"/>
      <c r="N63" s="1580">
        <v>8.456026480059684</v>
      </c>
      <c r="O63" s="1568"/>
      <c r="P63" s="1389">
        <v>56.227951616517679</v>
      </c>
      <c r="Q63" s="1570"/>
      <c r="R63" s="1568">
        <v>-0.84961169245981183</v>
      </c>
      <c r="S63" s="909"/>
      <c r="T63" s="901"/>
    </row>
    <row r="64" spans="1:20" s="98" customFormat="1" x14ac:dyDescent="0.2">
      <c r="A64" s="33" t="s">
        <v>315</v>
      </c>
      <c r="B64" s="1566">
        <v>1503.1239568659041</v>
      </c>
      <c r="C64" s="1389"/>
      <c r="D64" s="1389">
        <v>2031.6620670533971</v>
      </c>
      <c r="E64" s="1389"/>
      <c r="F64" s="1568">
        <v>-0.26015060218850938</v>
      </c>
      <c r="G64" s="1568"/>
      <c r="H64" s="1575">
        <v>1236.4614499706088</v>
      </c>
      <c r="I64" s="1568"/>
      <c r="J64" s="1580">
        <v>1767.7703571949862</v>
      </c>
      <c r="K64" s="1570"/>
      <c r="L64" s="1568">
        <v>-0.30055312618061608</v>
      </c>
      <c r="M64" s="1571"/>
      <c r="N64" s="1580">
        <v>266.66250689529431</v>
      </c>
      <c r="O64" s="1568"/>
      <c r="P64" s="1389">
        <v>263.89170985840758</v>
      </c>
      <c r="Q64" s="1570"/>
      <c r="R64" s="1568">
        <v>1.0499750213348568E-2</v>
      </c>
      <c r="S64" s="909"/>
      <c r="T64" s="901"/>
    </row>
    <row r="65" spans="1:20" s="98" customFormat="1" x14ac:dyDescent="0.2">
      <c r="A65" s="33" t="s">
        <v>237</v>
      </c>
      <c r="B65" s="1566">
        <v>2554.9102969624632</v>
      </c>
      <c r="C65" s="1389"/>
      <c r="D65" s="1389">
        <v>3617.0765067098373</v>
      </c>
      <c r="E65" s="1389"/>
      <c r="F65" s="1568">
        <v>-0.29365323287384404</v>
      </c>
      <c r="G65" s="1568"/>
      <c r="H65" s="1575">
        <v>2495.8498227497857</v>
      </c>
      <c r="I65" s="1568"/>
      <c r="J65" s="1580">
        <v>3198.2113815432913</v>
      </c>
      <c r="K65" s="1570"/>
      <c r="L65" s="1568">
        <v>-0.21961073706597287</v>
      </c>
      <c r="M65" s="1571"/>
      <c r="N65" s="1580">
        <v>59.060474212678066</v>
      </c>
      <c r="O65" s="1568"/>
      <c r="P65" s="1389">
        <v>418.86512516655534</v>
      </c>
      <c r="Q65" s="1570"/>
      <c r="R65" s="1568">
        <v>-0.85899882643800063</v>
      </c>
      <c r="S65" s="909"/>
      <c r="T65" s="901"/>
    </row>
    <row r="66" spans="1:20" s="98" customFormat="1" x14ac:dyDescent="0.2">
      <c r="A66" s="33" t="s">
        <v>260</v>
      </c>
      <c r="B66" s="1566">
        <v>5996.6074413357155</v>
      </c>
      <c r="C66" s="1389"/>
      <c r="D66" s="1389">
        <v>5710.5062676811649</v>
      </c>
      <c r="E66" s="1389"/>
      <c r="F66" s="1568">
        <v>5.010084224471506E-2</v>
      </c>
      <c r="G66" s="1568"/>
      <c r="H66" s="1575">
        <v>4421.1362805882818</v>
      </c>
      <c r="I66" s="1568"/>
      <c r="J66" s="1580">
        <v>5014.2350018984152</v>
      </c>
      <c r="K66" s="1570"/>
      <c r="L66" s="1568">
        <v>-0.11828299253736277</v>
      </c>
      <c r="M66" s="1571"/>
      <c r="N66" s="1580">
        <v>1575.4711607473853</v>
      </c>
      <c r="O66" s="1568"/>
      <c r="P66" s="1389">
        <v>696.27126578272805</v>
      </c>
      <c r="Q66" s="1570"/>
      <c r="R66" s="1568">
        <v>1.2627260927912716</v>
      </c>
      <c r="S66" s="909"/>
      <c r="T66" s="901"/>
    </row>
    <row r="67" spans="1:20" s="98" customFormat="1" x14ac:dyDescent="0.2">
      <c r="A67" s="33" t="s">
        <v>316</v>
      </c>
      <c r="B67" s="1566">
        <v>709.03117901907581</v>
      </c>
      <c r="C67" s="1389"/>
      <c r="D67" s="1389">
        <v>587.50908810549197</v>
      </c>
      <c r="E67" s="1389"/>
      <c r="F67" s="1568">
        <v>0.20684291251638234</v>
      </c>
      <c r="G67" s="1568"/>
      <c r="H67" s="1575">
        <v>700.00618063968159</v>
      </c>
      <c r="I67" s="1568"/>
      <c r="J67" s="1580">
        <v>471.80596310549186</v>
      </c>
      <c r="K67" s="1570"/>
      <c r="L67" s="1568">
        <v>0.48367387311543175</v>
      </c>
      <c r="M67" s="1571"/>
      <c r="N67" s="1597">
        <v>9.0249983793941411</v>
      </c>
      <c r="O67" s="1568"/>
      <c r="P67" s="1389">
        <v>115.703125</v>
      </c>
      <c r="Q67" s="1570"/>
      <c r="R67" s="1568">
        <v>-0.92199866356769422</v>
      </c>
      <c r="S67" s="909"/>
      <c r="T67" s="901"/>
    </row>
    <row r="68" spans="1:20" s="98" customFormat="1" x14ac:dyDescent="0.2">
      <c r="A68" s="33" t="s">
        <v>317</v>
      </c>
      <c r="B68" s="1566">
        <v>381.16050546758191</v>
      </c>
      <c r="C68" s="1389"/>
      <c r="D68" s="1389">
        <v>381.91114060406238</v>
      </c>
      <c r="E68" s="1389"/>
      <c r="F68" s="1568">
        <v>-1.965470646635764E-3</v>
      </c>
      <c r="G68" s="1568"/>
      <c r="H68" s="1575">
        <v>360.47231657975573</v>
      </c>
      <c r="I68" s="1568"/>
      <c r="J68" s="1580">
        <v>348.26125789543369</v>
      </c>
      <c r="K68" s="1570"/>
      <c r="L68" s="1568">
        <v>3.506292591405169E-2</v>
      </c>
      <c r="M68" s="1571"/>
      <c r="N68" s="1597">
        <v>20.688188887826097</v>
      </c>
      <c r="O68" s="1568"/>
      <c r="P68" s="1389">
        <v>33.649882708628702</v>
      </c>
      <c r="Q68" s="1570"/>
      <c r="R68" s="1568">
        <v>-0.38519283805642779</v>
      </c>
      <c r="S68" s="909"/>
      <c r="T68" s="901"/>
    </row>
    <row r="69" spans="1:20" s="10" customFormat="1" x14ac:dyDescent="0.2">
      <c r="A69" s="33" t="s">
        <v>622</v>
      </c>
      <c r="B69" s="1566">
        <v>613.2080070806561</v>
      </c>
      <c r="C69" s="1389"/>
      <c r="D69" s="1389">
        <v>737.92454962116392</v>
      </c>
      <c r="E69" s="1389"/>
      <c r="F69" s="1568">
        <v>-0.16900988401122427</v>
      </c>
      <c r="G69" s="1581"/>
      <c r="H69" s="1575">
        <v>432.27048626104335</v>
      </c>
      <c r="I69" s="1568"/>
      <c r="J69" s="1580">
        <v>583.41920510015188</v>
      </c>
      <c r="K69" s="1570"/>
      <c r="L69" s="1568">
        <v>-0.25907395148769879</v>
      </c>
      <c r="M69" s="1571"/>
      <c r="N69" s="1597">
        <v>180.93752081961247</v>
      </c>
      <c r="O69" s="1568"/>
      <c r="P69" s="1389">
        <v>154.50534452101272</v>
      </c>
      <c r="Q69" s="1570"/>
      <c r="R69" s="1568">
        <v>0.17107612931153318</v>
      </c>
      <c r="S69" s="909"/>
      <c r="T69" s="1329"/>
    </row>
    <row r="70" spans="1:20" s="10" customFormat="1" x14ac:dyDescent="0.2">
      <c r="A70" s="194" t="s">
        <v>893</v>
      </c>
      <c r="B70" s="1599">
        <v>48.616961161501585</v>
      </c>
      <c r="C70" s="1600"/>
      <c r="D70" s="1600">
        <v>48.774647609151927</v>
      </c>
      <c r="E70" s="1601"/>
      <c r="F70" s="1602">
        <v>-3.2329592396840583E-3</v>
      </c>
      <c r="G70" s="1602"/>
      <c r="H70" s="1603">
        <v>48.621743723289846</v>
      </c>
      <c r="I70" s="1602"/>
      <c r="J70" s="1604">
        <v>48.337686512440591</v>
      </c>
      <c r="K70" s="1601"/>
      <c r="L70" s="1605">
        <v>5.8765164687008308E-3</v>
      </c>
      <c r="M70" s="1602"/>
      <c r="N70" s="1604">
        <v>48.605382289103424</v>
      </c>
      <c r="O70" s="1602"/>
      <c r="P70" s="1600">
        <v>50.174528838191293</v>
      </c>
      <c r="Q70" s="1601"/>
      <c r="R70" s="1602">
        <v>-3.1273767495619866E-2</v>
      </c>
      <c r="S70" s="918"/>
      <c r="T70" s="1329"/>
    </row>
    <row r="71" spans="1:20" s="10" customFormat="1" x14ac:dyDescent="0.2">
      <c r="A71" s="901"/>
      <c r="B71" s="109"/>
      <c r="C71" s="1329"/>
      <c r="D71" s="109"/>
      <c r="E71" s="921"/>
      <c r="F71" s="922"/>
      <c r="G71" s="922"/>
      <c r="H71" s="553"/>
      <c r="I71" s="922"/>
      <c r="J71" s="110"/>
      <c r="K71" s="921"/>
      <c r="L71" s="922"/>
      <c r="M71" s="922"/>
      <c r="N71" s="109"/>
      <c r="O71" s="922"/>
      <c r="P71" s="316"/>
      <c r="Q71" s="921"/>
      <c r="R71" s="922"/>
      <c r="S71" s="922"/>
      <c r="T71" s="901"/>
    </row>
    <row r="72" spans="1:20" x14ac:dyDescent="0.2">
      <c r="A72" s="919" t="s">
        <v>907</v>
      </c>
      <c r="B72" s="109"/>
      <c r="D72" s="109"/>
      <c r="E72" s="921"/>
      <c r="F72" s="922"/>
      <c r="G72" s="922"/>
      <c r="H72" s="553"/>
      <c r="I72" s="922"/>
      <c r="J72" s="110"/>
      <c r="K72" s="921"/>
      <c r="L72" s="922"/>
      <c r="M72" s="922"/>
      <c r="N72" s="109"/>
      <c r="O72" s="922"/>
      <c r="P72" s="316"/>
      <c r="Q72" s="921"/>
      <c r="R72" s="922"/>
      <c r="S72" s="922"/>
    </row>
    <row r="73" spans="1:20" x14ac:dyDescent="0.2">
      <c r="A73" s="901" t="s">
        <v>908</v>
      </c>
      <c r="B73" s="109"/>
      <c r="D73" s="109"/>
      <c r="E73" s="921"/>
      <c r="F73" s="922"/>
      <c r="G73" s="922"/>
      <c r="H73" s="109"/>
      <c r="I73" s="922"/>
      <c r="J73" s="110"/>
      <c r="K73" s="921"/>
      <c r="L73" s="922"/>
      <c r="M73" s="922"/>
      <c r="N73" s="39"/>
      <c r="O73" s="922"/>
      <c r="P73" s="316"/>
      <c r="Q73" s="921"/>
      <c r="R73" s="922"/>
      <c r="S73" s="922"/>
    </row>
    <row r="74" spans="1:20" x14ac:dyDescent="0.2">
      <c r="A74" s="901" t="s">
        <v>677</v>
      </c>
      <c r="D74" s="34"/>
      <c r="F74" s="901"/>
      <c r="J74" s="34"/>
      <c r="L74" s="901"/>
      <c r="N74" s="35"/>
      <c r="P74" s="34"/>
    </row>
    <row r="75" spans="1:20" x14ac:dyDescent="0.2">
      <c r="F75" s="35"/>
      <c r="G75" s="35"/>
      <c r="L75" s="35"/>
      <c r="M75" s="35"/>
      <c r="R75" s="35"/>
      <c r="S75" s="35"/>
    </row>
    <row r="76" spans="1:20" x14ac:dyDescent="0.2">
      <c r="B76" s="93"/>
      <c r="D76" s="93"/>
      <c r="F76" s="35"/>
      <c r="G76" s="35"/>
      <c r="L76" s="35"/>
      <c r="M76" s="35"/>
      <c r="R76" s="35"/>
      <c r="S76" s="35"/>
    </row>
    <row r="77" spans="1:20" x14ac:dyDescent="0.2">
      <c r="B77" s="93"/>
      <c r="D77" s="93"/>
      <c r="F77" s="35"/>
      <c r="G77" s="35"/>
      <c r="L77" s="35"/>
      <c r="M77" s="35"/>
      <c r="R77" s="35"/>
      <c r="S77" s="35"/>
    </row>
    <row r="78" spans="1:20" x14ac:dyDescent="0.2">
      <c r="B78" s="317"/>
      <c r="H78" s="77"/>
      <c r="N78" s="77"/>
    </row>
    <row r="79" spans="1:20" x14ac:dyDescent="0.2">
      <c r="B79" s="318"/>
    </row>
    <row r="80" spans="1:20" x14ac:dyDescent="0.2">
      <c r="B80" s="924"/>
    </row>
    <row r="81" spans="2:2" x14ac:dyDescent="0.2">
      <c r="B81" s="319"/>
    </row>
    <row r="82" spans="2:2" x14ac:dyDescent="0.2">
      <c r="B82" s="319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51" type="noConversion"/>
  <printOptions horizontalCentered="1"/>
  <pageMargins left="0.25" right="0.25" top="0.25" bottom="0.5" header="0.3" footer="0.3"/>
  <pageSetup scale="83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U83"/>
  <sheetViews>
    <sheetView showGridLines="0" zoomScaleNormal="100" workbookViewId="0">
      <selection activeCell="T17" sqref="T17"/>
    </sheetView>
  </sheetViews>
  <sheetFormatPr defaultColWidth="9.140625" defaultRowHeight="12" x14ac:dyDescent="0.2"/>
  <cols>
    <col min="1" max="1" width="24.7109375" style="923" customWidth="1"/>
    <col min="2" max="2" width="10.28515625" style="34" customWidth="1"/>
    <col min="3" max="3" width="0.5703125" style="920" customWidth="1"/>
    <col min="4" max="4" width="12.7109375" style="901" customWidth="1"/>
    <col min="5" max="5" width="0.7109375" style="901" customWidth="1"/>
    <col min="6" max="6" width="8.5703125" style="920" customWidth="1"/>
    <col min="7" max="7" width="0.5703125" style="920" customWidth="1"/>
    <col min="8" max="8" width="10.28515625" style="35" customWidth="1"/>
    <col min="9" max="9" width="0.5703125" style="920" customWidth="1"/>
    <col min="10" max="10" width="10.28515625" style="567" customWidth="1"/>
    <col min="11" max="11" width="0.5703125" style="901" customWidth="1"/>
    <col min="12" max="12" width="8.42578125" style="920" customWidth="1"/>
    <col min="13" max="13" width="1.5703125" style="920" customWidth="1"/>
    <col min="14" max="14" width="10.28515625" style="71" customWidth="1"/>
    <col min="15" max="15" width="0.5703125" style="920" customWidth="1"/>
    <col min="16" max="16" width="10.28515625" style="567" customWidth="1"/>
    <col min="17" max="17" width="0.5703125" style="901" customWidth="1"/>
    <col min="18" max="18" width="8.28515625" style="920" customWidth="1"/>
    <col min="19" max="19" width="0.5703125" style="920" customWidth="1"/>
    <col min="20" max="20" width="9.140625" style="901"/>
    <col min="21" max="16384" width="9.140625" style="4"/>
  </cols>
  <sheetData>
    <row r="1" spans="1:21" s="2" customFormat="1" ht="15.75" x14ac:dyDescent="0.25">
      <c r="A1" s="1893" t="str">
        <f>CONCATENATE('List of Tables'!A74,":  ",'List of Tables'!C74)</f>
        <v>TABLE 61:  Kaua'i Visitor Characteristics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693"/>
      <c r="U1" s="1353"/>
    </row>
    <row r="2" spans="1:21" s="2" customFormat="1" ht="15.75" x14ac:dyDescent="0.25">
      <c r="A2" s="1893" t="s">
        <v>650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  <c r="T2" s="901"/>
    </row>
    <row r="3" spans="1:21" s="2" customFormat="1" ht="14.25" x14ac:dyDescent="0.2">
      <c r="A3" s="604"/>
      <c r="B3" s="417"/>
      <c r="C3" s="902"/>
      <c r="D3" s="834"/>
      <c r="E3" s="902"/>
      <c r="F3" s="902"/>
      <c r="G3" s="902"/>
      <c r="H3" s="544"/>
      <c r="I3" s="902"/>
      <c r="J3" s="834"/>
      <c r="K3" s="902"/>
      <c r="L3" s="902"/>
      <c r="M3" s="902"/>
      <c r="N3" s="544"/>
      <c r="O3" s="902"/>
      <c r="P3" s="834"/>
      <c r="Q3" s="902"/>
      <c r="R3" s="544"/>
      <c r="S3" s="902"/>
      <c r="T3" s="901"/>
    </row>
    <row r="4" spans="1:21" x14ac:dyDescent="0.2">
      <c r="A4" s="1971" t="s">
        <v>556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  <c r="T4" s="4"/>
    </row>
    <row r="5" spans="1:21" s="14" customFormat="1" ht="24" x14ac:dyDescent="0.2">
      <c r="A5" s="1979" t="s">
        <v>246</v>
      </c>
      <c r="B5" s="66">
        <v>2015</v>
      </c>
      <c r="C5" s="67"/>
      <c r="D5" s="68" t="s">
        <v>984</v>
      </c>
      <c r="E5" s="903"/>
      <c r="F5" s="44" t="s">
        <v>857</v>
      </c>
      <c r="G5" s="903"/>
      <c r="H5" s="66">
        <v>2015</v>
      </c>
      <c r="I5" s="67"/>
      <c r="J5" s="68" t="s">
        <v>984</v>
      </c>
      <c r="K5" s="903"/>
      <c r="L5" s="904" t="s">
        <v>857</v>
      </c>
      <c r="M5" s="772"/>
      <c r="N5" s="1265">
        <v>2015</v>
      </c>
      <c r="O5" s="67"/>
      <c r="P5" s="68" t="s">
        <v>984</v>
      </c>
      <c r="Q5" s="903"/>
      <c r="R5" s="44" t="s">
        <v>857</v>
      </c>
      <c r="S5" s="905"/>
      <c r="T5" s="901"/>
    </row>
    <row r="6" spans="1:21" s="14" customFormat="1" x14ac:dyDescent="0.2">
      <c r="A6" s="906" t="s">
        <v>899</v>
      </c>
      <c r="B6" s="1566">
        <v>8954641.406251017</v>
      </c>
      <c r="C6" s="1567">
        <v>0</v>
      </c>
      <c r="D6" s="1389">
        <v>8620327.9649387952</v>
      </c>
      <c r="E6" s="1389"/>
      <c r="F6" s="1568">
        <v>3.8781986331838533E-2</v>
      </c>
      <c r="G6" s="1568"/>
      <c r="H6" s="1569">
        <v>8183080.9955924451</v>
      </c>
      <c r="I6" s="1568"/>
      <c r="J6" s="1389">
        <v>7929766.3333725883</v>
      </c>
      <c r="K6" s="1570"/>
      <c r="L6" s="1568">
        <v>3.1944782679632917E-2</v>
      </c>
      <c r="M6" s="1571"/>
      <c r="N6" s="1614">
        <v>771560.41065951833</v>
      </c>
      <c r="O6" s="1568"/>
      <c r="P6" s="1389">
        <v>690561.63156331447</v>
      </c>
      <c r="Q6" s="1570"/>
      <c r="R6" s="1568">
        <v>0.11729406238924157</v>
      </c>
      <c r="S6" s="910"/>
      <c r="T6" s="901"/>
    </row>
    <row r="7" spans="1:21" s="14" customFormat="1" x14ac:dyDescent="0.2">
      <c r="A7" s="906" t="s">
        <v>265</v>
      </c>
      <c r="B7" s="1566">
        <v>1173752.0340967346</v>
      </c>
      <c r="C7" s="1389"/>
      <c r="D7" s="1389">
        <v>1119972.8909503578</v>
      </c>
      <c r="E7" s="1389"/>
      <c r="F7" s="1568">
        <v>4.8018254353230198E-2</v>
      </c>
      <c r="G7" s="1568"/>
      <c r="H7" s="1575">
        <v>1028294.0765002861</v>
      </c>
      <c r="I7" s="1568"/>
      <c r="J7" s="1389">
        <v>988311.77688112215</v>
      </c>
      <c r="K7" s="1570"/>
      <c r="L7" s="1568">
        <v>4.0455148420206664E-2</v>
      </c>
      <c r="M7" s="1571"/>
      <c r="N7" s="1389">
        <v>145457.95759658213</v>
      </c>
      <c r="O7" s="1568"/>
      <c r="P7" s="1389">
        <v>131661.11406889954</v>
      </c>
      <c r="Q7" s="1570"/>
      <c r="R7" s="1568">
        <v>0.1047905725639126</v>
      </c>
      <c r="S7" s="910"/>
      <c r="T7" s="901"/>
    </row>
    <row r="8" spans="1:21" s="14" customFormat="1" x14ac:dyDescent="0.2">
      <c r="A8" s="429" t="s">
        <v>266</v>
      </c>
      <c r="B8" s="1577"/>
      <c r="C8" s="1578"/>
      <c r="D8" s="1578"/>
      <c r="E8" s="1578"/>
      <c r="F8" s="1578"/>
      <c r="G8" s="1578"/>
      <c r="H8" s="1577"/>
      <c r="I8" s="1578"/>
      <c r="J8" s="1578"/>
      <c r="K8" s="1578"/>
      <c r="L8" s="1578"/>
      <c r="M8" s="1577"/>
      <c r="N8" s="1578"/>
      <c r="O8" s="1578"/>
      <c r="P8" s="1578"/>
      <c r="Q8" s="1578"/>
      <c r="R8" s="1578"/>
      <c r="S8" s="408"/>
      <c r="T8" s="901"/>
    </row>
    <row r="9" spans="1:21" s="186" customFormat="1" x14ac:dyDescent="0.2">
      <c r="A9" s="911" t="s">
        <v>267</v>
      </c>
      <c r="B9" s="1566">
        <v>152498.32378961239</v>
      </c>
      <c r="C9" s="1389"/>
      <c r="D9" s="1389">
        <v>144682.5176579681</v>
      </c>
      <c r="E9" s="1389"/>
      <c r="F9" s="1568">
        <v>5.4020390702081839E-2</v>
      </c>
      <c r="G9" s="1568"/>
      <c r="H9" s="1575">
        <v>139015.1334525572</v>
      </c>
      <c r="I9" s="1568"/>
      <c r="J9" s="1580">
        <v>133454.57161693583</v>
      </c>
      <c r="K9" s="1570"/>
      <c r="L9" s="1568">
        <v>4.1666327112286898E-2</v>
      </c>
      <c r="M9" s="1571"/>
      <c r="N9" s="1389">
        <v>13483.19033705662</v>
      </c>
      <c r="O9" s="1568"/>
      <c r="P9" s="1389">
        <v>11227.946041033076</v>
      </c>
      <c r="Q9" s="1570"/>
      <c r="R9" s="1568">
        <v>0.20085991576568357</v>
      </c>
      <c r="S9" s="909"/>
      <c r="T9" s="901"/>
    </row>
    <row r="10" spans="1:21" s="186" customFormat="1" x14ac:dyDescent="0.2">
      <c r="A10" s="911" t="s">
        <v>268</v>
      </c>
      <c r="B10" s="1566">
        <v>570765.35330483341</v>
      </c>
      <c r="C10" s="1389"/>
      <c r="D10" s="1389">
        <v>557367.34613960597</v>
      </c>
      <c r="E10" s="1389"/>
      <c r="F10" s="1568">
        <v>2.403801955393272E-2</v>
      </c>
      <c r="G10" s="1568"/>
      <c r="H10" s="1575">
        <v>500450.23453322257</v>
      </c>
      <c r="I10" s="1568"/>
      <c r="J10" s="1580">
        <v>487520.60095499217</v>
      </c>
      <c r="K10" s="1570"/>
      <c r="L10" s="1568">
        <v>2.6521204545824014E-2</v>
      </c>
      <c r="M10" s="1571"/>
      <c r="N10" s="1389">
        <v>70315.118771751571</v>
      </c>
      <c r="O10" s="1568"/>
      <c r="P10" s="1389">
        <v>69846.745184746222</v>
      </c>
      <c r="Q10" s="1570"/>
      <c r="R10" s="1568">
        <v>6.705732468513614E-3</v>
      </c>
      <c r="S10" s="909"/>
      <c r="T10" s="901"/>
    </row>
    <row r="11" spans="1:21" s="186" customFormat="1" x14ac:dyDescent="0.2">
      <c r="A11" s="911" t="s">
        <v>269</v>
      </c>
      <c r="B11" s="1566">
        <v>450488.35700271465</v>
      </c>
      <c r="C11" s="1389"/>
      <c r="D11" s="1389">
        <v>417923.02715274761</v>
      </c>
      <c r="E11" s="1389"/>
      <c r="F11" s="1568">
        <v>7.7921836640182693E-2</v>
      </c>
      <c r="G11" s="1568"/>
      <c r="H11" s="1575">
        <v>388828.70851492393</v>
      </c>
      <c r="I11" s="1568"/>
      <c r="J11" s="1389">
        <v>367336.60430959659</v>
      </c>
      <c r="K11" s="1570"/>
      <c r="L11" s="1568">
        <v>5.8507929656837265E-2</v>
      </c>
      <c r="M11" s="1571"/>
      <c r="N11" s="1389">
        <v>61659.64848778231</v>
      </c>
      <c r="O11" s="1568"/>
      <c r="P11" s="1389">
        <v>50586.422843103261</v>
      </c>
      <c r="Q11" s="1570"/>
      <c r="R11" s="1568">
        <v>0.21889718668234961</v>
      </c>
      <c r="S11" s="909"/>
      <c r="T11" s="901"/>
    </row>
    <row r="12" spans="1:21" s="186" customFormat="1" x14ac:dyDescent="0.2">
      <c r="A12" s="911" t="s">
        <v>270</v>
      </c>
      <c r="B12" s="1583">
        <v>2.1378669669886254</v>
      </c>
      <c r="C12" s="1584"/>
      <c r="D12" s="1585">
        <v>2.1244721729832499</v>
      </c>
      <c r="E12" s="1585"/>
      <c r="F12" s="1568">
        <v>6.3049985665692152E-3</v>
      </c>
      <c r="G12" s="1568"/>
      <c r="H12" s="1586">
        <v>2.1156420401579332</v>
      </c>
      <c r="I12" s="1568"/>
      <c r="J12" s="1587">
        <v>2.1076337027655279</v>
      </c>
      <c r="K12" s="1570"/>
      <c r="L12" s="1568">
        <v>3.7996817862122989E-3</v>
      </c>
      <c r="M12" s="1571"/>
      <c r="N12" s="1584">
        <v>2.3093698785043637</v>
      </c>
      <c r="O12" s="1568"/>
      <c r="P12" s="1585">
        <v>2.260007936822459</v>
      </c>
      <c r="Q12" s="1570"/>
      <c r="R12" s="1568">
        <v>2.1841490411448242E-2</v>
      </c>
      <c r="S12" s="909"/>
      <c r="T12" s="901"/>
    </row>
    <row r="13" spans="1:21" s="14" customFormat="1" x14ac:dyDescent="0.2">
      <c r="A13" s="429" t="s">
        <v>271</v>
      </c>
      <c r="B13" s="1577"/>
      <c r="C13" s="1578"/>
      <c r="D13" s="1578"/>
      <c r="E13" s="1578"/>
      <c r="F13" s="1578"/>
      <c r="G13" s="1578"/>
      <c r="H13" s="1577"/>
      <c r="I13" s="1578"/>
      <c r="J13" s="1578"/>
      <c r="K13" s="1578"/>
      <c r="L13" s="1578"/>
      <c r="M13" s="1577"/>
      <c r="N13" s="1578"/>
      <c r="O13" s="1578"/>
      <c r="P13" s="1578"/>
      <c r="Q13" s="1578"/>
      <c r="R13" s="1578"/>
      <c r="S13" s="408"/>
      <c r="T13" s="901"/>
    </row>
    <row r="14" spans="1:21" s="98" customFormat="1" x14ac:dyDescent="0.2">
      <c r="A14" s="912" t="s">
        <v>272</v>
      </c>
      <c r="B14" s="1566">
        <v>349888.88399238774</v>
      </c>
      <c r="C14" s="1389"/>
      <c r="D14" s="1389">
        <v>341733.40972148103</v>
      </c>
      <c r="E14" s="1389"/>
      <c r="F14" s="1568">
        <v>2.3865018868227041E-2</v>
      </c>
      <c r="G14" s="1568"/>
      <c r="H14" s="1575">
        <v>288650.01871594996</v>
      </c>
      <c r="I14" s="1568"/>
      <c r="J14" s="1580">
        <v>286730.02471396641</v>
      </c>
      <c r="K14" s="1570"/>
      <c r="L14" s="1568">
        <v>6.6961735308287964E-3</v>
      </c>
      <c r="M14" s="1571"/>
      <c r="N14" s="1389">
        <v>61238.865276440178</v>
      </c>
      <c r="O14" s="1568"/>
      <c r="P14" s="1389">
        <v>55003.385007546363</v>
      </c>
      <c r="Q14" s="1570"/>
      <c r="R14" s="1568">
        <v>0.11336539138524507</v>
      </c>
      <c r="S14" s="909"/>
      <c r="T14" s="901"/>
    </row>
    <row r="15" spans="1:21" s="98" customFormat="1" x14ac:dyDescent="0.2">
      <c r="A15" s="912" t="s">
        <v>273</v>
      </c>
      <c r="B15" s="1566">
        <v>823863.15010463772</v>
      </c>
      <c r="C15" s="1389"/>
      <c r="D15" s="1389">
        <v>778239.48122865439</v>
      </c>
      <c r="E15" s="1389"/>
      <c r="F15" s="1568">
        <v>5.8624202416400734E-2</v>
      </c>
      <c r="G15" s="1568"/>
      <c r="H15" s="1566">
        <v>739644.05778454151</v>
      </c>
      <c r="I15" s="1568"/>
      <c r="J15" s="1580">
        <v>701581.75216741057</v>
      </c>
      <c r="K15" s="1570"/>
      <c r="L15" s="1568">
        <v>5.4252131700324731E-2</v>
      </c>
      <c r="M15" s="1571"/>
      <c r="N15" s="1389">
        <v>84219.092320147567</v>
      </c>
      <c r="O15" s="1568"/>
      <c r="P15" s="1389">
        <v>76657.729061341277</v>
      </c>
      <c r="Q15" s="1570"/>
      <c r="R15" s="1568">
        <v>9.8637976253584433E-2</v>
      </c>
      <c r="S15" s="909"/>
      <c r="T15" s="901"/>
    </row>
    <row r="16" spans="1:21" s="98" customFormat="1" x14ac:dyDescent="0.2">
      <c r="A16" s="913" t="s">
        <v>619</v>
      </c>
      <c r="B16" s="1583">
        <v>5.3599642093958364</v>
      </c>
      <c r="C16" s="1584"/>
      <c r="D16" s="1585">
        <v>5.2688408505345281</v>
      </c>
      <c r="E16" s="1585"/>
      <c r="F16" s="1568">
        <v>1.7294763961614775E-2</v>
      </c>
      <c r="G16" s="1568"/>
      <c r="H16" s="1586">
        <v>5.592421145355793</v>
      </c>
      <c r="I16" s="1568"/>
      <c r="J16" s="1587">
        <v>5.4821211308149538</v>
      </c>
      <c r="K16" s="1570"/>
      <c r="L16" s="1568">
        <v>2.0119952096797691E-2</v>
      </c>
      <c r="M16" s="1571"/>
      <c r="N16" s="1584">
        <v>3.7166433884625718</v>
      </c>
      <c r="O16" s="1568"/>
      <c r="P16" s="1585">
        <v>3.6678562753372463</v>
      </c>
      <c r="Q16" s="1570"/>
      <c r="R16" s="1568">
        <v>1.3301260862747319E-2</v>
      </c>
      <c r="S16" s="909"/>
      <c r="T16" s="901"/>
    </row>
    <row r="17" spans="1:20" x14ac:dyDescent="0.2">
      <c r="A17" s="545" t="s">
        <v>274</v>
      </c>
      <c r="B17" s="1577"/>
      <c r="C17" s="1578"/>
      <c r="D17" s="1578"/>
      <c r="E17" s="1578"/>
      <c r="F17" s="1578"/>
      <c r="G17" s="1578"/>
      <c r="H17" s="1577"/>
      <c r="I17" s="1578"/>
      <c r="J17" s="1578"/>
      <c r="K17" s="1578"/>
      <c r="L17" s="1578"/>
      <c r="M17" s="1577"/>
      <c r="N17" s="1578"/>
      <c r="O17" s="1578"/>
      <c r="P17" s="1578"/>
      <c r="Q17" s="1578"/>
      <c r="R17" s="1578"/>
      <c r="S17" s="408"/>
    </row>
    <row r="18" spans="1:20" s="98" customFormat="1" x14ac:dyDescent="0.2">
      <c r="A18" s="912" t="s">
        <v>275</v>
      </c>
      <c r="B18" s="1566">
        <v>54928.457015395114</v>
      </c>
      <c r="C18" s="1389"/>
      <c r="D18" s="1389">
        <v>47840.710066657848</v>
      </c>
      <c r="E18" s="1389"/>
      <c r="F18" s="1568">
        <v>0.1481530466178638</v>
      </c>
      <c r="G18" s="1568"/>
      <c r="H18" s="1575">
        <v>36759.538675206757</v>
      </c>
      <c r="I18" s="1568"/>
      <c r="J18" s="1580">
        <v>35561.838825403414</v>
      </c>
      <c r="K18" s="1570"/>
      <c r="L18" s="1568">
        <v>3.3679356562062029E-2</v>
      </c>
      <c r="M18" s="1571"/>
      <c r="N18" s="1389">
        <v>18168.918340190346</v>
      </c>
      <c r="O18" s="1568"/>
      <c r="P18" s="1389">
        <v>12278.871241256615</v>
      </c>
      <c r="Q18" s="1570"/>
      <c r="R18" s="1568">
        <v>0.47968962156255551</v>
      </c>
      <c r="S18" s="909"/>
      <c r="T18" s="901"/>
    </row>
    <row r="19" spans="1:20" s="98" customFormat="1" x14ac:dyDescent="0.2">
      <c r="A19" s="912" t="s">
        <v>276</v>
      </c>
      <c r="B19" s="1566">
        <v>249410.31519340575</v>
      </c>
      <c r="C19" s="1389"/>
      <c r="D19" s="1389">
        <v>245967.53644234227</v>
      </c>
      <c r="E19" s="1389"/>
      <c r="F19" s="1568">
        <v>1.3996882681591232E-2</v>
      </c>
      <c r="G19" s="1568"/>
      <c r="H19" s="1575">
        <v>199367.85236083873</v>
      </c>
      <c r="I19" s="1568"/>
      <c r="J19" s="1580">
        <v>199091.480811872</v>
      </c>
      <c r="K19" s="1570"/>
      <c r="L19" s="1568">
        <v>1.3881636112189548E-3</v>
      </c>
      <c r="M19" s="1571"/>
      <c r="N19" s="1389">
        <v>50042.462832542158</v>
      </c>
      <c r="O19" s="1568"/>
      <c r="P19" s="1389">
        <v>46876.055630491006</v>
      </c>
      <c r="Q19" s="1570"/>
      <c r="R19" s="1568">
        <v>6.7548499110311883E-2</v>
      </c>
      <c r="S19" s="909"/>
      <c r="T19" s="901"/>
    </row>
    <row r="20" spans="1:20" s="98" customFormat="1" x14ac:dyDescent="0.2">
      <c r="A20" s="912" t="s">
        <v>277</v>
      </c>
      <c r="B20" s="1566">
        <v>39644.328508927734</v>
      </c>
      <c r="C20" s="1389"/>
      <c r="D20" s="1389">
        <v>35171.628411019548</v>
      </c>
      <c r="E20" s="1389"/>
      <c r="F20" s="1568">
        <v>0.1271678423768077</v>
      </c>
      <c r="G20" s="1568"/>
      <c r="H20" s="1575">
        <v>25363.712807601183</v>
      </c>
      <c r="I20" s="1568"/>
      <c r="J20" s="1580">
        <v>25010.48685530416</v>
      </c>
      <c r="K20" s="1570"/>
      <c r="L20" s="1568">
        <v>1.4123113809842219E-2</v>
      </c>
      <c r="M20" s="1571"/>
      <c r="N20" s="1389">
        <v>14280.615701327199</v>
      </c>
      <c r="O20" s="1568"/>
      <c r="P20" s="1389">
        <v>10161.141555716393</v>
      </c>
      <c r="Q20" s="1570"/>
      <c r="R20" s="1568">
        <v>0.40541450220160524</v>
      </c>
      <c r="S20" s="909"/>
      <c r="T20" s="901"/>
    </row>
    <row r="21" spans="1:20" s="98" customFormat="1" x14ac:dyDescent="0.2">
      <c r="A21" s="912" t="s">
        <v>278</v>
      </c>
      <c r="B21" s="1566">
        <v>909057.59039711079</v>
      </c>
      <c r="C21" s="1389"/>
      <c r="D21" s="1389">
        <v>861336.27285210951</v>
      </c>
      <c r="E21" s="1389"/>
      <c r="F21" s="1568">
        <v>5.5403817358095839E-2</v>
      </c>
      <c r="G21" s="1568"/>
      <c r="H21" s="1575">
        <v>817530.3982719921</v>
      </c>
      <c r="I21" s="1568"/>
      <c r="J21" s="1580">
        <v>778668.9440993407</v>
      </c>
      <c r="K21" s="1570"/>
      <c r="L21" s="1568">
        <v>4.9907543465215622E-2</v>
      </c>
      <c r="M21" s="1571"/>
      <c r="N21" s="1389">
        <v>91527.192125182453</v>
      </c>
      <c r="O21" s="1568"/>
      <c r="P21" s="1389">
        <v>82667.328752857065</v>
      </c>
      <c r="Q21" s="1570"/>
      <c r="R21" s="1568">
        <v>0.10717490822538743</v>
      </c>
      <c r="S21" s="909"/>
      <c r="T21" s="901"/>
    </row>
    <row r="22" spans="1:20" x14ac:dyDescent="0.2">
      <c r="A22" s="545" t="s">
        <v>279</v>
      </c>
      <c r="B22" s="1577"/>
      <c r="C22" s="1578"/>
      <c r="D22" s="1578"/>
      <c r="E22" s="1578"/>
      <c r="F22" s="1578"/>
      <c r="G22" s="1578"/>
      <c r="H22" s="1577"/>
      <c r="I22" s="1578"/>
      <c r="J22" s="1578"/>
      <c r="K22" s="1578"/>
      <c r="L22" s="1578"/>
      <c r="M22" s="1577"/>
      <c r="N22" s="1578"/>
      <c r="O22" s="1578"/>
      <c r="P22" s="1578"/>
      <c r="Q22" s="1578"/>
      <c r="R22" s="1578"/>
      <c r="S22" s="408"/>
    </row>
    <row r="23" spans="1:20" s="98" customFormat="1" x14ac:dyDescent="0.2">
      <c r="A23" s="912" t="s">
        <v>541</v>
      </c>
      <c r="B23" s="1566">
        <v>399062.56033358775</v>
      </c>
      <c r="C23" s="1389"/>
      <c r="D23" s="1389">
        <v>391261.49094425933</v>
      </c>
      <c r="E23" s="1389">
        <v>0</v>
      </c>
      <c r="F23" s="1568">
        <v>1.9938249916958452E-2</v>
      </c>
      <c r="G23" s="1568"/>
      <c r="H23" s="1575">
        <v>296760.33239577623</v>
      </c>
      <c r="I23" s="1568"/>
      <c r="J23" s="1580">
        <v>299400.8858104808</v>
      </c>
      <c r="K23" s="1570"/>
      <c r="L23" s="1568">
        <v>-8.8194575896346061E-3</v>
      </c>
      <c r="M23" s="1571"/>
      <c r="N23" s="1389">
        <v>102302.22793781834</v>
      </c>
      <c r="O23" s="1568"/>
      <c r="P23" s="1389">
        <v>91860.605133791571</v>
      </c>
      <c r="Q23" s="1570"/>
      <c r="R23" s="1568">
        <v>0.11366812562163005</v>
      </c>
      <c r="S23" s="909"/>
      <c r="T23" s="901"/>
    </row>
    <row r="24" spans="1:20" s="98" customFormat="1" x14ac:dyDescent="0.2">
      <c r="A24" s="912" t="s">
        <v>280</v>
      </c>
      <c r="B24" s="1566">
        <v>312059.7310517797</v>
      </c>
      <c r="C24" s="1389"/>
      <c r="D24" s="1389">
        <v>302778.12923018221</v>
      </c>
      <c r="E24" s="1389">
        <v>0</v>
      </c>
      <c r="F24" s="1568">
        <v>3.065479612149034E-2</v>
      </c>
      <c r="G24" s="1568"/>
      <c r="H24" s="1575">
        <v>248339.06151645418</v>
      </c>
      <c r="I24" s="1568"/>
      <c r="J24" s="1580">
        <v>243595.74136819196</v>
      </c>
      <c r="K24" s="1570"/>
      <c r="L24" s="1568">
        <v>1.9472097999828145E-2</v>
      </c>
      <c r="M24" s="1571"/>
      <c r="N24" s="1389">
        <v>63720.669535340159</v>
      </c>
      <c r="O24" s="1568"/>
      <c r="P24" s="1389">
        <v>59182.38786200359</v>
      </c>
      <c r="Q24" s="1570"/>
      <c r="R24" s="1568">
        <v>7.6682976765292815E-2</v>
      </c>
      <c r="S24" s="909"/>
      <c r="T24" s="901"/>
    </row>
    <row r="25" spans="1:20" s="98" customFormat="1" x14ac:dyDescent="0.2">
      <c r="A25" s="912" t="s">
        <v>281</v>
      </c>
      <c r="B25" s="1566">
        <v>305784.18536807643</v>
      </c>
      <c r="C25" s="1389"/>
      <c r="D25" s="1389">
        <v>296839.91231025325</v>
      </c>
      <c r="E25" s="1389">
        <v>0</v>
      </c>
      <c r="F25" s="1568">
        <v>3.0131638930262002E-2</v>
      </c>
      <c r="G25" s="1568"/>
      <c r="H25" s="1575">
        <v>243077.64299360252</v>
      </c>
      <c r="I25" s="1568"/>
      <c r="J25" s="1580">
        <v>238592.41634932041</v>
      </c>
      <c r="K25" s="1570"/>
      <c r="L25" s="1568">
        <v>1.8798697431000256E-2</v>
      </c>
      <c r="M25" s="1571"/>
      <c r="N25" s="1389">
        <v>62706.54237448606</v>
      </c>
      <c r="O25" s="1568"/>
      <c r="P25" s="1389">
        <v>58247.495960947483</v>
      </c>
      <c r="Q25" s="1570"/>
      <c r="R25" s="1568">
        <v>7.6553443885865616E-2</v>
      </c>
      <c r="S25" s="909"/>
      <c r="T25" s="901"/>
    </row>
    <row r="26" spans="1:20" s="98" customFormat="1" x14ac:dyDescent="0.2">
      <c r="A26" s="912" t="s">
        <v>542</v>
      </c>
      <c r="B26" s="1566">
        <v>19452.211304092372</v>
      </c>
      <c r="C26" s="1389"/>
      <c r="D26" s="1389">
        <v>20822.898809496757</v>
      </c>
      <c r="E26" s="1389">
        <v>0</v>
      </c>
      <c r="F26" s="1568">
        <v>-6.5825969666588963E-2</v>
      </c>
      <c r="G26" s="1568"/>
      <c r="H26" s="1575">
        <v>13205.970612895619</v>
      </c>
      <c r="I26" s="1568"/>
      <c r="J26" s="1580">
        <v>14293.592134708542</v>
      </c>
      <c r="K26" s="1570"/>
      <c r="L26" s="1568">
        <v>-7.6091545887327861E-2</v>
      </c>
      <c r="M26" s="1571"/>
      <c r="N26" s="1389">
        <v>6246.2406911970693</v>
      </c>
      <c r="O26" s="1568"/>
      <c r="P26" s="1389">
        <v>6529.3066747882349</v>
      </c>
      <c r="Q26" s="1570"/>
      <c r="R26" s="1568">
        <v>-4.3353145699860436E-2</v>
      </c>
      <c r="S26" s="909"/>
      <c r="T26" s="901"/>
    </row>
    <row r="27" spans="1:20" s="98" customFormat="1" x14ac:dyDescent="0.2">
      <c r="A27" s="912" t="s">
        <v>543</v>
      </c>
      <c r="B27" s="1566">
        <v>20565.804693563376</v>
      </c>
      <c r="C27" s="1389"/>
      <c r="D27" s="1389">
        <v>22866.680273468814</v>
      </c>
      <c r="E27" s="1389">
        <v>0</v>
      </c>
      <c r="F27" s="1568">
        <v>-0.10062132117074471</v>
      </c>
      <c r="G27" s="1568"/>
      <c r="H27" s="1575">
        <v>13503.730188365989</v>
      </c>
      <c r="I27" s="1568"/>
      <c r="J27" s="1580">
        <v>16049.923244545438</v>
      </c>
      <c r="K27" s="1570"/>
      <c r="L27" s="1568">
        <v>-0.1586420705809152</v>
      </c>
      <c r="M27" s="1571"/>
      <c r="N27" s="1389">
        <v>7062.0745051979857</v>
      </c>
      <c r="O27" s="1568"/>
      <c r="P27" s="1389">
        <v>6816.7570289234345</v>
      </c>
      <c r="Q27" s="1570"/>
      <c r="R27" s="1568">
        <v>3.5987416778047315E-2</v>
      </c>
      <c r="S27" s="909"/>
      <c r="T27" s="901"/>
    </row>
    <row r="28" spans="1:20" s="98" customFormat="1" x14ac:dyDescent="0.2">
      <c r="A28" s="912" t="s">
        <v>246</v>
      </c>
      <c r="B28" s="1566">
        <v>1173752.0340967346</v>
      </c>
      <c r="C28" s="1389"/>
      <c r="D28" s="1389">
        <v>1119972.8909503578</v>
      </c>
      <c r="E28" s="1389">
        <v>0</v>
      </c>
      <c r="F28" s="1568">
        <v>4.8018254353230198E-2</v>
      </c>
      <c r="G28" s="1568"/>
      <c r="H28" s="1575">
        <v>1028294.0765002861</v>
      </c>
      <c r="I28" s="1568"/>
      <c r="J28" s="1580">
        <v>988311.77688112215</v>
      </c>
      <c r="K28" s="1570"/>
      <c r="L28" s="1568">
        <v>4.0455148420206664E-2</v>
      </c>
      <c r="M28" s="1571"/>
      <c r="N28" s="1389">
        <v>145457.95759658213</v>
      </c>
      <c r="O28" s="1568"/>
      <c r="P28" s="1389">
        <v>131661.11406889954</v>
      </c>
      <c r="Q28" s="1570"/>
      <c r="R28" s="1568">
        <v>0.1047905725639126</v>
      </c>
      <c r="S28" s="909"/>
      <c r="T28" s="901"/>
    </row>
    <row r="29" spans="1:20" s="98" customFormat="1" x14ac:dyDescent="0.2">
      <c r="A29" s="912" t="s">
        <v>0</v>
      </c>
      <c r="B29" s="1566">
        <v>239629.57503803101</v>
      </c>
      <c r="C29" s="1389"/>
      <c r="D29" s="1389">
        <v>237301.01527914201</v>
      </c>
      <c r="E29" s="1389">
        <v>0</v>
      </c>
      <c r="F29" s="1568">
        <v>9.8126835072739234E-3</v>
      </c>
      <c r="G29" s="1568"/>
      <c r="H29" s="1575">
        <v>185631.00819970435</v>
      </c>
      <c r="I29" s="1568"/>
      <c r="J29" s="1580">
        <v>184825.1065630159</v>
      </c>
      <c r="K29" s="1570"/>
      <c r="L29" s="1568">
        <v>4.3603472043105516E-3</v>
      </c>
      <c r="M29" s="1571"/>
      <c r="N29" s="1389">
        <v>53998.566838285027</v>
      </c>
      <c r="O29" s="1568"/>
      <c r="P29" s="1389">
        <v>52475.908716155725</v>
      </c>
      <c r="Q29" s="1570"/>
      <c r="R29" s="1568">
        <v>2.9016326908513773E-2</v>
      </c>
      <c r="S29" s="909"/>
      <c r="T29" s="901"/>
    </row>
    <row r="30" spans="1:20" s="98" customFormat="1" x14ac:dyDescent="0.2">
      <c r="A30" s="912" t="s">
        <v>253</v>
      </c>
      <c r="B30" s="1566">
        <v>161532.99613636039</v>
      </c>
      <c r="C30" s="1389"/>
      <c r="D30" s="1389">
        <v>156880.18078871394</v>
      </c>
      <c r="E30" s="1389">
        <v>0</v>
      </c>
      <c r="F30" s="1568">
        <v>2.9658401234970891E-2</v>
      </c>
      <c r="G30" s="1568"/>
      <c r="H30" s="1575">
        <v>119516.02336500434</v>
      </c>
      <c r="I30" s="1568"/>
      <c r="J30" s="1580">
        <v>118688.22712138665</v>
      </c>
      <c r="K30" s="1570"/>
      <c r="L30" s="1568">
        <v>6.9745438422555003E-3</v>
      </c>
      <c r="M30" s="1571"/>
      <c r="N30" s="1389">
        <v>42016.9727713518</v>
      </c>
      <c r="O30" s="1568"/>
      <c r="P30" s="1389">
        <v>38191.953667335751</v>
      </c>
      <c r="Q30" s="1570"/>
      <c r="R30" s="1568">
        <v>0.10015248597474749</v>
      </c>
      <c r="S30" s="909"/>
      <c r="T30" s="901"/>
    </row>
    <row r="31" spans="1:20" s="98" customFormat="1" x14ac:dyDescent="0.2">
      <c r="A31" s="912" t="s">
        <v>262</v>
      </c>
      <c r="B31" s="1566">
        <v>208591.01645604282</v>
      </c>
      <c r="C31" s="1389"/>
      <c r="D31" s="1389">
        <v>209119.11595107467</v>
      </c>
      <c r="E31" s="1389">
        <v>0</v>
      </c>
      <c r="F31" s="1568">
        <v>-2.5253525610513558E-3</v>
      </c>
      <c r="G31" s="1568"/>
      <c r="H31" s="1575">
        <v>160683.18259883914</v>
      </c>
      <c r="I31" s="1568"/>
      <c r="J31" s="1580">
        <v>161241.37122700573</v>
      </c>
      <c r="K31" s="1570"/>
      <c r="L31" s="1568">
        <v>-3.4618201514842045E-3</v>
      </c>
      <c r="M31" s="1571"/>
      <c r="N31" s="1389">
        <v>47907.833857173318</v>
      </c>
      <c r="O31" s="1568"/>
      <c r="P31" s="1389">
        <v>47877.744724090167</v>
      </c>
      <c r="Q31" s="1570"/>
      <c r="R31" s="1568">
        <v>6.2845761128784555E-4</v>
      </c>
      <c r="S31" s="909"/>
      <c r="T31" s="901"/>
    </row>
    <row r="32" spans="1:20" s="98" customFormat="1" x14ac:dyDescent="0.2">
      <c r="A32" s="1367" t="s">
        <v>1090</v>
      </c>
      <c r="B32" s="1566">
        <v>629599.7219308028</v>
      </c>
      <c r="C32" s="1389"/>
      <c r="D32" s="1389">
        <v>589596.13807660912</v>
      </c>
      <c r="E32" s="1389">
        <v>0</v>
      </c>
      <c r="F32" s="1568">
        <v>6.784912802294478E-2</v>
      </c>
      <c r="G32" s="1568"/>
      <c r="H32" s="1575">
        <v>597942.77708339377</v>
      </c>
      <c r="I32" s="1568"/>
      <c r="J32" s="1580">
        <v>561488.38142996351</v>
      </c>
      <c r="K32" s="1570"/>
      <c r="L32" s="1568">
        <v>6.4924576997640593E-2</v>
      </c>
      <c r="M32" s="1571"/>
      <c r="N32" s="1389">
        <v>31656.944847447747</v>
      </c>
      <c r="O32" s="1568"/>
      <c r="P32" s="1389">
        <v>28107.756646700058</v>
      </c>
      <c r="Q32" s="1570"/>
      <c r="R32" s="1568">
        <v>0.12627077448261512</v>
      </c>
      <c r="S32" s="909"/>
      <c r="T32" s="901"/>
    </row>
    <row r="33" spans="1:20" x14ac:dyDescent="0.2">
      <c r="A33" s="899" t="s">
        <v>141</v>
      </c>
      <c r="B33" s="1651"/>
      <c r="C33" s="1652"/>
      <c r="D33" s="1652"/>
      <c r="E33" s="1652"/>
      <c r="F33" s="1653"/>
      <c r="G33" s="1653"/>
      <c r="H33" s="1654"/>
      <c r="I33" s="1653"/>
      <c r="J33" s="1652"/>
      <c r="K33" s="1593"/>
      <c r="L33" s="1655"/>
      <c r="M33" s="1656"/>
      <c r="N33" s="1652"/>
      <c r="O33" s="1653"/>
      <c r="P33" s="1652"/>
      <c r="Q33" s="1593"/>
      <c r="R33" s="1653"/>
      <c r="S33" s="900"/>
    </row>
    <row r="34" spans="1:20" s="98" customFormat="1" x14ac:dyDescent="0.2">
      <c r="A34" s="914" t="s">
        <v>544</v>
      </c>
      <c r="B34" s="1589">
        <v>4.1534878441909999</v>
      </c>
      <c r="C34" s="1585"/>
      <c r="D34" s="1585">
        <v>4.2313046072814391</v>
      </c>
      <c r="E34" s="1585"/>
      <c r="F34" s="1568">
        <v>-1.8390725866563287E-2</v>
      </c>
      <c r="G34" s="1568"/>
      <c r="H34" s="1586">
        <v>3.5257955353699946</v>
      </c>
      <c r="I34" s="1568"/>
      <c r="J34" s="1585">
        <v>3.5754099121637264</v>
      </c>
      <c r="K34" s="1590"/>
      <c r="L34" s="1568">
        <v>-1.3876556258610008E-2</v>
      </c>
      <c r="M34" s="1571"/>
      <c r="N34" s="1585">
        <v>5.9743101465279924</v>
      </c>
      <c r="O34" s="1568"/>
      <c r="P34" s="1585">
        <v>6.3690594416937429</v>
      </c>
      <c r="Q34" s="1590"/>
      <c r="R34" s="1568">
        <v>-6.1979213536869374E-2</v>
      </c>
      <c r="S34" s="910"/>
      <c r="T34" s="901"/>
    </row>
    <row r="35" spans="1:20" s="98" customFormat="1" x14ac:dyDescent="0.2">
      <c r="A35" s="914" t="s">
        <v>285</v>
      </c>
      <c r="B35" s="1589">
        <v>5.0840406679006724</v>
      </c>
      <c r="C35" s="1585"/>
      <c r="D35" s="1585">
        <v>5.1468218974675946</v>
      </c>
      <c r="E35" s="1585"/>
      <c r="F35" s="1568">
        <v>-1.2198057523189707E-2</v>
      </c>
      <c r="G35" s="1568"/>
      <c r="H35" s="1586">
        <v>5.5400900668256288</v>
      </c>
      <c r="I35" s="1568"/>
      <c r="J35" s="1585">
        <v>5.4972876164607847</v>
      </c>
      <c r="K35" s="1590"/>
      <c r="L35" s="1568">
        <v>7.7861035025125333E-3</v>
      </c>
      <c r="M35" s="1571"/>
      <c r="N35" s="1585">
        <v>3.3161962168814849</v>
      </c>
      <c r="O35" s="1568"/>
      <c r="P35" s="1585">
        <v>3.7112500954057976</v>
      </c>
      <c r="Q35" s="1590"/>
      <c r="R35" s="1568">
        <v>-0.10644765735765283</v>
      </c>
      <c r="S35" s="910"/>
      <c r="T35" s="901"/>
    </row>
    <row r="36" spans="1:20" s="98" customFormat="1" x14ac:dyDescent="0.2">
      <c r="A36" s="914" t="s">
        <v>545</v>
      </c>
      <c r="B36" s="1589">
        <v>1.9684442253131234</v>
      </c>
      <c r="C36" s="1585"/>
      <c r="D36" s="1585">
        <v>2.1876219930458833</v>
      </c>
      <c r="E36" s="1585"/>
      <c r="F36" s="1568">
        <v>-0.10018996354465839</v>
      </c>
      <c r="G36" s="1568"/>
      <c r="H36" s="1586">
        <v>2.3516134518163918</v>
      </c>
      <c r="I36" s="1568"/>
      <c r="J36" s="1585">
        <v>2.5071214492410725</v>
      </c>
      <c r="K36" s="1590"/>
      <c r="L36" s="1568">
        <v>-6.2026511508548703E-2</v>
      </c>
      <c r="M36" s="1571"/>
      <c r="N36" s="1585">
        <v>1.1583375075077154</v>
      </c>
      <c r="O36" s="1568"/>
      <c r="P36" s="1585">
        <v>1.4881916949181091</v>
      </c>
      <c r="Q36" s="1590"/>
      <c r="R36" s="1568">
        <v>-0.22164764696428754</v>
      </c>
      <c r="S36" s="910"/>
      <c r="T36" s="901"/>
    </row>
    <row r="37" spans="1:20" s="98" customFormat="1" x14ac:dyDescent="0.2">
      <c r="A37" s="915" t="s">
        <v>546</v>
      </c>
      <c r="B37" s="1589">
        <v>1.5818060370725984</v>
      </c>
      <c r="C37" s="1585"/>
      <c r="D37" s="1585">
        <v>1.7920251101217748</v>
      </c>
      <c r="E37" s="1585"/>
      <c r="F37" s="1568">
        <v>-0.11730810682384425</v>
      </c>
      <c r="G37" s="1568"/>
      <c r="H37" s="1586">
        <v>1.8439209108448011</v>
      </c>
      <c r="I37" s="1568"/>
      <c r="J37" s="1585">
        <v>2.0412719742936347</v>
      </c>
      <c r="K37" s="1590"/>
      <c r="L37" s="1568">
        <v>-9.6680435500088258E-2</v>
      </c>
      <c r="M37" s="1571"/>
      <c r="N37" s="1585">
        <v>1.0806036593332828</v>
      </c>
      <c r="O37" s="1568"/>
      <c r="P37" s="1585">
        <v>1.2051781648766933</v>
      </c>
      <c r="Q37" s="1590"/>
      <c r="R37" s="1568">
        <v>-0.10336604924812604</v>
      </c>
      <c r="S37" s="910"/>
      <c r="T37" s="901"/>
    </row>
    <row r="38" spans="1:20" s="98" customFormat="1" x14ac:dyDescent="0.2">
      <c r="A38" s="915" t="s">
        <v>547</v>
      </c>
      <c r="B38" s="1589">
        <v>7.6290742389572053</v>
      </c>
      <c r="C38" s="1585"/>
      <c r="D38" s="1585">
        <v>7.6969076971354005</v>
      </c>
      <c r="E38" s="1585"/>
      <c r="F38" s="1568">
        <v>-8.8130793361912256E-3</v>
      </c>
      <c r="G38" s="1568"/>
      <c r="H38" s="1586">
        <v>7.9579190258908081</v>
      </c>
      <c r="I38" s="1568"/>
      <c r="J38" s="1585">
        <v>8.0235473449451877</v>
      </c>
      <c r="K38" s="1590"/>
      <c r="L38" s="1568">
        <v>-8.1794642983848351E-3</v>
      </c>
      <c r="M38" s="1571"/>
      <c r="N38" s="1585">
        <v>5.3043533912348009</v>
      </c>
      <c r="O38" s="1568"/>
      <c r="P38" s="1585">
        <v>5.2449930751910312</v>
      </c>
      <c r="Q38" s="1590"/>
      <c r="R38" s="1568">
        <v>1.1317520384258596E-2</v>
      </c>
      <c r="S38" s="910"/>
      <c r="T38" s="901"/>
    </row>
    <row r="39" spans="1:20" s="98" customFormat="1" x14ac:dyDescent="0.2">
      <c r="A39" s="914" t="s">
        <v>1</v>
      </c>
      <c r="B39" s="1589">
        <v>4.2440611484445219</v>
      </c>
      <c r="C39" s="1585"/>
      <c r="D39" s="1585">
        <v>4.3754370784003997</v>
      </c>
      <c r="E39" s="1585"/>
      <c r="F39" s="1568">
        <v>-3.0025784304937859E-2</v>
      </c>
      <c r="G39" s="1568"/>
      <c r="H39" s="1586">
        <v>4.6057540668325254</v>
      </c>
      <c r="I39" s="1568"/>
      <c r="J39" s="1585">
        <v>4.6843482272943815</v>
      </c>
      <c r="K39" s="1590"/>
      <c r="L39" s="1568">
        <v>-1.6778035416733107E-2</v>
      </c>
      <c r="M39" s="1571"/>
      <c r="N39" s="1585">
        <v>3.0006684987814682</v>
      </c>
      <c r="O39" s="1568"/>
      <c r="P39" s="1585">
        <v>3.2874228370144123</v>
      </c>
      <c r="Q39" s="1590"/>
      <c r="R39" s="1568">
        <v>-8.7227701591733792E-2</v>
      </c>
      <c r="S39" s="910"/>
      <c r="T39" s="901"/>
    </row>
    <row r="40" spans="1:20" s="98" customFormat="1" x14ac:dyDescent="0.2">
      <c r="A40" s="914" t="s">
        <v>142</v>
      </c>
      <c r="B40" s="1589">
        <v>2.0898911866913399</v>
      </c>
      <c r="C40" s="1585"/>
      <c r="D40" s="1585">
        <v>2.1395137632643388</v>
      </c>
      <c r="E40" s="1585"/>
      <c r="F40" s="1568">
        <v>-2.3193389743512503E-2</v>
      </c>
      <c r="G40" s="1568"/>
      <c r="H40" s="1586">
        <v>2.313659249603075</v>
      </c>
      <c r="I40" s="1568"/>
      <c r="J40" s="1585">
        <v>2.3615895797310165</v>
      </c>
      <c r="K40" s="1590"/>
      <c r="L40" s="1568">
        <v>-2.0295791673251153E-2</v>
      </c>
      <c r="M40" s="1571"/>
      <c r="N40" s="1585">
        <v>1.4533896190785545</v>
      </c>
      <c r="O40" s="1568"/>
      <c r="P40" s="1585">
        <v>1.4493740240785991</v>
      </c>
      <c r="Q40" s="1590"/>
      <c r="R40" s="1568">
        <v>2.7705719388121468E-3</v>
      </c>
      <c r="S40" s="910"/>
      <c r="T40" s="901"/>
    </row>
    <row r="41" spans="1:20" s="98" customFormat="1" x14ac:dyDescent="0.2">
      <c r="A41" s="914" t="s">
        <v>143</v>
      </c>
      <c r="B41" s="1589">
        <v>3.2571689615166979</v>
      </c>
      <c r="C41" s="1585"/>
      <c r="D41" s="1585">
        <v>3.3600388554532286</v>
      </c>
      <c r="E41" s="1585"/>
      <c r="F41" s="1568">
        <v>-3.0615685818506634E-2</v>
      </c>
      <c r="G41" s="1568"/>
      <c r="H41" s="1586">
        <v>3.5999499677318245</v>
      </c>
      <c r="I41" s="1568"/>
      <c r="J41" s="1585">
        <v>3.6311541847227176</v>
      </c>
      <c r="K41" s="1590"/>
      <c r="L41" s="1568">
        <v>-8.5934706717158745E-3</v>
      </c>
      <c r="M41" s="1571"/>
      <c r="N41" s="1585">
        <v>2.1074792640594637</v>
      </c>
      <c r="O41" s="1568"/>
      <c r="P41" s="1585">
        <v>2.4469839965827784</v>
      </c>
      <c r="Q41" s="1590"/>
      <c r="R41" s="1568">
        <v>-0.13874415729626113</v>
      </c>
      <c r="S41" s="910"/>
      <c r="T41" s="901"/>
    </row>
    <row r="42" spans="1:20" s="98" customFormat="1" x14ac:dyDescent="0.2">
      <c r="A42" s="914" t="s">
        <v>301</v>
      </c>
      <c r="B42" s="1589">
        <v>11.292492813737905</v>
      </c>
      <c r="C42" s="1585"/>
      <c r="D42" s="1585">
        <v>11.543567471169753</v>
      </c>
      <c r="E42" s="1585"/>
      <c r="F42" s="1568">
        <v>-2.1750178881780831E-2</v>
      </c>
      <c r="G42" s="1568"/>
      <c r="H42" s="1586">
        <v>11.170924221104087</v>
      </c>
      <c r="I42" s="1568"/>
      <c r="J42" s="1585">
        <v>11.379244705248977</v>
      </c>
      <c r="K42" s="1590"/>
      <c r="L42" s="1568">
        <v>-1.830705723806051E-2</v>
      </c>
      <c r="M42" s="1571"/>
      <c r="N42" s="1585">
        <v>12.151904466144293</v>
      </c>
      <c r="O42" s="1568"/>
      <c r="P42" s="1585">
        <v>12.77705334828352</v>
      </c>
      <c r="Q42" s="1590"/>
      <c r="R42" s="1568">
        <v>-4.8927469041460163E-2</v>
      </c>
      <c r="S42" s="910"/>
      <c r="T42" s="901"/>
    </row>
    <row r="43" spans="1:20" x14ac:dyDescent="0.2">
      <c r="A43" s="546" t="s">
        <v>900</v>
      </c>
      <c r="B43" s="1657"/>
      <c r="C43" s="1658"/>
      <c r="D43" s="1658"/>
      <c r="E43" s="1658"/>
      <c r="F43" s="1653"/>
      <c r="G43" s="1653"/>
      <c r="H43" s="1659"/>
      <c r="I43" s="1653"/>
      <c r="J43" s="1660"/>
      <c r="K43" s="1661"/>
      <c r="L43" s="1655"/>
      <c r="M43" s="1656"/>
      <c r="N43" s="1658"/>
      <c r="O43" s="1653"/>
      <c r="P43" s="1658"/>
      <c r="Q43" s="1661"/>
      <c r="R43" s="1653"/>
      <c r="S43" s="900"/>
    </row>
    <row r="44" spans="1:20" s="98" customFormat="1" x14ac:dyDescent="0.2">
      <c r="A44" s="12" t="s">
        <v>303</v>
      </c>
      <c r="B44" s="1566">
        <v>591203.50476914912</v>
      </c>
      <c r="C44" s="1389"/>
      <c r="D44" s="1389">
        <v>567613.34117515513</v>
      </c>
      <c r="E44" s="1389"/>
      <c r="F44" s="1568">
        <v>4.1560269787095247E-2</v>
      </c>
      <c r="G44" s="1568"/>
      <c r="H44" s="1575">
        <v>495260.94807719655</v>
      </c>
      <c r="I44" s="1568"/>
      <c r="J44" s="1580">
        <v>480558.93642598734</v>
      </c>
      <c r="K44" s="1570"/>
      <c r="L44" s="1568">
        <v>3.059356623466624E-2</v>
      </c>
      <c r="M44" s="1571"/>
      <c r="N44" s="1389">
        <v>95942.556692038954</v>
      </c>
      <c r="O44" s="1568"/>
      <c r="P44" s="1389">
        <v>87054.404749168476</v>
      </c>
      <c r="Q44" s="1570"/>
      <c r="R44" s="1568">
        <v>0.10209881933579444</v>
      </c>
      <c r="S44" s="909"/>
      <c r="T44" s="901"/>
    </row>
    <row r="45" spans="1:20" s="98" customFormat="1" x14ac:dyDescent="0.2">
      <c r="A45" s="12" t="s">
        <v>319</v>
      </c>
      <c r="B45" s="1566">
        <v>378692.17067083158</v>
      </c>
      <c r="C45" s="1389"/>
      <c r="D45" s="1389">
        <v>357626.56997672463</v>
      </c>
      <c r="E45" s="1389"/>
      <c r="F45" s="1568">
        <v>5.8903902737086788E-2</v>
      </c>
      <c r="G45" s="1568"/>
      <c r="H45" s="1575">
        <v>320189.06618549337</v>
      </c>
      <c r="I45" s="1568"/>
      <c r="J45" s="1580">
        <v>306460.77411730692</v>
      </c>
      <c r="K45" s="1570"/>
      <c r="L45" s="1568">
        <v>4.4796245482730326E-2</v>
      </c>
      <c r="M45" s="1571"/>
      <c r="N45" s="1389">
        <v>58503.104485348027</v>
      </c>
      <c r="O45" s="1568"/>
      <c r="P45" s="1389">
        <v>51165.795859451093</v>
      </c>
      <c r="Q45" s="1570"/>
      <c r="R45" s="1568">
        <v>0.14340260915811834</v>
      </c>
      <c r="S45" s="909"/>
      <c r="T45" s="901"/>
    </row>
    <row r="46" spans="1:20" s="98" customFormat="1" x14ac:dyDescent="0.2">
      <c r="A46" s="12" t="s">
        <v>305</v>
      </c>
      <c r="B46" s="1566">
        <v>257132.23201348615</v>
      </c>
      <c r="C46" s="1389"/>
      <c r="D46" s="1389">
        <v>252299.57547003683</v>
      </c>
      <c r="E46" s="1389"/>
      <c r="F46" s="1568">
        <v>1.915443787190697E-2</v>
      </c>
      <c r="G46" s="1568"/>
      <c r="H46" s="1575">
        <v>227404.46192599385</v>
      </c>
      <c r="I46" s="1568"/>
      <c r="J46" s="1580">
        <v>223664.53789892886</v>
      </c>
      <c r="K46" s="1570"/>
      <c r="L46" s="1568">
        <v>1.6721130949936346E-2</v>
      </c>
      <c r="M46" s="1571"/>
      <c r="N46" s="1389">
        <v>29727.77008749</v>
      </c>
      <c r="O46" s="1568"/>
      <c r="P46" s="1389">
        <v>28635.037571115827</v>
      </c>
      <c r="Q46" s="1570"/>
      <c r="R46" s="1568">
        <v>3.8160680378377193E-2</v>
      </c>
      <c r="S46" s="909"/>
      <c r="T46" s="901"/>
    </row>
    <row r="47" spans="1:20" s="98" customFormat="1" x14ac:dyDescent="0.2">
      <c r="A47" s="12" t="s">
        <v>306</v>
      </c>
      <c r="B47" s="1566">
        <v>174366.85331924798</v>
      </c>
      <c r="C47" s="1389"/>
      <c r="D47" s="1389">
        <v>170338.81211684993</v>
      </c>
      <c r="E47" s="1389"/>
      <c r="F47" s="1568">
        <v>2.36472307886876E-2</v>
      </c>
      <c r="G47" s="1568"/>
      <c r="H47" s="1575">
        <v>158838.35719953934</v>
      </c>
      <c r="I47" s="1568"/>
      <c r="J47" s="1580">
        <v>153393.14776640636</v>
      </c>
      <c r="K47" s="1570"/>
      <c r="L47" s="1568">
        <v>3.5498387720846465E-2</v>
      </c>
      <c r="M47" s="1571"/>
      <c r="N47" s="1389">
        <v>15528.496119704636</v>
      </c>
      <c r="O47" s="1568"/>
      <c r="P47" s="1389">
        <v>16945.664350453902</v>
      </c>
      <c r="Q47" s="1570"/>
      <c r="R47" s="1568">
        <v>-8.3630136974317357E-2</v>
      </c>
      <c r="S47" s="909"/>
      <c r="T47" s="901"/>
    </row>
    <row r="48" spans="1:20" s="98" customFormat="1" x14ac:dyDescent="0.2">
      <c r="A48" s="12" t="s">
        <v>601</v>
      </c>
      <c r="B48" s="1566">
        <v>217446.24100446657</v>
      </c>
      <c r="C48" s="1389"/>
      <c r="D48" s="1389">
        <v>215519.92976501133</v>
      </c>
      <c r="E48" s="1389"/>
      <c r="F48" s="1568">
        <v>8.9379726578213293E-3</v>
      </c>
      <c r="G48" s="1568"/>
      <c r="H48" s="1575">
        <v>201534.76611091127</v>
      </c>
      <c r="I48" s="1568"/>
      <c r="J48" s="1580">
        <v>199385.46859379034</v>
      </c>
      <c r="K48" s="1570"/>
      <c r="L48" s="1568">
        <v>1.0779609628922894E-2</v>
      </c>
      <c r="M48" s="1571"/>
      <c r="N48" s="1389">
        <v>15911.47489355325</v>
      </c>
      <c r="O48" s="1568"/>
      <c r="P48" s="1389">
        <v>16134.461171225819</v>
      </c>
      <c r="Q48" s="1570"/>
      <c r="R48" s="1568">
        <v>-1.3820497338345762E-2</v>
      </c>
      <c r="S48" s="909"/>
      <c r="T48" s="901"/>
    </row>
    <row r="49" spans="1:20" s="98" customFormat="1" x14ac:dyDescent="0.2">
      <c r="A49" s="33" t="s">
        <v>196</v>
      </c>
      <c r="B49" s="1566">
        <v>159801.97844053936</v>
      </c>
      <c r="C49" s="1389"/>
      <c r="D49" s="1389">
        <v>156789.26224871777</v>
      </c>
      <c r="E49" s="1389"/>
      <c r="F49" s="1568">
        <v>1.9215067081841723E-2</v>
      </c>
      <c r="G49" s="1568"/>
      <c r="H49" s="1575">
        <v>149386.90853821207</v>
      </c>
      <c r="I49" s="1568"/>
      <c r="J49" s="1580">
        <v>146308.61241043694</v>
      </c>
      <c r="K49" s="1570"/>
      <c r="L49" s="1568">
        <v>2.1039746581285605E-2</v>
      </c>
      <c r="M49" s="1571"/>
      <c r="N49" s="1389">
        <v>10415.069902324181</v>
      </c>
      <c r="O49" s="1568"/>
      <c r="P49" s="1389">
        <v>10480.649838286314</v>
      </c>
      <c r="Q49" s="1570"/>
      <c r="R49" s="1568">
        <v>-6.2572394817128358E-3</v>
      </c>
      <c r="S49" s="909"/>
      <c r="T49" s="901"/>
    </row>
    <row r="50" spans="1:20" s="98" customFormat="1" x14ac:dyDescent="0.2">
      <c r="A50" s="12" t="s">
        <v>185</v>
      </c>
      <c r="B50" s="1566">
        <v>154548.51734833061</v>
      </c>
      <c r="C50" s="1389"/>
      <c r="D50" s="1389">
        <v>141438.55141881292</v>
      </c>
      <c r="E50" s="1389"/>
      <c r="F50" s="1568">
        <v>9.2690188056987727E-2</v>
      </c>
      <c r="G50" s="1568"/>
      <c r="H50" s="1575">
        <v>139206.68164816394</v>
      </c>
      <c r="I50" s="1568"/>
      <c r="J50" s="1580">
        <v>127822.71517986714</v>
      </c>
      <c r="K50" s="1570"/>
      <c r="L50" s="1568">
        <v>8.9060590304921361E-2</v>
      </c>
      <c r="M50" s="1571"/>
      <c r="N50" s="1389">
        <v>15341.835700164716</v>
      </c>
      <c r="O50" s="1568"/>
      <c r="P50" s="1389">
        <v>13615.836238949927</v>
      </c>
      <c r="Q50" s="1570"/>
      <c r="R50" s="1568">
        <v>0.12676411723264827</v>
      </c>
      <c r="S50" s="909"/>
      <c r="T50" s="901"/>
    </row>
    <row r="51" spans="1:20" s="98" customFormat="1" x14ac:dyDescent="0.2">
      <c r="A51" s="12" t="s">
        <v>792</v>
      </c>
      <c r="B51" s="1566">
        <v>11612.270952865407</v>
      </c>
      <c r="C51" s="1389"/>
      <c r="D51" s="1389">
        <v>10758.337990275299</v>
      </c>
      <c r="E51" s="1389"/>
      <c r="F51" s="1568">
        <v>7.9374059762948257E-2</v>
      </c>
      <c r="G51" s="1568"/>
      <c r="H51" s="1575">
        <v>8559.0715776510042</v>
      </c>
      <c r="I51" s="1568"/>
      <c r="J51" s="1580">
        <v>8860.8669344877726</v>
      </c>
      <c r="K51" s="1570"/>
      <c r="L51" s="1568">
        <v>-3.4059348714755813E-2</v>
      </c>
      <c r="M51" s="1571"/>
      <c r="N51" s="1389">
        <v>3053.1993752145358</v>
      </c>
      <c r="O51" s="1568"/>
      <c r="P51" s="1389">
        <v>1897.4710557874093</v>
      </c>
      <c r="Q51" s="1570"/>
      <c r="R51" s="1568">
        <v>0.60908877418819141</v>
      </c>
      <c r="S51" s="909"/>
      <c r="T51" s="901"/>
    </row>
    <row r="52" spans="1:20" s="98" customFormat="1" x14ac:dyDescent="0.2">
      <c r="A52" s="12" t="s">
        <v>957</v>
      </c>
      <c r="B52" s="1566">
        <v>17524.824652740132</v>
      </c>
      <c r="C52" s="1389"/>
      <c r="D52" s="1389">
        <v>15336.15650286761</v>
      </c>
      <c r="E52" s="1389"/>
      <c r="F52" s="1568">
        <v>0.1427129508924401</v>
      </c>
      <c r="G52" s="1568"/>
      <c r="H52" s="1575">
        <v>13572.877997000447</v>
      </c>
      <c r="I52" s="1568"/>
      <c r="J52" s="1580">
        <v>12916.052331627227</v>
      </c>
      <c r="K52" s="1570"/>
      <c r="L52" s="1568">
        <v>5.0853437916542607E-2</v>
      </c>
      <c r="M52" s="1571"/>
      <c r="N52" s="1389">
        <v>3951.9466557397395</v>
      </c>
      <c r="O52" s="1568"/>
      <c r="P52" s="1389">
        <v>2420.104171240293</v>
      </c>
      <c r="Q52" s="1570"/>
      <c r="R52" s="1568">
        <v>0.63296551557711822</v>
      </c>
      <c r="S52" s="909"/>
      <c r="T52" s="901"/>
    </row>
    <row r="53" spans="1:20" s="98" customFormat="1" x14ac:dyDescent="0.2">
      <c r="A53" s="12" t="s">
        <v>308</v>
      </c>
      <c r="B53" s="1566">
        <v>23452.680802076968</v>
      </c>
      <c r="C53" s="1389"/>
      <c r="D53" s="1389">
        <v>20632.822129248627</v>
      </c>
      <c r="E53" s="1389"/>
      <c r="F53" s="1568">
        <v>0.13666858828928555</v>
      </c>
      <c r="G53" s="1568"/>
      <c r="H53" s="1575">
        <v>19099.728991065422</v>
      </c>
      <c r="I53" s="1568"/>
      <c r="J53" s="1580">
        <v>18808.168284316802</v>
      </c>
      <c r="K53" s="1570"/>
      <c r="L53" s="1568">
        <v>1.5501812953882269E-2</v>
      </c>
      <c r="M53" s="1571"/>
      <c r="N53" s="1389">
        <v>4352.9518110121271</v>
      </c>
      <c r="O53" s="1568"/>
      <c r="P53" s="1389">
        <v>1824.6538449317904</v>
      </c>
      <c r="Q53" s="1570"/>
      <c r="R53" s="1568">
        <v>1.3856315668328039</v>
      </c>
      <c r="S53" s="909"/>
      <c r="T53" s="901"/>
    </row>
    <row r="54" spans="1:20" x14ac:dyDescent="0.2">
      <c r="A54" s="12" t="s">
        <v>309</v>
      </c>
      <c r="B54" s="1566">
        <v>101082.27976365382</v>
      </c>
      <c r="C54" s="1389"/>
      <c r="D54" s="1389">
        <v>98105.443777267312</v>
      </c>
      <c r="E54" s="1389"/>
      <c r="F54" s="1568">
        <v>3.0343229404730419E-2</v>
      </c>
      <c r="G54" s="1568"/>
      <c r="H54" s="1575">
        <v>79293.135069006676</v>
      </c>
      <c r="I54" s="1568"/>
      <c r="J54" s="1580">
        <v>78243.666769264179</v>
      </c>
      <c r="K54" s="1570"/>
      <c r="L54" s="1568">
        <v>1.3412821038120764E-2</v>
      </c>
      <c r="M54" s="1571"/>
      <c r="N54" s="1389">
        <v>21789.144694654075</v>
      </c>
      <c r="O54" s="1568"/>
      <c r="P54" s="1389">
        <v>19861.777008003864</v>
      </c>
      <c r="Q54" s="1570"/>
      <c r="R54" s="1568">
        <v>9.7039035624734024E-2</v>
      </c>
      <c r="S54" s="909"/>
    </row>
    <row r="55" spans="1:20" s="98" customFormat="1" x14ac:dyDescent="0.2">
      <c r="A55" s="12" t="s">
        <v>310</v>
      </c>
      <c r="B55" s="1566">
        <v>81048.287202669715</v>
      </c>
      <c r="C55" s="1389"/>
      <c r="D55" s="1389">
        <v>76742.915501008567</v>
      </c>
      <c r="E55" s="1389"/>
      <c r="F55" s="1568">
        <v>5.6101226719807981E-2</v>
      </c>
      <c r="G55" s="1568"/>
      <c r="H55" s="1575">
        <v>73972.069832920039</v>
      </c>
      <c r="I55" s="1568"/>
      <c r="J55" s="1580">
        <v>70668.164410388432</v>
      </c>
      <c r="K55" s="1570"/>
      <c r="L55" s="1568">
        <v>4.6752387727873726E-2</v>
      </c>
      <c r="M55" s="1571"/>
      <c r="N55" s="1389">
        <v>7076.2173697491617</v>
      </c>
      <c r="O55" s="1568"/>
      <c r="P55" s="1389">
        <v>6074.7510906225543</v>
      </c>
      <c r="Q55" s="1570"/>
      <c r="R55" s="1568">
        <v>0.16485717096665023</v>
      </c>
      <c r="S55" s="909"/>
      <c r="T55" s="901"/>
    </row>
    <row r="56" spans="1:20" s="98" customFormat="1" x14ac:dyDescent="0.2">
      <c r="A56" s="546" t="s">
        <v>311</v>
      </c>
      <c r="B56" s="1577"/>
      <c r="C56" s="1578"/>
      <c r="D56" s="1591"/>
      <c r="E56" s="1591"/>
      <c r="F56" s="1578"/>
      <c r="G56" s="1578"/>
      <c r="H56" s="1577"/>
      <c r="I56" s="1578"/>
      <c r="J56" s="1593"/>
      <c r="K56" s="1578"/>
      <c r="L56" s="1579"/>
      <c r="M56" s="1577"/>
      <c r="N56" s="1578"/>
      <c r="O56" s="1596"/>
      <c r="P56" s="1593"/>
      <c r="Q56" s="1578"/>
      <c r="R56" s="1579"/>
      <c r="S56" s="900"/>
      <c r="T56" s="901"/>
    </row>
    <row r="57" spans="1:20" s="98" customFormat="1" x14ac:dyDescent="0.2">
      <c r="A57" s="33" t="s">
        <v>312</v>
      </c>
      <c r="B57" s="1566">
        <v>1059410.9101036577</v>
      </c>
      <c r="C57" s="1389"/>
      <c r="D57" s="1389">
        <v>1018145.8122605345</v>
      </c>
      <c r="E57" s="1389"/>
      <c r="F57" s="1568">
        <v>4.0529654344405315E-2</v>
      </c>
      <c r="G57" s="1568"/>
      <c r="H57" s="1575">
        <v>930286.8426178759</v>
      </c>
      <c r="I57" s="1568"/>
      <c r="J57" s="1580">
        <v>898298.05758346058</v>
      </c>
      <c r="K57" s="1570"/>
      <c r="L57" s="1568">
        <v>3.5610435494505391E-2</v>
      </c>
      <c r="M57" s="1571"/>
      <c r="N57" s="1580">
        <v>129124.06748591227</v>
      </c>
      <c r="O57" s="1568"/>
      <c r="P57" s="1389">
        <v>119847.7546771435</v>
      </c>
      <c r="Q57" s="1570"/>
      <c r="R57" s="1568">
        <v>7.7400805995557598E-2</v>
      </c>
      <c r="S57" s="909"/>
      <c r="T57" s="901"/>
    </row>
    <row r="58" spans="1:20" s="98" customFormat="1" x14ac:dyDescent="0.2">
      <c r="A58" s="33" t="s">
        <v>194</v>
      </c>
      <c r="B58" s="1566">
        <v>996170.64065829513</v>
      </c>
      <c r="C58" s="1389"/>
      <c r="D58" s="1389">
        <v>949592.46648659278</v>
      </c>
      <c r="E58" s="1389"/>
      <c r="F58" s="1568">
        <v>4.9050698921440934E-2</v>
      </c>
      <c r="G58" s="1568"/>
      <c r="H58" s="1575">
        <v>874635.77891533228</v>
      </c>
      <c r="I58" s="1568"/>
      <c r="J58" s="1580">
        <v>838139.80271989352</v>
      </c>
      <c r="K58" s="1570"/>
      <c r="L58" s="1568">
        <v>4.3544019836551928E-2</v>
      </c>
      <c r="M58" s="1571"/>
      <c r="N58" s="1580">
        <v>121534.86174307729</v>
      </c>
      <c r="O58" s="1568"/>
      <c r="P58" s="1389">
        <v>111452.66376679833</v>
      </c>
      <c r="Q58" s="1570"/>
      <c r="R58" s="1568">
        <v>9.0461704866693693E-2</v>
      </c>
      <c r="S58" s="909"/>
      <c r="T58" s="901"/>
    </row>
    <row r="59" spans="1:20" s="98" customFormat="1" x14ac:dyDescent="0.2">
      <c r="A59" s="33" t="s">
        <v>195</v>
      </c>
      <c r="B59" s="1566">
        <v>66651.15904585825</v>
      </c>
      <c r="C59" s="1389"/>
      <c r="D59" s="1389">
        <v>73410.473124876589</v>
      </c>
      <c r="E59" s="1389"/>
      <c r="F59" s="1568">
        <v>-9.2075609804615349E-2</v>
      </c>
      <c r="G59" s="1568"/>
      <c r="H59" s="1575">
        <v>58949.188244354809</v>
      </c>
      <c r="I59" s="1568"/>
      <c r="J59" s="1580">
        <v>65114.411972185691</v>
      </c>
      <c r="K59" s="1570"/>
      <c r="L59" s="1568">
        <v>-9.4682936405298762E-2</v>
      </c>
      <c r="M59" s="1571"/>
      <c r="N59" s="1580">
        <v>7701.970801503031</v>
      </c>
      <c r="O59" s="1568"/>
      <c r="P59" s="1389">
        <v>8296.0611526948887</v>
      </c>
      <c r="Q59" s="1570"/>
      <c r="R59" s="1568">
        <v>-7.1611134520009376E-2</v>
      </c>
      <c r="S59" s="909"/>
      <c r="T59" s="901"/>
    </row>
    <row r="60" spans="1:20" s="98" customFormat="1" x14ac:dyDescent="0.2">
      <c r="A60" s="33" t="s">
        <v>621</v>
      </c>
      <c r="B60" s="1566">
        <v>12784.939325904365</v>
      </c>
      <c r="C60" s="1389"/>
      <c r="D60" s="1389">
        <v>15671.680526666894</v>
      </c>
      <c r="E60" s="1389"/>
      <c r="F60" s="1568">
        <v>-0.18420112609177158</v>
      </c>
      <c r="G60" s="1568"/>
      <c r="H60" s="1575">
        <v>11452.682541752209</v>
      </c>
      <c r="I60" s="1568"/>
      <c r="J60" s="1580">
        <v>14439.29377018456</v>
      </c>
      <c r="K60" s="1570"/>
      <c r="L60" s="1568">
        <v>-0.20683914850457241</v>
      </c>
      <c r="M60" s="1571"/>
      <c r="N60" s="1580">
        <v>1332.2567841521266</v>
      </c>
      <c r="O60" s="1568"/>
      <c r="P60" s="1389">
        <v>1232.3867564822615</v>
      </c>
      <c r="Q60" s="1570"/>
      <c r="R60" s="1568">
        <v>8.1037894268626509E-2</v>
      </c>
      <c r="S60" s="909"/>
      <c r="T60" s="901"/>
    </row>
    <row r="61" spans="1:20" s="98" customFormat="1" x14ac:dyDescent="0.2">
      <c r="A61" s="33" t="s">
        <v>243</v>
      </c>
      <c r="B61" s="1566">
        <v>52686.808517774851</v>
      </c>
      <c r="C61" s="1389"/>
      <c r="D61" s="1389">
        <v>44246.707943671237</v>
      </c>
      <c r="E61" s="1389"/>
      <c r="F61" s="1568">
        <v>0.19075092738760083</v>
      </c>
      <c r="G61" s="1568"/>
      <c r="H61" s="1575">
        <v>45810.268708768162</v>
      </c>
      <c r="I61" s="1568"/>
      <c r="J61" s="1580">
        <v>40081.762779695782</v>
      </c>
      <c r="K61" s="1570"/>
      <c r="L61" s="1568">
        <v>0.14292050877498505</v>
      </c>
      <c r="M61" s="1571"/>
      <c r="N61" s="1580">
        <v>6876.5398090054259</v>
      </c>
      <c r="O61" s="1568"/>
      <c r="P61" s="1389">
        <v>4164.9451639760309</v>
      </c>
      <c r="Q61" s="1570"/>
      <c r="R61" s="1568">
        <v>0.65105170374939425</v>
      </c>
      <c r="S61" s="909"/>
      <c r="T61" s="901"/>
    </row>
    <row r="62" spans="1:20" s="98" customFormat="1" x14ac:dyDescent="0.2">
      <c r="A62" s="33" t="s">
        <v>313</v>
      </c>
      <c r="B62" s="1566">
        <v>30655.222455335894</v>
      </c>
      <c r="C62" s="1389"/>
      <c r="D62" s="1389">
        <v>26996.362122150163</v>
      </c>
      <c r="E62" s="1389"/>
      <c r="F62" s="1568">
        <v>0.13553160668946884</v>
      </c>
      <c r="G62" s="1568"/>
      <c r="H62" s="1575">
        <v>27241.887040904505</v>
      </c>
      <c r="I62" s="1568"/>
      <c r="J62" s="1580">
        <v>24899.180770142135</v>
      </c>
      <c r="K62" s="1570"/>
      <c r="L62" s="1568">
        <v>9.4087684747107311E-2</v>
      </c>
      <c r="M62" s="1571"/>
      <c r="N62" s="1580">
        <v>3413.3354144317013</v>
      </c>
      <c r="O62" s="1568"/>
      <c r="P62" s="1389">
        <v>2097.1813520079531</v>
      </c>
      <c r="Q62" s="1570"/>
      <c r="R62" s="1568">
        <v>0.62758237916029158</v>
      </c>
      <c r="S62" s="909"/>
      <c r="T62" s="901"/>
    </row>
    <row r="63" spans="1:20" s="98" customFormat="1" x14ac:dyDescent="0.2">
      <c r="A63" s="33" t="s">
        <v>314</v>
      </c>
      <c r="B63" s="1566">
        <v>9891.2840647669236</v>
      </c>
      <c r="C63" s="1389"/>
      <c r="D63" s="1389">
        <v>9595.6793631298624</v>
      </c>
      <c r="E63" s="1389"/>
      <c r="F63" s="1568">
        <v>3.0806021173746537E-2</v>
      </c>
      <c r="G63" s="1568"/>
      <c r="H63" s="1575">
        <v>9560.4564820624637</v>
      </c>
      <c r="I63" s="1568"/>
      <c r="J63" s="1580">
        <v>9051.4730236722426</v>
      </c>
      <c r="K63" s="1570"/>
      <c r="L63" s="1568">
        <v>5.6232113497889341E-2</v>
      </c>
      <c r="M63" s="1571"/>
      <c r="N63" s="1580">
        <v>330.8275827044863</v>
      </c>
      <c r="O63" s="1568"/>
      <c r="P63" s="1389">
        <v>544.20633945759948</v>
      </c>
      <c r="Q63" s="1570"/>
      <c r="R63" s="1568">
        <v>-0.39209164113336842</v>
      </c>
      <c r="S63" s="909"/>
      <c r="T63" s="901"/>
    </row>
    <row r="64" spans="1:20" s="98" customFormat="1" x14ac:dyDescent="0.2">
      <c r="A64" s="33" t="s">
        <v>315</v>
      </c>
      <c r="B64" s="1566">
        <v>14627.883530247838</v>
      </c>
      <c r="C64" s="1389"/>
      <c r="D64" s="1389">
        <v>10352.511867560463</v>
      </c>
      <c r="E64" s="1389"/>
      <c r="F64" s="1568">
        <v>0.41297916074689356</v>
      </c>
      <c r="G64" s="1568"/>
      <c r="H64" s="1575">
        <v>11305.53108435335</v>
      </c>
      <c r="I64" s="1568"/>
      <c r="J64" s="1580">
        <v>8661.2237416072803</v>
      </c>
      <c r="K64" s="1570"/>
      <c r="L64" s="1568">
        <v>0.30530412579497229</v>
      </c>
      <c r="M64" s="1571"/>
      <c r="N64" s="1580">
        <v>3322.3524458942629</v>
      </c>
      <c r="O64" s="1568"/>
      <c r="P64" s="1389">
        <v>1691.2881259530711</v>
      </c>
      <c r="Q64" s="1570"/>
      <c r="R64" s="1568">
        <v>0.96439175260102883</v>
      </c>
      <c r="S64" s="909"/>
      <c r="T64" s="901"/>
    </row>
    <row r="65" spans="1:20" s="98" customFormat="1" x14ac:dyDescent="0.2">
      <c r="A65" s="33" t="s">
        <v>237</v>
      </c>
      <c r="B65" s="1566">
        <v>27504.975253477733</v>
      </c>
      <c r="C65" s="1389"/>
      <c r="D65" s="1389">
        <v>30973.26299432521</v>
      </c>
      <c r="E65" s="1389"/>
      <c r="F65" s="1568">
        <v>-0.11197682793327014</v>
      </c>
      <c r="G65" s="1568"/>
      <c r="H65" s="1575">
        <v>25879.766499596586</v>
      </c>
      <c r="I65" s="1568"/>
      <c r="J65" s="1580">
        <v>29920.028968019058</v>
      </c>
      <c r="K65" s="1570"/>
      <c r="L65" s="1568">
        <v>-0.13503537956935238</v>
      </c>
      <c r="M65" s="1571"/>
      <c r="N65" s="1580">
        <v>1625.208753881099</v>
      </c>
      <c r="O65" s="1568"/>
      <c r="P65" s="1389">
        <v>1053.2340263062547</v>
      </c>
      <c r="Q65" s="1570"/>
      <c r="R65" s="1568">
        <v>0.54306518142106441</v>
      </c>
      <c r="S65" s="909"/>
      <c r="T65" s="901"/>
    </row>
    <row r="66" spans="1:20" s="98" customFormat="1" x14ac:dyDescent="0.2">
      <c r="A66" s="33" t="s">
        <v>260</v>
      </c>
      <c r="B66" s="1566">
        <v>76633.0038729558</v>
      </c>
      <c r="C66" s="1389"/>
      <c r="D66" s="1389">
        <v>74232.206079515861</v>
      </c>
      <c r="E66" s="1389"/>
      <c r="F66" s="1568">
        <v>3.2341727670982298E-2</v>
      </c>
      <c r="G66" s="1568"/>
      <c r="H66" s="1575">
        <v>69831.978502150698</v>
      </c>
      <c r="I66" s="1568"/>
      <c r="J66" s="1580">
        <v>67645.895457962994</v>
      </c>
      <c r="K66" s="1570"/>
      <c r="L66" s="1568">
        <v>3.2316565985089162E-2</v>
      </c>
      <c r="M66" s="1571"/>
      <c r="N66" s="1580">
        <v>6801.0253708044911</v>
      </c>
      <c r="O66" s="1568"/>
      <c r="P66" s="1389">
        <v>6586.3106215556027</v>
      </c>
      <c r="Q66" s="1570"/>
      <c r="R66" s="1568">
        <v>3.260015532006226E-2</v>
      </c>
      <c r="S66" s="909"/>
      <c r="T66" s="901"/>
    </row>
    <row r="67" spans="1:20" s="98" customFormat="1" x14ac:dyDescent="0.2">
      <c r="A67" s="33" t="s">
        <v>316</v>
      </c>
      <c r="B67" s="1566">
        <v>6851.7328364893146</v>
      </c>
      <c r="C67" s="1389"/>
      <c r="D67" s="1389">
        <v>7090.7524175168046</v>
      </c>
      <c r="E67" s="1389"/>
      <c r="F67" s="1568">
        <v>-3.3708634423199206E-2</v>
      </c>
      <c r="G67" s="1568"/>
      <c r="H67" s="1575">
        <v>5495.8233487639536</v>
      </c>
      <c r="I67" s="1568"/>
      <c r="J67" s="1580">
        <v>6638.6515525597879</v>
      </c>
      <c r="K67" s="1570"/>
      <c r="L67" s="1568">
        <v>-0.17214764093999976</v>
      </c>
      <c r="M67" s="1571"/>
      <c r="N67" s="1597">
        <v>1355.9094877252619</v>
      </c>
      <c r="O67" s="1568"/>
      <c r="P67" s="1389">
        <v>452.10086495700415</v>
      </c>
      <c r="Q67" s="1570"/>
      <c r="R67" s="1568">
        <v>1.9991304879591683</v>
      </c>
      <c r="S67" s="909"/>
      <c r="T67" s="901"/>
    </row>
    <row r="68" spans="1:20" s="98" customFormat="1" x14ac:dyDescent="0.2">
      <c r="A68" s="33" t="s">
        <v>317</v>
      </c>
      <c r="B68" s="1566">
        <v>2161.9226570548212</v>
      </c>
      <c r="C68" s="1389"/>
      <c r="D68" s="1389">
        <v>3304.9977902019491</v>
      </c>
      <c r="E68" s="1389"/>
      <c r="F68" s="1568">
        <v>-0.34586260134149172</v>
      </c>
      <c r="G68" s="1568"/>
      <c r="H68" s="1575">
        <v>1713.5916624997451</v>
      </c>
      <c r="I68" s="1568"/>
      <c r="J68" s="1580">
        <v>2972.5040693573701</v>
      </c>
      <c r="K68" s="1570"/>
      <c r="L68" s="1568">
        <v>-0.42351915337488205</v>
      </c>
      <c r="M68" s="1571"/>
      <c r="N68" s="1597">
        <v>448.3309945550788</v>
      </c>
      <c r="O68" s="1568"/>
      <c r="P68" s="1389">
        <v>332.49372084458162</v>
      </c>
      <c r="Q68" s="1570"/>
      <c r="R68" s="1568">
        <v>0.34838935729749704</v>
      </c>
      <c r="S68" s="909"/>
      <c r="T68" s="901"/>
    </row>
    <row r="69" spans="1:20" s="10" customFormat="1" x14ac:dyDescent="0.2">
      <c r="A69" s="33" t="s">
        <v>622</v>
      </c>
      <c r="B69" s="1566">
        <v>5090.4002946155588</v>
      </c>
      <c r="C69" s="1389"/>
      <c r="D69" s="1389">
        <v>7099.0868154938644</v>
      </c>
      <c r="E69" s="1389"/>
      <c r="F69" s="1568">
        <v>-0.28294998682003958</v>
      </c>
      <c r="G69" s="1581"/>
      <c r="H69" s="1575">
        <v>3880.8263245630651</v>
      </c>
      <c r="I69" s="1568"/>
      <c r="J69" s="1580">
        <v>5721.6744679335161</v>
      </c>
      <c r="K69" s="1570"/>
      <c r="L69" s="1568">
        <v>-0.32173241481794856</v>
      </c>
      <c r="M69" s="1571"/>
      <c r="N69" s="1662">
        <v>1209.5739700524909</v>
      </c>
      <c r="O69" s="1568"/>
      <c r="P69" s="1389">
        <v>1377.4123475603587</v>
      </c>
      <c r="Q69" s="1570"/>
      <c r="R69" s="1568">
        <v>-0.12185049582656877</v>
      </c>
      <c r="S69" s="909"/>
      <c r="T69" s="1329"/>
    </row>
    <row r="70" spans="1:20" s="10" customFormat="1" x14ac:dyDescent="0.2">
      <c r="A70" s="194" t="s">
        <v>893</v>
      </c>
      <c r="B70" s="1599">
        <v>48.392588357956633</v>
      </c>
      <c r="C70" s="1600"/>
      <c r="D70" s="1600">
        <v>48.730456091199066</v>
      </c>
      <c r="E70" s="1601"/>
      <c r="F70" s="1602">
        <v>-6.9333997738521783E-3</v>
      </c>
      <c r="G70" s="1602"/>
      <c r="H70" s="1603">
        <v>48.345191102075859</v>
      </c>
      <c r="I70" s="1602"/>
      <c r="J70" s="1604">
        <v>48.466253763289906</v>
      </c>
      <c r="K70" s="1601"/>
      <c r="L70" s="1605">
        <v>-2.4978753630375398E-3</v>
      </c>
      <c r="M70" s="1602"/>
      <c r="N70" s="1604">
        <v>48.718250352682759</v>
      </c>
      <c r="O70" s="1602"/>
      <c r="P70" s="1600">
        <v>50.590001393505084</v>
      </c>
      <c r="Q70" s="1601"/>
      <c r="R70" s="1602">
        <v>-3.6998438214366734E-2</v>
      </c>
      <c r="S70" s="918"/>
      <c r="T70" s="1329"/>
    </row>
    <row r="71" spans="1:20" s="10" customFormat="1" x14ac:dyDescent="0.2">
      <c r="A71" s="901"/>
      <c r="B71" s="109"/>
      <c r="C71" s="1329"/>
      <c r="D71" s="109"/>
      <c r="E71" s="921"/>
      <c r="F71" s="922"/>
      <c r="G71" s="922"/>
      <c r="H71" s="553"/>
      <c r="I71" s="922"/>
      <c r="J71" s="110"/>
      <c r="K71" s="921"/>
      <c r="L71" s="922"/>
      <c r="M71" s="922"/>
      <c r="N71" s="109"/>
      <c r="O71" s="922"/>
      <c r="P71" s="316"/>
      <c r="Q71" s="921"/>
      <c r="R71" s="922"/>
      <c r="S71" s="922"/>
      <c r="T71" s="901"/>
    </row>
    <row r="72" spans="1:20" s="10" customFormat="1" x14ac:dyDescent="0.2">
      <c r="A72" s="919" t="s">
        <v>909</v>
      </c>
      <c r="B72" s="916"/>
      <c r="C72" s="908"/>
      <c r="D72" s="908"/>
      <c r="E72" s="908"/>
      <c r="F72" s="907"/>
      <c r="G72" s="907"/>
      <c r="H72" s="916"/>
      <c r="I72" s="902"/>
      <c r="J72" s="916"/>
      <c r="K72" s="917"/>
      <c r="L72" s="907"/>
      <c r="M72" s="106"/>
      <c r="N72" s="916"/>
      <c r="O72" s="902"/>
      <c r="P72" s="916"/>
      <c r="Q72" s="917"/>
      <c r="R72" s="907"/>
      <c r="S72" s="907"/>
      <c r="T72" s="901"/>
    </row>
    <row r="73" spans="1:20" x14ac:dyDescent="0.2">
      <c r="A73" s="901" t="s">
        <v>910</v>
      </c>
      <c r="B73" s="109"/>
      <c r="D73" s="109"/>
      <c r="E73" s="921"/>
      <c r="F73" s="922"/>
      <c r="G73" s="922"/>
      <c r="H73" s="553"/>
      <c r="I73" s="922"/>
      <c r="J73" s="110"/>
      <c r="K73" s="921"/>
      <c r="L73" s="922"/>
      <c r="M73" s="922"/>
      <c r="N73" s="109"/>
      <c r="O73" s="922"/>
      <c r="P73" s="316"/>
      <c r="Q73" s="921"/>
      <c r="R73" s="922"/>
      <c r="S73" s="922"/>
    </row>
    <row r="74" spans="1:20" x14ac:dyDescent="0.2">
      <c r="A74" s="901" t="s">
        <v>677</v>
      </c>
      <c r="B74" s="109"/>
      <c r="D74" s="109"/>
      <c r="E74" s="921"/>
      <c r="F74" s="922"/>
      <c r="G74" s="922"/>
      <c r="H74" s="109"/>
      <c r="I74" s="922"/>
      <c r="J74" s="110"/>
      <c r="K74" s="921"/>
      <c r="L74" s="922"/>
      <c r="M74" s="922"/>
      <c r="N74" s="39"/>
      <c r="O74" s="922"/>
      <c r="P74" s="316"/>
      <c r="Q74" s="921"/>
      <c r="R74" s="922"/>
      <c r="S74" s="922"/>
    </row>
    <row r="75" spans="1:20" x14ac:dyDescent="0.2">
      <c r="A75" s="901"/>
      <c r="D75" s="34"/>
      <c r="F75" s="901"/>
      <c r="J75" s="34"/>
      <c r="L75" s="901"/>
      <c r="N75" s="35"/>
      <c r="P75" s="34"/>
    </row>
    <row r="76" spans="1:20" x14ac:dyDescent="0.2">
      <c r="F76" s="35"/>
      <c r="G76" s="35"/>
      <c r="L76" s="35"/>
      <c r="M76" s="35"/>
      <c r="R76" s="35"/>
      <c r="S76" s="35"/>
    </row>
    <row r="77" spans="1:20" x14ac:dyDescent="0.2">
      <c r="B77" s="93"/>
      <c r="D77" s="93"/>
      <c r="F77" s="35"/>
      <c r="G77" s="35"/>
      <c r="L77" s="35"/>
      <c r="M77" s="35"/>
      <c r="R77" s="35"/>
      <c r="S77" s="35"/>
    </row>
    <row r="78" spans="1:20" x14ac:dyDescent="0.2">
      <c r="B78" s="93"/>
      <c r="D78" s="93"/>
      <c r="F78" s="35"/>
      <c r="G78" s="35"/>
      <c r="L78" s="35"/>
      <c r="M78" s="35"/>
      <c r="R78" s="35"/>
      <c r="S78" s="35"/>
    </row>
    <row r="79" spans="1:20" x14ac:dyDescent="0.2">
      <c r="B79" s="317"/>
      <c r="H79" s="77"/>
      <c r="N79" s="77"/>
    </row>
    <row r="80" spans="1:20" x14ac:dyDescent="0.2">
      <c r="B80" s="318"/>
    </row>
    <row r="81" spans="2:2" x14ac:dyDescent="0.2">
      <c r="B81" s="924"/>
    </row>
    <row r="82" spans="2:2" x14ac:dyDescent="0.2">
      <c r="B82" s="319"/>
    </row>
    <row r="83" spans="2:2" x14ac:dyDescent="0.2">
      <c r="B83" s="319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51" type="noConversion"/>
  <printOptions horizontalCentered="1"/>
  <pageMargins left="0.25" right="0.25" top="0.25" bottom="0.5" header="0.3" footer="0.3"/>
  <pageSetup scale="83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>
    <pageSetUpPr fitToPage="1"/>
  </sheetPr>
  <dimension ref="A1:U82"/>
  <sheetViews>
    <sheetView showGridLines="0" zoomScaleNormal="100" workbookViewId="0">
      <selection activeCell="H14" sqref="H14"/>
    </sheetView>
  </sheetViews>
  <sheetFormatPr defaultColWidth="9.140625" defaultRowHeight="12" x14ac:dyDescent="0.2"/>
  <cols>
    <col min="1" max="1" width="24.7109375" style="923" customWidth="1"/>
    <col min="2" max="2" width="10.28515625" style="34" customWidth="1"/>
    <col min="3" max="3" width="0.5703125" style="920" customWidth="1"/>
    <col min="4" max="4" width="12.7109375" style="901" customWidth="1"/>
    <col min="5" max="5" width="0.7109375" style="901" customWidth="1"/>
    <col min="6" max="6" width="8.5703125" style="920" customWidth="1"/>
    <col min="7" max="7" width="0.5703125" style="920" customWidth="1"/>
    <col min="8" max="8" width="10.28515625" style="35" customWidth="1"/>
    <col min="9" max="9" width="0.5703125" style="920" customWidth="1"/>
    <col min="10" max="10" width="10.28515625" style="567" customWidth="1"/>
    <col min="11" max="11" width="0.5703125" style="901" customWidth="1"/>
    <col min="12" max="12" width="8.42578125" style="920" customWidth="1"/>
    <col min="13" max="13" width="1.5703125" style="920" customWidth="1"/>
    <col min="14" max="14" width="10.28515625" style="71" customWidth="1"/>
    <col min="15" max="15" width="0.5703125" style="920" customWidth="1"/>
    <col min="16" max="16" width="10.28515625" style="567" customWidth="1"/>
    <col min="17" max="17" width="0.5703125" style="901" customWidth="1"/>
    <col min="18" max="18" width="8.28515625" style="920" customWidth="1"/>
    <col min="19" max="19" width="0.5703125" style="920" customWidth="1"/>
    <col min="20" max="20" width="9.140625" style="901"/>
    <col min="21" max="16384" width="9.140625" style="4"/>
  </cols>
  <sheetData>
    <row r="1" spans="1:21" s="2" customFormat="1" ht="15.75" x14ac:dyDescent="0.25">
      <c r="A1" s="1893" t="str">
        <f>CONCATENATE('List of Tables'!A75,":  ",'List of Tables'!C75)</f>
        <v>TABLE 62:  Hawai'i Island Visitor Characteristics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693"/>
      <c r="U1" s="1353"/>
    </row>
    <row r="2" spans="1:21" s="2" customFormat="1" ht="15.75" x14ac:dyDescent="0.25">
      <c r="A2" s="1893" t="s">
        <v>650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  <c r="T2" s="901"/>
    </row>
    <row r="3" spans="1:21" s="2" customFormat="1" ht="14.25" x14ac:dyDescent="0.2">
      <c r="A3" s="604"/>
      <c r="B3" s="417"/>
      <c r="C3" s="902"/>
      <c r="D3" s="834"/>
      <c r="E3" s="902"/>
      <c r="F3" s="902"/>
      <c r="G3" s="902"/>
      <c r="H3" s="544"/>
      <c r="I3" s="902"/>
      <c r="J3" s="834"/>
      <c r="K3" s="902"/>
      <c r="L3" s="902"/>
      <c r="M3" s="902"/>
      <c r="N3" s="544"/>
      <c r="O3" s="902"/>
      <c r="P3" s="834"/>
      <c r="Q3" s="902"/>
      <c r="R3" s="544"/>
      <c r="S3" s="902"/>
      <c r="T3" s="901"/>
    </row>
    <row r="4" spans="1:21" x14ac:dyDescent="0.2">
      <c r="A4" s="1971" t="s">
        <v>21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  <c r="T4" s="4"/>
    </row>
    <row r="5" spans="1:21" s="14" customFormat="1" ht="24" x14ac:dyDescent="0.2">
      <c r="A5" s="1979" t="s">
        <v>248</v>
      </c>
      <c r="B5" s="66">
        <v>2015</v>
      </c>
      <c r="C5" s="67"/>
      <c r="D5" s="68" t="s">
        <v>984</v>
      </c>
      <c r="E5" s="903"/>
      <c r="F5" s="44" t="s">
        <v>857</v>
      </c>
      <c r="G5" s="903"/>
      <c r="H5" s="66">
        <v>2015</v>
      </c>
      <c r="I5" s="67"/>
      <c r="J5" s="68" t="s">
        <v>984</v>
      </c>
      <c r="K5" s="903"/>
      <c r="L5" s="904" t="s">
        <v>857</v>
      </c>
      <c r="M5" s="772"/>
      <c r="N5" s="1265">
        <v>2015</v>
      </c>
      <c r="O5" s="67"/>
      <c r="P5" s="68" t="s">
        <v>984</v>
      </c>
      <c r="Q5" s="903"/>
      <c r="R5" s="44" t="s">
        <v>857</v>
      </c>
      <c r="S5" s="905"/>
      <c r="T5" s="901"/>
    </row>
    <row r="6" spans="1:21" s="14" customFormat="1" x14ac:dyDescent="0.2">
      <c r="A6" s="906" t="s">
        <v>899</v>
      </c>
      <c r="B6" s="1566">
        <v>11463839.790541451</v>
      </c>
      <c r="C6" s="1567">
        <v>0</v>
      </c>
      <c r="D6" s="1389">
        <v>11012702.614196341</v>
      </c>
      <c r="E6" s="1389"/>
      <c r="F6" s="1568">
        <v>4.0965164696589056E-2</v>
      </c>
      <c r="G6" s="1568"/>
      <c r="H6" s="1569">
        <v>9779911.6627841145</v>
      </c>
      <c r="I6" s="1568"/>
      <c r="J6" s="1389">
        <v>9288507.8213630859</v>
      </c>
      <c r="K6" s="1570"/>
      <c r="L6" s="1568">
        <v>5.2904497780668844E-2</v>
      </c>
      <c r="M6" s="1571"/>
      <c r="N6" s="1614">
        <v>1683928.1277621977</v>
      </c>
      <c r="O6" s="1568"/>
      <c r="P6" s="1389">
        <v>1724194.7928477202</v>
      </c>
      <c r="Q6" s="1570"/>
      <c r="R6" s="1568">
        <v>-2.3353895541591965E-2</v>
      </c>
      <c r="S6" s="910"/>
      <c r="T6" s="901"/>
    </row>
    <row r="7" spans="1:21" s="14" customFormat="1" x14ac:dyDescent="0.2">
      <c r="A7" s="906" t="s">
        <v>265</v>
      </c>
      <c r="B7" s="1566">
        <v>1514973.269302127</v>
      </c>
      <c r="C7" s="1389"/>
      <c r="D7" s="1389">
        <v>1454684.0046983901</v>
      </c>
      <c r="E7" s="1389"/>
      <c r="F7" s="1568">
        <v>4.144492165240863E-2</v>
      </c>
      <c r="G7" s="1568"/>
      <c r="H7" s="1575">
        <v>1154201.3964251177</v>
      </c>
      <c r="I7" s="1568"/>
      <c r="J7" s="1389">
        <v>1084442.5457710302</v>
      </c>
      <c r="K7" s="1570"/>
      <c r="L7" s="1568">
        <v>6.4326921630033881E-2</v>
      </c>
      <c r="M7" s="1571"/>
      <c r="N7" s="1389">
        <v>360771.87287775276</v>
      </c>
      <c r="O7" s="1568"/>
      <c r="P7" s="1389">
        <v>370241.45892904897</v>
      </c>
      <c r="Q7" s="1570"/>
      <c r="R7" s="1568">
        <v>-2.5576784616956984E-2</v>
      </c>
      <c r="S7" s="910"/>
      <c r="T7" s="901"/>
    </row>
    <row r="8" spans="1:21" s="14" customFormat="1" x14ac:dyDescent="0.2">
      <c r="A8" s="429" t="s">
        <v>266</v>
      </c>
      <c r="B8" s="1577"/>
      <c r="C8" s="1578"/>
      <c r="D8" s="1578"/>
      <c r="E8" s="1578"/>
      <c r="F8" s="1578"/>
      <c r="G8" s="1578"/>
      <c r="H8" s="1577"/>
      <c r="I8" s="1578"/>
      <c r="J8" s="1578"/>
      <c r="K8" s="1578"/>
      <c r="L8" s="1578"/>
      <c r="M8" s="1577"/>
      <c r="N8" s="1578"/>
      <c r="O8" s="1578"/>
      <c r="P8" s="1578"/>
      <c r="Q8" s="1578"/>
      <c r="R8" s="1578"/>
      <c r="S8" s="408"/>
      <c r="T8" s="901"/>
    </row>
    <row r="9" spans="1:21" s="186" customFormat="1" x14ac:dyDescent="0.2">
      <c r="A9" s="911" t="s">
        <v>267</v>
      </c>
      <c r="B9" s="1566">
        <v>221832.77035005394</v>
      </c>
      <c r="C9" s="1389"/>
      <c r="D9" s="1389">
        <v>212295.59474066738</v>
      </c>
      <c r="E9" s="1389"/>
      <c r="F9" s="1568">
        <v>4.4924039149454913E-2</v>
      </c>
      <c r="G9" s="1568"/>
      <c r="H9" s="1575">
        <v>193415.03003628159</v>
      </c>
      <c r="I9" s="1568"/>
      <c r="J9" s="1580">
        <v>186361.05398125687</v>
      </c>
      <c r="K9" s="1570"/>
      <c r="L9" s="1568">
        <v>3.7851127713272988E-2</v>
      </c>
      <c r="M9" s="1571"/>
      <c r="N9" s="1389">
        <v>28417.740313800507</v>
      </c>
      <c r="O9" s="1568"/>
      <c r="P9" s="1389">
        <v>25934.540759414656</v>
      </c>
      <c r="Q9" s="1570"/>
      <c r="R9" s="1568">
        <v>9.5748738233755251E-2</v>
      </c>
      <c r="S9" s="909"/>
      <c r="T9" s="901"/>
    </row>
    <row r="10" spans="1:21" s="186" customFormat="1" x14ac:dyDescent="0.2">
      <c r="A10" s="911" t="s">
        <v>268</v>
      </c>
      <c r="B10" s="1566">
        <v>672650.74098905467</v>
      </c>
      <c r="C10" s="1389"/>
      <c r="D10" s="1389">
        <v>667796.41667482187</v>
      </c>
      <c r="E10" s="1389"/>
      <c r="F10" s="1568">
        <v>7.2691679575102803E-3</v>
      </c>
      <c r="G10" s="1568"/>
      <c r="H10" s="1575">
        <v>512863.16084950691</v>
      </c>
      <c r="I10" s="1568"/>
      <c r="J10" s="1580">
        <v>493711.033601676</v>
      </c>
      <c r="K10" s="1570"/>
      <c r="L10" s="1568">
        <v>3.8792179927829538E-2</v>
      </c>
      <c r="M10" s="1571"/>
      <c r="N10" s="1389">
        <v>159787.58013913274</v>
      </c>
      <c r="O10" s="1568"/>
      <c r="P10" s="1389">
        <v>174085.38307238001</v>
      </c>
      <c r="Q10" s="1570"/>
      <c r="R10" s="1568">
        <v>-8.2130978953601316E-2</v>
      </c>
      <c r="S10" s="909"/>
      <c r="T10" s="901"/>
    </row>
    <row r="11" spans="1:21" s="186" customFormat="1" x14ac:dyDescent="0.2">
      <c r="A11" s="911" t="s">
        <v>269</v>
      </c>
      <c r="B11" s="1566">
        <v>620489.75796380639</v>
      </c>
      <c r="C11" s="1389"/>
      <c r="D11" s="1389">
        <v>574591.99328426144</v>
      </c>
      <c r="E11" s="1389"/>
      <c r="F11" s="1568">
        <v>7.9878879650239876E-2</v>
      </c>
      <c r="G11" s="1568"/>
      <c r="H11" s="1575">
        <v>447923.20553914009</v>
      </c>
      <c r="I11" s="1568"/>
      <c r="J11" s="1389">
        <v>404370.45818694122</v>
      </c>
      <c r="K11" s="1570"/>
      <c r="L11" s="1568">
        <v>0.1077050671492534</v>
      </c>
      <c r="M11" s="1571"/>
      <c r="N11" s="1389">
        <v>172566.5524248548</v>
      </c>
      <c r="O11" s="1568"/>
      <c r="P11" s="1389">
        <v>170221.53509723864</v>
      </c>
      <c r="Q11" s="1570"/>
      <c r="R11" s="1568">
        <v>1.3776267064426251E-2</v>
      </c>
      <c r="S11" s="909"/>
      <c r="T11" s="901"/>
    </row>
    <row r="12" spans="1:21" s="186" customFormat="1" x14ac:dyDescent="0.2">
      <c r="A12" s="911" t="s">
        <v>270</v>
      </c>
      <c r="B12" s="1583">
        <v>2.1332463749255601</v>
      </c>
      <c r="C12" s="1584"/>
      <c r="D12" s="1585">
        <v>2.1155857780553036</v>
      </c>
      <c r="E12" s="1585"/>
      <c r="F12" s="1568">
        <v>8.3478519535570891E-3</v>
      </c>
      <c r="G12" s="1568"/>
      <c r="H12" s="1586">
        <v>2.0545647142914545</v>
      </c>
      <c r="I12" s="1568"/>
      <c r="J12" s="1587">
        <v>2.0283151416666434</v>
      </c>
      <c r="K12" s="1570"/>
      <c r="L12" s="1568">
        <v>1.2941565186582455E-2</v>
      </c>
      <c r="M12" s="1571"/>
      <c r="N12" s="1584">
        <v>2.4311019930338591</v>
      </c>
      <c r="O12" s="1568"/>
      <c r="P12" s="1585">
        <v>2.420645927293692</v>
      </c>
      <c r="Q12" s="1570"/>
      <c r="R12" s="1568">
        <v>4.3195353861013048E-3</v>
      </c>
      <c r="S12" s="909"/>
      <c r="T12" s="901"/>
    </row>
    <row r="13" spans="1:21" s="14" customFormat="1" x14ac:dyDescent="0.2">
      <c r="A13" s="429" t="s">
        <v>271</v>
      </c>
      <c r="B13" s="1577"/>
      <c r="C13" s="1578"/>
      <c r="D13" s="1578"/>
      <c r="E13" s="1578"/>
      <c r="F13" s="1578"/>
      <c r="G13" s="1578"/>
      <c r="H13" s="1577"/>
      <c r="I13" s="1578"/>
      <c r="J13" s="1578"/>
      <c r="K13" s="1578"/>
      <c r="L13" s="1578"/>
      <c r="M13" s="1577"/>
      <c r="N13" s="1578"/>
      <c r="O13" s="1578"/>
      <c r="P13" s="1578"/>
      <c r="Q13" s="1578"/>
      <c r="R13" s="1578"/>
      <c r="S13" s="408"/>
      <c r="T13" s="901"/>
    </row>
    <row r="14" spans="1:21" s="98" customFormat="1" x14ac:dyDescent="0.2">
      <c r="A14" s="912" t="s">
        <v>272</v>
      </c>
      <c r="B14" s="1566">
        <v>531987.25744226726</v>
      </c>
      <c r="C14" s="1389"/>
      <c r="D14" s="1389">
        <v>521304.48008419317</v>
      </c>
      <c r="E14" s="1389"/>
      <c r="F14" s="1568">
        <v>2.0492395070820742E-2</v>
      </c>
      <c r="G14" s="1568"/>
      <c r="H14" s="1575">
        <v>361665.30377835117</v>
      </c>
      <c r="I14" s="1568"/>
      <c r="J14" s="1580">
        <v>346935.32077651838</v>
      </c>
      <c r="K14" s="1570"/>
      <c r="L14" s="1568">
        <v>4.2457432609812731E-2</v>
      </c>
      <c r="M14" s="1571"/>
      <c r="N14" s="1389">
        <v>170321.95366401211</v>
      </c>
      <c r="O14" s="1568"/>
      <c r="P14" s="1389">
        <v>174369.15930758606</v>
      </c>
      <c r="Q14" s="1570"/>
      <c r="R14" s="1568">
        <v>-2.321055890643314E-2</v>
      </c>
      <c r="S14" s="909"/>
      <c r="T14" s="901"/>
    </row>
    <row r="15" spans="1:21" s="98" customFormat="1" x14ac:dyDescent="0.2">
      <c r="A15" s="912" t="s">
        <v>273</v>
      </c>
      <c r="B15" s="1566">
        <v>982986.01186069241</v>
      </c>
      <c r="C15" s="1389"/>
      <c r="D15" s="1389">
        <v>933379.52461609966</v>
      </c>
      <c r="E15" s="1389"/>
      <c r="F15" s="1568">
        <v>5.3147177473167696E-2</v>
      </c>
      <c r="G15" s="1568"/>
      <c r="H15" s="1566">
        <v>792536.09264704399</v>
      </c>
      <c r="I15" s="1568"/>
      <c r="J15" s="1580">
        <v>737507.22499429481</v>
      </c>
      <c r="K15" s="1570"/>
      <c r="L15" s="1568">
        <v>7.46146827960565E-2</v>
      </c>
      <c r="M15" s="1571"/>
      <c r="N15" s="1389">
        <v>190449.919213752</v>
      </c>
      <c r="O15" s="1568"/>
      <c r="P15" s="1389">
        <v>195872.29962145592</v>
      </c>
      <c r="Q15" s="1570"/>
      <c r="R15" s="1568">
        <v>-2.7683242695282852E-2</v>
      </c>
      <c r="S15" s="909"/>
      <c r="T15" s="901"/>
    </row>
    <row r="16" spans="1:21" s="98" customFormat="1" x14ac:dyDescent="0.2">
      <c r="A16" s="913" t="s">
        <v>619</v>
      </c>
      <c r="B16" s="1583">
        <v>5.1053985993151789</v>
      </c>
      <c r="C16" s="1584"/>
      <c r="D16" s="1585">
        <v>5.0019538498228355</v>
      </c>
      <c r="E16" s="1585"/>
      <c r="F16" s="1568">
        <v>2.068086843624263E-2</v>
      </c>
      <c r="G16" s="1568"/>
      <c r="H16" s="1586">
        <v>5.619965240149341</v>
      </c>
      <c r="I16" s="1568"/>
      <c r="J16" s="1587">
        <v>5.5541060552260735</v>
      </c>
      <c r="K16" s="1570"/>
      <c r="L16" s="1568">
        <v>1.1857747091685081E-2</v>
      </c>
      <c r="M16" s="1571"/>
      <c r="N16" s="1584">
        <v>3.4591684465392647</v>
      </c>
      <c r="O16" s="1568"/>
      <c r="P16" s="1585">
        <v>3.3846921174053168</v>
      </c>
      <c r="Q16" s="1570"/>
      <c r="R16" s="1568">
        <v>2.2003871120496753E-2</v>
      </c>
      <c r="S16" s="909"/>
      <c r="T16" s="901"/>
    </row>
    <row r="17" spans="1:20" x14ac:dyDescent="0.2">
      <c r="A17" s="545" t="s">
        <v>274</v>
      </c>
      <c r="B17" s="1577"/>
      <c r="C17" s="1578"/>
      <c r="D17" s="1578"/>
      <c r="E17" s="1578"/>
      <c r="F17" s="1578"/>
      <c r="G17" s="1578"/>
      <c r="H17" s="1577"/>
      <c r="I17" s="1578"/>
      <c r="J17" s="1578"/>
      <c r="K17" s="1578"/>
      <c r="L17" s="1578"/>
      <c r="M17" s="1577"/>
      <c r="N17" s="1578"/>
      <c r="O17" s="1578"/>
      <c r="P17" s="1578"/>
      <c r="Q17" s="1578"/>
      <c r="R17" s="1578"/>
      <c r="S17" s="408"/>
    </row>
    <row r="18" spans="1:20" s="98" customFormat="1" x14ac:dyDescent="0.2">
      <c r="A18" s="912" t="s">
        <v>275</v>
      </c>
      <c r="B18" s="1566">
        <v>114526.95222909213</v>
      </c>
      <c r="C18" s="1389"/>
      <c r="D18" s="1389">
        <v>110693.21859445462</v>
      </c>
      <c r="E18" s="1389"/>
      <c r="F18" s="1568">
        <v>3.4633861796747559E-2</v>
      </c>
      <c r="G18" s="1568"/>
      <c r="H18" s="1575">
        <v>53287.751321971497</v>
      </c>
      <c r="I18" s="1568"/>
      <c r="J18" s="1580">
        <v>53732.615439454217</v>
      </c>
      <c r="K18" s="1570"/>
      <c r="L18" s="1568">
        <v>-8.2792194990767305E-3</v>
      </c>
      <c r="M18" s="1571"/>
      <c r="N18" s="1389">
        <v>61239.200907112769</v>
      </c>
      <c r="O18" s="1568"/>
      <c r="P18" s="1389">
        <v>56960.603155000106</v>
      </c>
      <c r="Q18" s="1570"/>
      <c r="R18" s="1568">
        <v>7.5115035921754975E-2</v>
      </c>
      <c r="S18" s="909"/>
      <c r="T18" s="901"/>
    </row>
    <row r="19" spans="1:20" s="98" customFormat="1" x14ac:dyDescent="0.2">
      <c r="A19" s="912" t="s">
        <v>276</v>
      </c>
      <c r="B19" s="1566">
        <v>400622.22947216057</v>
      </c>
      <c r="C19" s="1389"/>
      <c r="D19" s="1389">
        <v>415852.69005339488</v>
      </c>
      <c r="E19" s="1389"/>
      <c r="F19" s="1568">
        <v>-3.6624653261900841E-2</v>
      </c>
      <c r="G19" s="1568"/>
      <c r="H19" s="1575">
        <v>238673.62566935158</v>
      </c>
      <c r="I19" s="1568"/>
      <c r="J19" s="1580">
        <v>229918.83064362707</v>
      </c>
      <c r="K19" s="1570"/>
      <c r="L19" s="1568">
        <v>3.8077764231910151E-2</v>
      </c>
      <c r="M19" s="1571"/>
      <c r="N19" s="1389">
        <v>161948.60380288391</v>
      </c>
      <c r="O19" s="1568"/>
      <c r="P19" s="1389">
        <v>185933.85940969959</v>
      </c>
      <c r="Q19" s="1570"/>
      <c r="R19" s="1568">
        <v>-0.12899885842720504</v>
      </c>
      <c r="S19" s="909"/>
      <c r="T19" s="901"/>
    </row>
    <row r="20" spans="1:20" s="98" customFormat="1" x14ac:dyDescent="0.2">
      <c r="A20" s="912" t="s">
        <v>277</v>
      </c>
      <c r="B20" s="1566">
        <v>86164.563906773532</v>
      </c>
      <c r="C20" s="1389"/>
      <c r="D20" s="1389">
        <v>85600.306924920558</v>
      </c>
      <c r="E20" s="1389"/>
      <c r="F20" s="1568">
        <v>6.5917635359401174E-3</v>
      </c>
      <c r="G20" s="1568"/>
      <c r="H20" s="1575">
        <v>35285.830314489001</v>
      </c>
      <c r="I20" s="1568"/>
      <c r="J20" s="1580">
        <v>36429.473926228784</v>
      </c>
      <c r="K20" s="1570"/>
      <c r="L20" s="1568">
        <v>-3.1393360608382895E-2</v>
      </c>
      <c r="M20" s="1571"/>
      <c r="N20" s="1389">
        <v>50878.733592287208</v>
      </c>
      <c r="O20" s="1568"/>
      <c r="P20" s="1389">
        <v>49170.832998695361</v>
      </c>
      <c r="Q20" s="1570"/>
      <c r="R20" s="1568">
        <v>3.4734017901164337E-2</v>
      </c>
      <c r="S20" s="909"/>
      <c r="T20" s="901"/>
    </row>
    <row r="21" spans="1:20" s="98" customFormat="1" x14ac:dyDescent="0.2">
      <c r="A21" s="912" t="s">
        <v>278</v>
      </c>
      <c r="B21" s="1566">
        <v>1085988.6515085727</v>
      </c>
      <c r="C21" s="1389"/>
      <c r="D21" s="1389">
        <v>1013738.4029774275</v>
      </c>
      <c r="E21" s="1389"/>
      <c r="F21" s="1568">
        <v>7.1271097473412023E-2</v>
      </c>
      <c r="G21" s="1568"/>
      <c r="H21" s="1575">
        <v>897525.84974853531</v>
      </c>
      <c r="I21" s="1568"/>
      <c r="J21" s="1580">
        <v>837220.5736140589</v>
      </c>
      <c r="K21" s="1570"/>
      <c r="L21" s="1568">
        <v>7.2030332310342726E-2</v>
      </c>
      <c r="M21" s="1571"/>
      <c r="N21" s="1389">
        <v>188462.80176007209</v>
      </c>
      <c r="O21" s="1568"/>
      <c r="P21" s="1389">
        <v>176517.82936303416</v>
      </c>
      <c r="Q21" s="1570"/>
      <c r="R21" s="1568">
        <v>6.7670061659728345E-2</v>
      </c>
      <c r="S21" s="909"/>
      <c r="T21" s="901"/>
    </row>
    <row r="22" spans="1:20" x14ac:dyDescent="0.2">
      <c r="A22" s="545" t="s">
        <v>279</v>
      </c>
      <c r="B22" s="1577"/>
      <c r="C22" s="1578"/>
      <c r="D22" s="1578"/>
      <c r="E22" s="1578"/>
      <c r="F22" s="1578"/>
      <c r="G22" s="1578"/>
      <c r="H22" s="1577"/>
      <c r="I22" s="1578"/>
      <c r="J22" s="1578"/>
      <c r="K22" s="1578"/>
      <c r="L22" s="1578"/>
      <c r="M22" s="1577"/>
      <c r="N22" s="1578"/>
      <c r="O22" s="1578"/>
      <c r="P22" s="1578"/>
      <c r="Q22" s="1578"/>
      <c r="R22" s="1578"/>
      <c r="S22" s="408"/>
    </row>
    <row r="23" spans="1:20" s="98" customFormat="1" x14ac:dyDescent="0.2">
      <c r="A23" s="912" t="s">
        <v>541</v>
      </c>
      <c r="B23" s="1566">
        <v>643209.45866648993</v>
      </c>
      <c r="C23" s="1389"/>
      <c r="D23" s="1389">
        <v>650977.24129532767</v>
      </c>
      <c r="E23" s="1389">
        <v>0</v>
      </c>
      <c r="F23" s="1568">
        <v>-1.1932494926214701E-2</v>
      </c>
      <c r="G23" s="1568"/>
      <c r="H23" s="1575">
        <v>367711.35591922974</v>
      </c>
      <c r="I23" s="1568"/>
      <c r="J23" s="1580">
        <v>368618.33896263741</v>
      </c>
      <c r="K23" s="1570"/>
      <c r="L23" s="1568">
        <v>-2.4604935445157071E-3</v>
      </c>
      <c r="M23" s="1571"/>
      <c r="N23" s="1389">
        <v>275498.10274733818</v>
      </c>
      <c r="O23" s="1568"/>
      <c r="P23" s="1389">
        <v>282358.90233263921</v>
      </c>
      <c r="Q23" s="1570"/>
      <c r="R23" s="1568">
        <v>-2.4298152204949797E-2</v>
      </c>
      <c r="S23" s="909"/>
      <c r="T23" s="901"/>
    </row>
    <row r="24" spans="1:20" s="98" customFormat="1" x14ac:dyDescent="0.2">
      <c r="A24" s="912" t="s">
        <v>280</v>
      </c>
      <c r="B24" s="1566">
        <v>361053.28163764102</v>
      </c>
      <c r="C24" s="1389"/>
      <c r="D24" s="1389">
        <v>354062.75240551087</v>
      </c>
      <c r="E24" s="1389">
        <v>0</v>
      </c>
      <c r="F24" s="1568">
        <v>1.9743757807440431E-2</v>
      </c>
      <c r="G24" s="1568"/>
      <c r="H24" s="1575">
        <v>269087.8756961379</v>
      </c>
      <c r="I24" s="1568"/>
      <c r="J24" s="1580">
        <v>263665.70475871791</v>
      </c>
      <c r="K24" s="1570"/>
      <c r="L24" s="1568">
        <v>2.0564566568799104E-2</v>
      </c>
      <c r="M24" s="1571"/>
      <c r="N24" s="1389">
        <v>91965.405941537465</v>
      </c>
      <c r="O24" s="1568"/>
      <c r="P24" s="1389">
        <v>90397.047646778956</v>
      </c>
      <c r="Q24" s="1570"/>
      <c r="R24" s="1568">
        <v>1.7349662799683183E-2</v>
      </c>
      <c r="S24" s="909"/>
      <c r="T24" s="901"/>
    </row>
    <row r="25" spans="1:20" s="98" customFormat="1" x14ac:dyDescent="0.2">
      <c r="A25" s="912" t="s">
        <v>281</v>
      </c>
      <c r="B25" s="1566">
        <v>353292.78332622652</v>
      </c>
      <c r="C25" s="1389"/>
      <c r="D25" s="1389">
        <v>346295.82926954911</v>
      </c>
      <c r="E25" s="1389">
        <v>0</v>
      </c>
      <c r="F25" s="1568">
        <v>2.0205135220473971E-2</v>
      </c>
      <c r="G25" s="1568"/>
      <c r="H25" s="1575">
        <v>262377.69740299648</v>
      </c>
      <c r="I25" s="1568"/>
      <c r="J25" s="1580">
        <v>257248.28855646926</v>
      </c>
      <c r="K25" s="1570"/>
      <c r="L25" s="1568">
        <v>1.9939525643923775E-2</v>
      </c>
      <c r="M25" s="1571"/>
      <c r="N25" s="1389">
        <v>90915.08592326114</v>
      </c>
      <c r="O25" s="1568"/>
      <c r="P25" s="1389">
        <v>89047.5407130721</v>
      </c>
      <c r="Q25" s="1570"/>
      <c r="R25" s="1568">
        <v>2.0972451291008946E-2</v>
      </c>
      <c r="S25" s="909"/>
      <c r="T25" s="901"/>
    </row>
    <row r="26" spans="1:20" s="98" customFormat="1" x14ac:dyDescent="0.2">
      <c r="A26" s="912" t="s">
        <v>542</v>
      </c>
      <c r="B26" s="1566">
        <v>23656.508878084383</v>
      </c>
      <c r="C26" s="1389"/>
      <c r="D26" s="1389">
        <v>24064.751241111877</v>
      </c>
      <c r="E26" s="1389">
        <v>0</v>
      </c>
      <c r="F26" s="1568">
        <v>-1.6964329235619025E-2</v>
      </c>
      <c r="G26" s="1568"/>
      <c r="H26" s="1575">
        <v>16302.504823563115</v>
      </c>
      <c r="I26" s="1568"/>
      <c r="J26" s="1580">
        <v>16968.023240328374</v>
      </c>
      <c r="K26" s="1570"/>
      <c r="L26" s="1568">
        <v>-3.9221918036009204E-2</v>
      </c>
      <c r="M26" s="1571"/>
      <c r="N26" s="1389">
        <v>7354.0040545220272</v>
      </c>
      <c r="O26" s="1568"/>
      <c r="P26" s="1389">
        <v>7096.728000783748</v>
      </c>
      <c r="Q26" s="1570"/>
      <c r="R26" s="1568">
        <v>3.6252770813516619E-2</v>
      </c>
      <c r="S26" s="909"/>
      <c r="T26" s="901"/>
    </row>
    <row r="27" spans="1:20" s="98" customFormat="1" x14ac:dyDescent="0.2">
      <c r="A27" s="912" t="s">
        <v>543</v>
      </c>
      <c r="B27" s="1566">
        <v>24118.681420315221</v>
      </c>
      <c r="C27" s="1389"/>
      <c r="D27" s="1389">
        <v>26786.822504260035</v>
      </c>
      <c r="E27" s="1389">
        <v>0</v>
      </c>
      <c r="F27" s="1568">
        <v>-9.9606479399357184E-2</v>
      </c>
      <c r="G27" s="1568"/>
      <c r="H27" s="1575">
        <v>15999.170049339949</v>
      </c>
      <c r="I27" s="1568"/>
      <c r="J27" s="1580">
        <v>18699.600784179784</v>
      </c>
      <c r="K27" s="1570"/>
      <c r="L27" s="1568">
        <v>-0.14441114363919735</v>
      </c>
      <c r="M27" s="1571"/>
      <c r="N27" s="1389">
        <v>8119.5113709762409</v>
      </c>
      <c r="O27" s="1568"/>
      <c r="P27" s="1389">
        <v>8087.221720080478</v>
      </c>
      <c r="Q27" s="1570"/>
      <c r="R27" s="1568">
        <v>3.9926753603883557E-3</v>
      </c>
      <c r="S27" s="909"/>
      <c r="T27" s="901"/>
    </row>
    <row r="28" spans="1:20" s="98" customFormat="1" x14ac:dyDescent="0.2">
      <c r="A28" s="912" t="s">
        <v>246</v>
      </c>
      <c r="B28" s="1566">
        <v>239629.57503803101</v>
      </c>
      <c r="C28" s="1389"/>
      <c r="D28" s="1389">
        <v>237301.01527914201</v>
      </c>
      <c r="E28" s="1389">
        <v>0</v>
      </c>
      <c r="F28" s="1568">
        <v>9.8126835072739234E-3</v>
      </c>
      <c r="G28" s="1568"/>
      <c r="H28" s="1575">
        <v>185631.00819970435</v>
      </c>
      <c r="I28" s="1568"/>
      <c r="J28" s="1580">
        <v>184825.1065630159</v>
      </c>
      <c r="K28" s="1570"/>
      <c r="L28" s="1568">
        <v>4.3603472043105516E-3</v>
      </c>
      <c r="M28" s="1571"/>
      <c r="N28" s="1389">
        <v>53998.566838285027</v>
      </c>
      <c r="O28" s="1568"/>
      <c r="P28" s="1389">
        <v>52475.908716155725</v>
      </c>
      <c r="Q28" s="1570"/>
      <c r="R28" s="1568">
        <v>2.9016326908513773E-2</v>
      </c>
      <c r="S28" s="909"/>
      <c r="T28" s="901"/>
    </row>
    <row r="29" spans="1:20" s="98" customFormat="1" x14ac:dyDescent="0.2">
      <c r="A29" s="912" t="s">
        <v>0</v>
      </c>
      <c r="B29" s="1566">
        <v>1514973.269302127</v>
      </c>
      <c r="C29" s="1389"/>
      <c r="D29" s="1389">
        <v>1454684.0046983901</v>
      </c>
      <c r="E29" s="1389">
        <v>0</v>
      </c>
      <c r="F29" s="1568">
        <v>4.144492165240863E-2</v>
      </c>
      <c r="G29" s="1568"/>
      <c r="H29" s="1575">
        <v>1154201.3964251177</v>
      </c>
      <c r="I29" s="1568"/>
      <c r="J29" s="1580">
        <v>1084442.5457710302</v>
      </c>
      <c r="K29" s="1570"/>
      <c r="L29" s="1568">
        <v>6.4326921630033881E-2</v>
      </c>
      <c r="M29" s="1571"/>
      <c r="N29" s="1389">
        <v>360771.87287775276</v>
      </c>
      <c r="O29" s="1568"/>
      <c r="P29" s="1389">
        <v>370241.45892904897</v>
      </c>
      <c r="Q29" s="1570"/>
      <c r="R29" s="1568">
        <v>-2.5576784616956984E-2</v>
      </c>
      <c r="S29" s="909"/>
      <c r="T29" s="901"/>
    </row>
    <row r="30" spans="1:20" s="98" customFormat="1" x14ac:dyDescent="0.2">
      <c r="A30" s="912" t="s">
        <v>253</v>
      </c>
      <c r="B30" s="1566">
        <v>551763.82528058696</v>
      </c>
      <c r="C30" s="1389"/>
      <c r="D30" s="1389">
        <v>534899.51660287078</v>
      </c>
      <c r="E30" s="1389">
        <v>0</v>
      </c>
      <c r="F30" s="1568">
        <v>3.1527993864755854E-2</v>
      </c>
      <c r="G30" s="1568"/>
      <c r="H30" s="1575">
        <v>389407.728008551</v>
      </c>
      <c r="I30" s="1568"/>
      <c r="J30" s="1580">
        <v>373931.78576262359</v>
      </c>
      <c r="K30" s="1570"/>
      <c r="L30" s="1568">
        <v>4.1387073351800377E-2</v>
      </c>
      <c r="M30" s="1571"/>
      <c r="N30" s="1389">
        <v>162356.09727206151</v>
      </c>
      <c r="O30" s="1568"/>
      <c r="P30" s="1389">
        <v>160967.73084016534</v>
      </c>
      <c r="Q30" s="1570"/>
      <c r="R30" s="1568">
        <v>8.6251227165198771E-3</v>
      </c>
      <c r="S30" s="909"/>
      <c r="T30" s="901"/>
    </row>
    <row r="31" spans="1:20" s="98" customFormat="1" x14ac:dyDescent="0.2">
      <c r="A31" s="912" t="s">
        <v>262</v>
      </c>
      <c r="B31" s="1566">
        <v>1288021.0157252657</v>
      </c>
      <c r="C31" s="1389"/>
      <c r="D31" s="1389">
        <v>1222970.5672383078</v>
      </c>
      <c r="E31" s="1389">
        <v>0</v>
      </c>
      <c r="F31" s="1568">
        <v>5.3190526599388076E-2</v>
      </c>
      <c r="G31" s="1568"/>
      <c r="H31" s="1575">
        <v>1003389.2451738799</v>
      </c>
      <c r="I31" s="1568"/>
      <c r="J31" s="1580">
        <v>939175.80687081662</v>
      </c>
      <c r="K31" s="1570"/>
      <c r="L31" s="1568">
        <v>6.8372117161974361E-2</v>
      </c>
      <c r="M31" s="1571"/>
      <c r="N31" s="1389">
        <v>284631.77055178728</v>
      </c>
      <c r="O31" s="1568"/>
      <c r="P31" s="1389">
        <v>283794.76036792132</v>
      </c>
      <c r="Q31" s="1570"/>
      <c r="R31" s="1568">
        <v>2.9493503783538226E-3</v>
      </c>
      <c r="S31" s="909"/>
      <c r="T31" s="901"/>
    </row>
    <row r="32" spans="1:20" s="98" customFormat="1" x14ac:dyDescent="0.2">
      <c r="A32" s="1367" t="s">
        <v>1091</v>
      </c>
      <c r="B32" s="1566">
        <v>729540.39979026956</v>
      </c>
      <c r="C32" s="1389"/>
      <c r="D32" s="1389">
        <v>667638.95620662451</v>
      </c>
      <c r="E32" s="1389">
        <v>0</v>
      </c>
      <c r="F32" s="1568">
        <v>9.2716943803512045E-2</v>
      </c>
      <c r="G32" s="1568"/>
      <c r="H32" s="1575">
        <v>657779.98811516096</v>
      </c>
      <c r="I32" s="1568"/>
      <c r="J32" s="1580">
        <v>594707.08653925941</v>
      </c>
      <c r="K32" s="1570"/>
      <c r="L32" s="1568">
        <v>0.10605708760414746</v>
      </c>
      <c r="M32" s="1571"/>
      <c r="N32" s="1389">
        <v>71760.411675107462</v>
      </c>
      <c r="O32" s="1568"/>
      <c r="P32" s="1389">
        <v>72931.869667053223</v>
      </c>
      <c r="Q32" s="1570"/>
      <c r="R32" s="1568">
        <v>-1.6062360629086739E-2</v>
      </c>
      <c r="S32" s="909"/>
      <c r="T32" s="901"/>
    </row>
    <row r="33" spans="1:20" x14ac:dyDescent="0.2">
      <c r="A33" s="899" t="s">
        <v>141</v>
      </c>
      <c r="B33" s="1651"/>
      <c r="C33" s="1652"/>
      <c r="D33" s="1652"/>
      <c r="E33" s="1652"/>
      <c r="F33" s="1653"/>
      <c r="G33" s="1653"/>
      <c r="H33" s="1654"/>
      <c r="I33" s="1653"/>
      <c r="J33" s="1652"/>
      <c r="K33" s="1593"/>
      <c r="L33" s="1655"/>
      <c r="M33" s="1656"/>
      <c r="N33" s="1652"/>
      <c r="O33" s="1653"/>
      <c r="P33" s="1652"/>
      <c r="Q33" s="1593"/>
      <c r="R33" s="1653"/>
      <c r="S33" s="900"/>
    </row>
    <row r="34" spans="1:20" s="98" customFormat="1" x14ac:dyDescent="0.2">
      <c r="A34" s="914" t="s">
        <v>544</v>
      </c>
      <c r="B34" s="1589">
        <v>4.3292128984320568</v>
      </c>
      <c r="C34" s="1585"/>
      <c r="D34" s="1585">
        <v>4.3677623229757625</v>
      </c>
      <c r="E34" s="1585"/>
      <c r="F34" s="1568">
        <v>-8.8258979525795058E-3</v>
      </c>
      <c r="G34" s="1568"/>
      <c r="H34" s="1586">
        <v>3.5907291003943986</v>
      </c>
      <c r="I34" s="1568"/>
      <c r="J34" s="1585">
        <v>3.6521388609670642</v>
      </c>
      <c r="K34" s="1590"/>
      <c r="L34" s="1568">
        <v>-1.681473868066578E-2</v>
      </c>
      <c r="M34" s="1571"/>
      <c r="N34" s="1585">
        <v>5.3148780481840356</v>
      </c>
      <c r="O34" s="1568"/>
      <c r="P34" s="1585">
        <v>5.3020056909342985</v>
      </c>
      <c r="Q34" s="1590"/>
      <c r="R34" s="1568">
        <v>2.4278278825213416E-3</v>
      </c>
      <c r="S34" s="910"/>
      <c r="T34" s="901"/>
    </row>
    <row r="35" spans="1:20" s="98" customFormat="1" x14ac:dyDescent="0.2">
      <c r="A35" s="914" t="s">
        <v>285</v>
      </c>
      <c r="B35" s="1589">
        <v>4.842094298452615</v>
      </c>
      <c r="C35" s="1585"/>
      <c r="D35" s="1585">
        <v>4.8418610676367111</v>
      </c>
      <c r="E35" s="1585"/>
      <c r="F35" s="1568">
        <v>4.8169662996487422E-5</v>
      </c>
      <c r="G35" s="1568"/>
      <c r="H35" s="1586">
        <v>5.422647130231411</v>
      </c>
      <c r="I35" s="1568"/>
      <c r="J35" s="1585">
        <v>5.3831451035171689</v>
      </c>
      <c r="K35" s="1590"/>
      <c r="L35" s="1568">
        <v>7.3380943583394699E-3</v>
      </c>
      <c r="M35" s="1571"/>
      <c r="N35" s="1585">
        <v>3.1666395191277568</v>
      </c>
      <c r="O35" s="1568"/>
      <c r="P35" s="1585">
        <v>3.2781526177662492</v>
      </c>
      <c r="Q35" s="1590"/>
      <c r="R35" s="1568">
        <v>-3.401705522620789E-2</v>
      </c>
      <c r="S35" s="910"/>
      <c r="T35" s="901"/>
    </row>
    <row r="36" spans="1:20" s="98" customFormat="1" x14ac:dyDescent="0.2">
      <c r="A36" s="914" t="s">
        <v>545</v>
      </c>
      <c r="B36" s="1589">
        <v>2.1082317351092907</v>
      </c>
      <c r="C36" s="1585"/>
      <c r="D36" s="1585">
        <v>2.0681148101349831</v>
      </c>
      <c r="E36" s="1585"/>
      <c r="F36" s="1568">
        <v>1.9397822972743596E-2</v>
      </c>
      <c r="G36" s="1568"/>
      <c r="H36" s="1586">
        <v>2.478594628846043</v>
      </c>
      <c r="I36" s="1568"/>
      <c r="J36" s="1585">
        <v>2.4181882243297745</v>
      </c>
      <c r="K36" s="1590"/>
      <c r="L36" s="1568">
        <v>2.4980025917135003E-2</v>
      </c>
      <c r="M36" s="1571"/>
      <c r="N36" s="1585">
        <v>1.2872037866817037</v>
      </c>
      <c r="O36" s="1568"/>
      <c r="P36" s="1585">
        <v>1.2311017771961417</v>
      </c>
      <c r="Q36" s="1590"/>
      <c r="R36" s="1568">
        <v>4.557056981376098E-2</v>
      </c>
      <c r="S36" s="910"/>
      <c r="T36" s="901"/>
    </row>
    <row r="37" spans="1:20" s="98" customFormat="1" x14ac:dyDescent="0.2">
      <c r="A37" s="915" t="s">
        <v>546</v>
      </c>
      <c r="B37" s="1589">
        <v>1.7441250603654879</v>
      </c>
      <c r="C37" s="1585"/>
      <c r="D37" s="1585">
        <v>1.9876449411994703</v>
      </c>
      <c r="E37" s="1585"/>
      <c r="F37" s="1568">
        <v>-0.12251679149849933</v>
      </c>
      <c r="G37" s="1568"/>
      <c r="H37" s="1586">
        <v>2.0323799142517385</v>
      </c>
      <c r="I37" s="1568"/>
      <c r="J37" s="1585">
        <v>2.1724497668552387</v>
      </c>
      <c r="K37" s="1590"/>
      <c r="L37" s="1568">
        <v>-6.4475531144851467E-2</v>
      </c>
      <c r="M37" s="1571"/>
      <c r="N37" s="1585">
        <v>1.1761304835786186</v>
      </c>
      <c r="O37" s="1568"/>
      <c r="P37" s="1585">
        <v>1.5603317572203321</v>
      </c>
      <c r="Q37" s="1590"/>
      <c r="R37" s="1568">
        <v>-0.2462305031374562</v>
      </c>
      <c r="S37" s="910"/>
      <c r="T37" s="901"/>
    </row>
    <row r="38" spans="1:20" s="98" customFormat="1" x14ac:dyDescent="0.2">
      <c r="A38" s="915" t="s">
        <v>547</v>
      </c>
      <c r="B38" s="1589">
        <v>3.6286144633836934</v>
      </c>
      <c r="C38" s="1585"/>
      <c r="D38" s="1585">
        <v>3.6361726364583604</v>
      </c>
      <c r="E38" s="1585"/>
      <c r="F38" s="1568">
        <v>-2.0786067743000982E-3</v>
      </c>
      <c r="G38" s="1568"/>
      <c r="H38" s="1586">
        <v>3.8635367761477362</v>
      </c>
      <c r="I38" s="1568"/>
      <c r="J38" s="1585">
        <v>3.921127059955229</v>
      </c>
      <c r="K38" s="1590"/>
      <c r="L38" s="1568">
        <v>-1.4687176142705875E-2</v>
      </c>
      <c r="M38" s="1571"/>
      <c r="N38" s="1585">
        <v>2.8210214415616943</v>
      </c>
      <c r="O38" s="1568"/>
      <c r="P38" s="1585">
        <v>2.6325362445031799</v>
      </c>
      <c r="Q38" s="1590"/>
      <c r="R38" s="1568">
        <v>7.1598329349530337E-2</v>
      </c>
      <c r="S38" s="910"/>
      <c r="T38" s="901"/>
    </row>
    <row r="39" spans="1:20" s="98" customFormat="1" x14ac:dyDescent="0.2">
      <c r="A39" s="914" t="s">
        <v>1</v>
      </c>
      <c r="B39" s="1589">
        <v>7.5670244636212454</v>
      </c>
      <c r="C39" s="1585"/>
      <c r="D39" s="1585">
        <v>7.5705119315446678</v>
      </c>
      <c r="E39" s="1585"/>
      <c r="F39" s="1568">
        <v>-4.6066474169216418E-4</v>
      </c>
      <c r="G39" s="1568"/>
      <c r="H39" s="1586">
        <v>8.4733147032010336</v>
      </c>
      <c r="I39" s="1568"/>
      <c r="J39" s="1585">
        <v>8.5652373724963269</v>
      </c>
      <c r="K39" s="1590"/>
      <c r="L39" s="1568">
        <v>-1.0732063257285129E-2</v>
      </c>
      <c r="M39" s="1571"/>
      <c r="N39" s="1585">
        <v>4.6675704353836789</v>
      </c>
      <c r="O39" s="1568"/>
      <c r="P39" s="1585">
        <v>4.6569468417585709</v>
      </c>
      <c r="Q39" s="1590"/>
      <c r="R39" s="1568">
        <v>2.2812357508243089E-3</v>
      </c>
      <c r="S39" s="910"/>
      <c r="T39" s="901"/>
    </row>
    <row r="40" spans="1:20" s="98" customFormat="1" x14ac:dyDescent="0.2">
      <c r="A40" s="914" t="s">
        <v>142</v>
      </c>
      <c r="B40" s="1589">
        <v>4.0889114169393146</v>
      </c>
      <c r="C40" s="1585"/>
      <c r="D40" s="1585">
        <v>4.1408634665909778</v>
      </c>
      <c r="E40" s="1585"/>
      <c r="F40" s="1568">
        <v>-1.2546187545380108E-2</v>
      </c>
      <c r="G40" s="1568"/>
      <c r="H40" s="1586">
        <v>4.8612210937930511</v>
      </c>
      <c r="I40" s="1568"/>
      <c r="J40" s="1585">
        <v>4.9775018401279869</v>
      </c>
      <c r="K40" s="1590"/>
      <c r="L40" s="1568">
        <v>-2.3361266368099595E-2</v>
      </c>
      <c r="M40" s="1571"/>
      <c r="N40" s="1585">
        <v>2.2365426938928601</v>
      </c>
      <c r="O40" s="1568"/>
      <c r="P40" s="1585">
        <v>2.1973330495236478</v>
      </c>
      <c r="Q40" s="1590"/>
      <c r="R40" s="1568">
        <v>1.7844197254354491E-2</v>
      </c>
      <c r="S40" s="910"/>
      <c r="T40" s="901"/>
    </row>
    <row r="41" spans="1:20" s="98" customFormat="1" x14ac:dyDescent="0.2">
      <c r="A41" s="914" t="s">
        <v>143</v>
      </c>
      <c r="B41" s="1589">
        <v>7.1487392468640314</v>
      </c>
      <c r="C41" s="1585"/>
      <c r="D41" s="1585">
        <v>7.1937599998627331</v>
      </c>
      <c r="E41" s="1585"/>
      <c r="F41" s="1568">
        <v>-6.2583062264463555E-3</v>
      </c>
      <c r="G41" s="1568"/>
      <c r="H41" s="1586">
        <v>7.8602742048896763</v>
      </c>
      <c r="I41" s="1568"/>
      <c r="J41" s="1585">
        <v>7.9082761878140921</v>
      </c>
      <c r="K41" s="1590"/>
      <c r="L41" s="1568">
        <v>-6.0698414906629524E-3</v>
      </c>
      <c r="M41" s="1571"/>
      <c r="N41" s="1585">
        <v>4.6404228946012518</v>
      </c>
      <c r="O41" s="1568"/>
      <c r="P41" s="1585">
        <v>4.82917681844798</v>
      </c>
      <c r="Q41" s="1590"/>
      <c r="R41" s="1568">
        <v>-3.9086148828857886E-2</v>
      </c>
      <c r="S41" s="910"/>
      <c r="T41" s="901"/>
    </row>
    <row r="42" spans="1:20" s="98" customFormat="1" x14ac:dyDescent="0.2">
      <c r="A42" s="914" t="s">
        <v>301</v>
      </c>
      <c r="B42" s="1589">
        <v>11.168890257910311</v>
      </c>
      <c r="C42" s="1585"/>
      <c r="D42" s="1585">
        <v>11.34171513622549</v>
      </c>
      <c r="E42" s="1585"/>
      <c r="F42" s="1568">
        <v>-1.523798440001157E-2</v>
      </c>
      <c r="G42" s="1568"/>
      <c r="H42" s="1586">
        <v>11.534521754902812</v>
      </c>
      <c r="I42" s="1568"/>
      <c r="J42" s="1585">
        <v>11.827216334294887</v>
      </c>
      <c r="K42" s="1590"/>
      <c r="L42" s="1568">
        <v>-2.4747545924509767E-2</v>
      </c>
      <c r="M42" s="1571"/>
      <c r="N42" s="1585">
        <v>9.9991416823338071</v>
      </c>
      <c r="O42" s="1568"/>
      <c r="P42" s="1585">
        <v>9.9196751606617877</v>
      </c>
      <c r="Q42" s="1590"/>
      <c r="R42" s="1568">
        <v>8.0110003992023681E-3</v>
      </c>
      <c r="S42" s="910"/>
      <c r="T42" s="901"/>
    </row>
    <row r="43" spans="1:20" x14ac:dyDescent="0.2">
      <c r="A43" s="546" t="s">
        <v>900</v>
      </c>
      <c r="B43" s="1657"/>
      <c r="C43" s="1658"/>
      <c r="D43" s="1658"/>
      <c r="E43" s="1658"/>
      <c r="F43" s="1653"/>
      <c r="G43" s="1653"/>
      <c r="H43" s="1659"/>
      <c r="I43" s="1653"/>
      <c r="J43" s="1660"/>
      <c r="K43" s="1661"/>
      <c r="L43" s="1655"/>
      <c r="M43" s="1656"/>
      <c r="N43" s="1658"/>
      <c r="O43" s="1653"/>
      <c r="P43" s="1658"/>
      <c r="Q43" s="1661"/>
      <c r="R43" s="1653"/>
      <c r="S43" s="900"/>
    </row>
    <row r="44" spans="1:20" s="98" customFormat="1" x14ac:dyDescent="0.2">
      <c r="A44" s="12" t="s">
        <v>303</v>
      </c>
      <c r="B44" s="1566">
        <v>898783.11200400826</v>
      </c>
      <c r="C44" s="1389"/>
      <c r="D44" s="1389">
        <v>887598.51385617512</v>
      </c>
      <c r="E44" s="1389"/>
      <c r="F44" s="1568">
        <v>1.2600965383821576E-2</v>
      </c>
      <c r="G44" s="1568"/>
      <c r="H44" s="1575">
        <v>630402.17731689964</v>
      </c>
      <c r="I44" s="1568"/>
      <c r="J44" s="1580">
        <v>599064.70698664675</v>
      </c>
      <c r="K44" s="1570"/>
      <c r="L44" s="1568">
        <v>5.2310660208783444E-2</v>
      </c>
      <c r="M44" s="1571"/>
      <c r="N44" s="1389">
        <v>268380.93468717771</v>
      </c>
      <c r="O44" s="1568"/>
      <c r="P44" s="1389">
        <v>288533.80686896719</v>
      </c>
      <c r="Q44" s="1570"/>
      <c r="R44" s="1568">
        <v>-6.9845791730539133E-2</v>
      </c>
      <c r="S44" s="909"/>
      <c r="T44" s="901"/>
    </row>
    <row r="45" spans="1:20" s="98" customFormat="1" x14ac:dyDescent="0.2">
      <c r="A45" s="12" t="s">
        <v>319</v>
      </c>
      <c r="B45" s="1566">
        <v>638335.47450992593</v>
      </c>
      <c r="C45" s="1389"/>
      <c r="D45" s="1389">
        <v>632507.30467939563</v>
      </c>
      <c r="E45" s="1389"/>
      <c r="F45" s="1568">
        <v>9.2143913396928647E-3</v>
      </c>
      <c r="G45" s="1568"/>
      <c r="H45" s="1575">
        <v>432002.65813251579</v>
      </c>
      <c r="I45" s="1568"/>
      <c r="J45" s="1580">
        <v>403489.47336898715</v>
      </c>
      <c r="K45" s="1570"/>
      <c r="L45" s="1568">
        <v>7.066648982302845E-2</v>
      </c>
      <c r="M45" s="1571"/>
      <c r="N45" s="1389">
        <v>206332.8163774726</v>
      </c>
      <c r="O45" s="1568"/>
      <c r="P45" s="1389">
        <v>229017.83131004524</v>
      </c>
      <c r="Q45" s="1570"/>
      <c r="R45" s="1568">
        <v>-9.9053487681758617E-2</v>
      </c>
      <c r="S45" s="909"/>
      <c r="T45" s="901"/>
    </row>
    <row r="46" spans="1:20" s="98" customFormat="1" x14ac:dyDescent="0.2">
      <c r="A46" s="12" t="s">
        <v>305</v>
      </c>
      <c r="B46" s="1566">
        <v>275117.32612368726</v>
      </c>
      <c r="C46" s="1389"/>
      <c r="D46" s="1389">
        <v>268947.35048509075</v>
      </c>
      <c r="E46" s="1389"/>
      <c r="F46" s="1568">
        <v>2.2941202534503317E-2</v>
      </c>
      <c r="G46" s="1568"/>
      <c r="H46" s="1575">
        <v>210714.17848795408</v>
      </c>
      <c r="I46" s="1568"/>
      <c r="J46" s="1580">
        <v>206315.16739886423</v>
      </c>
      <c r="K46" s="1570"/>
      <c r="L46" s="1568">
        <v>2.1321801710222042E-2</v>
      </c>
      <c r="M46" s="1571"/>
      <c r="N46" s="1389">
        <v>64403.147635724556</v>
      </c>
      <c r="O46" s="1568"/>
      <c r="P46" s="1389">
        <v>62632.183086186655</v>
      </c>
      <c r="Q46" s="1570"/>
      <c r="R46" s="1568">
        <v>2.8275631828143667E-2</v>
      </c>
      <c r="S46" s="909"/>
      <c r="T46" s="901"/>
    </row>
    <row r="47" spans="1:20" s="98" customFormat="1" x14ac:dyDescent="0.2">
      <c r="A47" s="12" t="s">
        <v>306</v>
      </c>
      <c r="B47" s="1566">
        <v>176546.62960791006</v>
      </c>
      <c r="C47" s="1389"/>
      <c r="D47" s="1389">
        <v>167528.06915274457</v>
      </c>
      <c r="E47" s="1389"/>
      <c r="F47" s="1568">
        <v>5.3833130774895786E-2</v>
      </c>
      <c r="G47" s="1568"/>
      <c r="H47" s="1575">
        <v>140160.75442384146</v>
      </c>
      <c r="I47" s="1568"/>
      <c r="J47" s="1580">
        <v>133439.24629880942</v>
      </c>
      <c r="K47" s="1570"/>
      <c r="L47" s="1568">
        <v>5.0371298635639904E-2</v>
      </c>
      <c r="M47" s="1571"/>
      <c r="N47" s="1389">
        <v>36385.87518406404</v>
      </c>
      <c r="O47" s="1568"/>
      <c r="P47" s="1389">
        <v>34088.822853910002</v>
      </c>
      <c r="Q47" s="1570"/>
      <c r="R47" s="1568">
        <v>6.7384325354918062E-2</v>
      </c>
      <c r="S47" s="909"/>
      <c r="T47" s="901"/>
    </row>
    <row r="48" spans="1:20" s="98" customFormat="1" x14ac:dyDescent="0.2">
      <c r="A48" s="12" t="s">
        <v>601</v>
      </c>
      <c r="B48" s="1566">
        <v>157892.29222541806</v>
      </c>
      <c r="C48" s="1389"/>
      <c r="D48" s="1389">
        <v>150641.69486337341</v>
      </c>
      <c r="E48" s="1389"/>
      <c r="F48" s="1568">
        <v>4.8131411217994302E-2</v>
      </c>
      <c r="G48" s="1568"/>
      <c r="H48" s="1575">
        <v>130875.94427436858</v>
      </c>
      <c r="I48" s="1568"/>
      <c r="J48" s="1580">
        <v>127592.12474905758</v>
      </c>
      <c r="K48" s="1570"/>
      <c r="L48" s="1568">
        <v>2.5736851171414148E-2</v>
      </c>
      <c r="M48" s="1571"/>
      <c r="N48" s="1389">
        <v>27016.347951044252</v>
      </c>
      <c r="O48" s="1568"/>
      <c r="P48" s="1389">
        <v>23049.570114304661</v>
      </c>
      <c r="Q48" s="1570"/>
      <c r="R48" s="1568">
        <v>0.17209769280155868</v>
      </c>
      <c r="S48" s="909"/>
      <c r="T48" s="901"/>
    </row>
    <row r="49" spans="1:20" s="98" customFormat="1" x14ac:dyDescent="0.2">
      <c r="A49" s="33" t="s">
        <v>196</v>
      </c>
      <c r="B49" s="1566">
        <v>108918.44386736743</v>
      </c>
      <c r="C49" s="1389"/>
      <c r="D49" s="1389">
        <v>102302.86714361758</v>
      </c>
      <c r="E49" s="1389"/>
      <c r="F49" s="1568">
        <v>6.4666581772948678E-2</v>
      </c>
      <c r="G49" s="1568"/>
      <c r="H49" s="1575">
        <v>90861.654420068357</v>
      </c>
      <c r="I49" s="1568"/>
      <c r="J49" s="1580">
        <v>86518.589772195977</v>
      </c>
      <c r="K49" s="1570"/>
      <c r="L49" s="1568">
        <v>5.0198051763299625E-2</v>
      </c>
      <c r="M49" s="1571"/>
      <c r="N49" s="1389">
        <v>18056.789447298739</v>
      </c>
      <c r="O49" s="1568"/>
      <c r="P49" s="1389">
        <v>15784.277371424419</v>
      </c>
      <c r="Q49" s="1570"/>
      <c r="R49" s="1568">
        <v>0.14397314634044861</v>
      </c>
      <c r="S49" s="909"/>
      <c r="T49" s="901"/>
    </row>
    <row r="50" spans="1:20" s="98" customFormat="1" x14ac:dyDescent="0.2">
      <c r="A50" s="12" t="s">
        <v>185</v>
      </c>
      <c r="B50" s="1566">
        <v>179083.1532435937</v>
      </c>
      <c r="C50" s="1389"/>
      <c r="D50" s="1389">
        <v>155838.99044734385</v>
      </c>
      <c r="E50" s="1389"/>
      <c r="F50" s="1568">
        <v>0.14915498829610149</v>
      </c>
      <c r="G50" s="1568"/>
      <c r="H50" s="1575">
        <v>154272.19221319977</v>
      </c>
      <c r="I50" s="1568"/>
      <c r="J50" s="1580">
        <v>136612.01940467887</v>
      </c>
      <c r="K50" s="1570"/>
      <c r="L50" s="1568">
        <v>0.12927246727981576</v>
      </c>
      <c r="M50" s="1571"/>
      <c r="N50" s="1389">
        <v>24810.961030392893</v>
      </c>
      <c r="O50" s="1568"/>
      <c r="P50" s="1389">
        <v>19226.971042655186</v>
      </c>
      <c r="Q50" s="1570"/>
      <c r="R50" s="1568">
        <v>0.29042483994746654</v>
      </c>
      <c r="S50" s="909"/>
      <c r="T50" s="901"/>
    </row>
    <row r="51" spans="1:20" s="98" customFormat="1" x14ac:dyDescent="0.2">
      <c r="A51" s="12" t="s">
        <v>792</v>
      </c>
      <c r="B51" s="1566">
        <v>18244.150700253464</v>
      </c>
      <c r="C51" s="1389"/>
      <c r="D51" s="1389">
        <v>16573.971900512417</v>
      </c>
      <c r="E51" s="1389"/>
      <c r="F51" s="1568">
        <v>0.10077118567393067</v>
      </c>
      <c r="G51" s="1568"/>
      <c r="H51" s="1575">
        <v>12243.826483588111</v>
      </c>
      <c r="I51" s="1568"/>
      <c r="J51" s="1580">
        <v>12910.047393617768</v>
      </c>
      <c r="K51" s="1570"/>
      <c r="L51" s="1568">
        <v>-5.1604838442267133E-2</v>
      </c>
      <c r="M51" s="1571"/>
      <c r="N51" s="1389">
        <v>6000.3242166658683</v>
      </c>
      <c r="O51" s="1568"/>
      <c r="P51" s="1389">
        <v>3663.9245068945534</v>
      </c>
      <c r="Q51" s="1570"/>
      <c r="R51" s="1568">
        <v>0.63767681494933048</v>
      </c>
      <c r="S51" s="909"/>
      <c r="T51" s="901"/>
    </row>
    <row r="52" spans="1:20" s="98" customFormat="1" x14ac:dyDescent="0.2">
      <c r="A52" s="12" t="s">
        <v>957</v>
      </c>
      <c r="B52" s="1566">
        <v>16826.505415843007</v>
      </c>
      <c r="C52" s="1389"/>
      <c r="D52" s="1389">
        <v>16142.168112181102</v>
      </c>
      <c r="E52" s="1389"/>
      <c r="F52" s="1568">
        <v>4.2394385866016022E-2</v>
      </c>
      <c r="G52" s="1568"/>
      <c r="H52" s="1575">
        <v>13493.005618171193</v>
      </c>
      <c r="I52" s="1568"/>
      <c r="J52" s="1580">
        <v>13516.21760845373</v>
      </c>
      <c r="K52" s="1570"/>
      <c r="L52" s="1568">
        <v>-1.7173436352503066E-3</v>
      </c>
      <c r="M52" s="1571"/>
      <c r="N52" s="1389">
        <v>3333.4997976719037</v>
      </c>
      <c r="O52" s="1568"/>
      <c r="P52" s="1389">
        <v>2625.9505037274007</v>
      </c>
      <c r="Q52" s="1570"/>
      <c r="R52" s="1568">
        <v>0.26944502302696621</v>
      </c>
      <c r="S52" s="909"/>
      <c r="T52" s="901"/>
    </row>
    <row r="53" spans="1:20" s="98" customFormat="1" x14ac:dyDescent="0.2">
      <c r="A53" s="12" t="s">
        <v>308</v>
      </c>
      <c r="B53" s="1566">
        <v>47540.928571304328</v>
      </c>
      <c r="C53" s="1389"/>
      <c r="D53" s="1389">
        <v>45272.936833744221</v>
      </c>
      <c r="E53" s="1389"/>
      <c r="F53" s="1568">
        <v>5.0095971151349249E-2</v>
      </c>
      <c r="G53" s="1568"/>
      <c r="H53" s="1575">
        <v>36276.039796524608</v>
      </c>
      <c r="I53" s="1568"/>
      <c r="J53" s="1580">
        <v>35958.169949807329</v>
      </c>
      <c r="K53" s="1570"/>
      <c r="L53" s="1568">
        <v>8.839989553444531E-3</v>
      </c>
      <c r="M53" s="1571"/>
      <c r="N53" s="1389">
        <v>11264.88877478277</v>
      </c>
      <c r="O53" s="1568"/>
      <c r="P53" s="1389">
        <v>9314.7668839380476</v>
      </c>
      <c r="Q53" s="1570"/>
      <c r="R53" s="1568">
        <v>0.20935809936450717</v>
      </c>
      <c r="S53" s="909"/>
      <c r="T53" s="901"/>
    </row>
    <row r="54" spans="1:20" x14ac:dyDescent="0.2">
      <c r="A54" s="12" t="s">
        <v>309</v>
      </c>
      <c r="B54" s="1566">
        <v>107864.2911275139</v>
      </c>
      <c r="C54" s="1389"/>
      <c r="D54" s="1389">
        <v>103482.25313180829</v>
      </c>
      <c r="E54" s="1389"/>
      <c r="F54" s="1568">
        <v>4.2345792279223832E-2</v>
      </c>
      <c r="G54" s="1568"/>
      <c r="H54" s="1575">
        <v>85053.134911865607</v>
      </c>
      <c r="I54" s="1568"/>
      <c r="J54" s="1580">
        <v>82642.201401269573</v>
      </c>
      <c r="K54" s="1570"/>
      <c r="L54" s="1568">
        <v>2.9173152090779093E-2</v>
      </c>
      <c r="M54" s="1571"/>
      <c r="N54" s="1389">
        <v>22811.156215654864</v>
      </c>
      <c r="O54" s="1568"/>
      <c r="P54" s="1389">
        <v>20840.051730540366</v>
      </c>
      <c r="Q54" s="1570"/>
      <c r="R54" s="1568">
        <v>9.4582514026388592E-2</v>
      </c>
      <c r="S54" s="909"/>
    </row>
    <row r="55" spans="1:20" s="98" customFormat="1" x14ac:dyDescent="0.2">
      <c r="A55" s="12" t="s">
        <v>310</v>
      </c>
      <c r="B55" s="1566">
        <v>155564.69410770896</v>
      </c>
      <c r="C55" s="1389"/>
      <c r="D55" s="1389">
        <v>142273.05727932381</v>
      </c>
      <c r="E55" s="1389"/>
      <c r="F55" s="1568">
        <v>9.3423428740198919E-2</v>
      </c>
      <c r="G55" s="1568"/>
      <c r="H55" s="1575">
        <v>138025.16934493816</v>
      </c>
      <c r="I55" s="1568"/>
      <c r="J55" s="1580">
        <v>128010.41978816238</v>
      </c>
      <c r="K55" s="1570"/>
      <c r="L55" s="1568">
        <v>7.8233862316432104E-2</v>
      </c>
      <c r="M55" s="1571"/>
      <c r="N55" s="1389">
        <v>17539.524762774468</v>
      </c>
      <c r="O55" s="1568"/>
      <c r="P55" s="1389">
        <v>14262.637491157961</v>
      </c>
      <c r="Q55" s="1570"/>
      <c r="R55" s="1568">
        <v>0.22975324680641959</v>
      </c>
      <c r="S55" s="909"/>
      <c r="T55" s="901"/>
    </row>
    <row r="56" spans="1:20" s="98" customFormat="1" x14ac:dyDescent="0.2">
      <c r="A56" s="546" t="s">
        <v>311</v>
      </c>
      <c r="B56" s="1577"/>
      <c r="C56" s="1578"/>
      <c r="D56" s="1591"/>
      <c r="E56" s="1591"/>
      <c r="F56" s="1578"/>
      <c r="G56" s="1578"/>
      <c r="H56" s="1577"/>
      <c r="I56" s="1578"/>
      <c r="J56" s="1593"/>
      <c r="K56" s="1578"/>
      <c r="L56" s="1579"/>
      <c r="M56" s="1577"/>
      <c r="N56" s="1578"/>
      <c r="O56" s="1596"/>
      <c r="P56" s="1593"/>
      <c r="Q56" s="1578"/>
      <c r="R56" s="1579"/>
      <c r="S56" s="900"/>
      <c r="T56" s="901"/>
    </row>
    <row r="57" spans="1:20" s="98" customFormat="1" x14ac:dyDescent="0.2">
      <c r="A57" s="33" t="s">
        <v>312</v>
      </c>
      <c r="B57" s="1566">
        <v>1304253.1028811047</v>
      </c>
      <c r="C57" s="1389"/>
      <c r="D57" s="1389">
        <v>1249059.1799922432</v>
      </c>
      <c r="E57" s="1389"/>
      <c r="F57" s="1568">
        <v>4.4188396973475881E-2</v>
      </c>
      <c r="G57" s="1568"/>
      <c r="H57" s="1575">
        <v>982425.41688545526</v>
      </c>
      <c r="I57" s="1568"/>
      <c r="J57" s="1580">
        <v>919066.33892200387</v>
      </c>
      <c r="K57" s="1570"/>
      <c r="L57" s="1568">
        <v>6.8938525196958964E-2</v>
      </c>
      <c r="M57" s="1571"/>
      <c r="N57" s="1580">
        <v>321827.6859959357</v>
      </c>
      <c r="O57" s="1568"/>
      <c r="P57" s="1389">
        <v>329992.84107071318</v>
      </c>
      <c r="Q57" s="1570"/>
      <c r="R57" s="1568">
        <v>-2.4743430943181589E-2</v>
      </c>
      <c r="S57" s="909"/>
      <c r="T57" s="901"/>
    </row>
    <row r="58" spans="1:20" s="98" customFormat="1" x14ac:dyDescent="0.2">
      <c r="A58" s="33" t="s">
        <v>194</v>
      </c>
      <c r="B58" s="1566">
        <v>1231791.3590815784</v>
      </c>
      <c r="C58" s="1389"/>
      <c r="D58" s="1389">
        <v>1164664.5167152174</v>
      </c>
      <c r="E58" s="1389"/>
      <c r="F58" s="1568">
        <v>5.7636204591931299E-2</v>
      </c>
      <c r="G58" s="1568"/>
      <c r="H58" s="1575">
        <v>941655.20413711038</v>
      </c>
      <c r="I58" s="1568"/>
      <c r="J58" s="1580">
        <v>876532.53459780209</v>
      </c>
      <c r="K58" s="1570"/>
      <c r="L58" s="1568">
        <v>7.4295781353044585E-2</v>
      </c>
      <c r="M58" s="1571"/>
      <c r="N58" s="1580">
        <v>290136.15494467056</v>
      </c>
      <c r="O58" s="1568"/>
      <c r="P58" s="1389">
        <v>288131.98211752763</v>
      </c>
      <c r="Q58" s="1570"/>
      <c r="R58" s="1568">
        <v>6.9557458093126179E-3</v>
      </c>
      <c r="S58" s="909"/>
      <c r="T58" s="901"/>
    </row>
    <row r="59" spans="1:20" s="98" customFormat="1" x14ac:dyDescent="0.2">
      <c r="A59" s="33" t="s">
        <v>195</v>
      </c>
      <c r="B59" s="1566">
        <v>77313.08258827831</v>
      </c>
      <c r="C59" s="1389"/>
      <c r="D59" s="1389">
        <v>89223.230216747383</v>
      </c>
      <c r="E59" s="1389"/>
      <c r="F59" s="1568">
        <v>-0.13348707057047923</v>
      </c>
      <c r="G59" s="1568"/>
      <c r="H59" s="1575">
        <v>44917.397664900651</v>
      </c>
      <c r="I59" s="1568"/>
      <c r="J59" s="1580">
        <v>47663.097737118842</v>
      </c>
      <c r="K59" s="1570"/>
      <c r="L59" s="1568">
        <v>-5.7606412561806861E-2</v>
      </c>
      <c r="M59" s="1571"/>
      <c r="N59" s="1580">
        <v>32395.684923380035</v>
      </c>
      <c r="O59" s="1568"/>
      <c r="P59" s="1389">
        <v>41560.132479637497</v>
      </c>
      <c r="Q59" s="1570"/>
      <c r="R59" s="1568">
        <v>-0.22051054723532484</v>
      </c>
      <c r="S59" s="909"/>
      <c r="T59" s="901"/>
    </row>
    <row r="60" spans="1:20" s="98" customFormat="1" x14ac:dyDescent="0.2">
      <c r="A60" s="33" t="s">
        <v>621</v>
      </c>
      <c r="B60" s="1566">
        <v>14823.089975923147</v>
      </c>
      <c r="C60" s="1389"/>
      <c r="D60" s="1389">
        <v>17393.554772556512</v>
      </c>
      <c r="E60" s="1389"/>
      <c r="F60" s="1568">
        <v>-0.14778260282303163</v>
      </c>
      <c r="G60" s="1568"/>
      <c r="H60" s="1575">
        <v>10172.142499210506</v>
      </c>
      <c r="I60" s="1568"/>
      <c r="J60" s="1580">
        <v>11505.879805423145</v>
      </c>
      <c r="K60" s="1570"/>
      <c r="L60" s="1568">
        <v>-0.115917889702272</v>
      </c>
      <c r="M60" s="1571"/>
      <c r="N60" s="1580">
        <v>4650.9474767125057</v>
      </c>
      <c r="O60" s="1568"/>
      <c r="P60" s="1389">
        <v>5887.6749671333073</v>
      </c>
      <c r="Q60" s="1570"/>
      <c r="R60" s="1568">
        <v>-0.21005362852476905</v>
      </c>
      <c r="S60" s="909"/>
      <c r="T60" s="901"/>
    </row>
    <row r="61" spans="1:20" s="98" customFormat="1" x14ac:dyDescent="0.2">
      <c r="A61" s="33" t="s">
        <v>243</v>
      </c>
      <c r="B61" s="1566">
        <v>90971.178015867525</v>
      </c>
      <c r="C61" s="1389"/>
      <c r="D61" s="1389">
        <v>94543.621574804609</v>
      </c>
      <c r="E61" s="1389"/>
      <c r="F61" s="1568">
        <v>-3.7786193287619119E-2</v>
      </c>
      <c r="G61" s="1568"/>
      <c r="H61" s="1575">
        <v>68484.352744103759</v>
      </c>
      <c r="I61" s="1568"/>
      <c r="J61" s="1580">
        <v>74043.209212907808</v>
      </c>
      <c r="K61" s="1570"/>
      <c r="L61" s="1568">
        <v>-7.5075844603383082E-2</v>
      </c>
      <c r="M61" s="1571"/>
      <c r="N61" s="1580">
        <v>22486.825271761089</v>
      </c>
      <c r="O61" s="1568"/>
      <c r="P61" s="1389">
        <v>20500.412361895527</v>
      </c>
      <c r="Q61" s="1570"/>
      <c r="R61" s="1568">
        <v>9.6896241636472716E-2</v>
      </c>
      <c r="S61" s="909"/>
      <c r="T61" s="901"/>
    </row>
    <row r="62" spans="1:20" s="98" customFormat="1" x14ac:dyDescent="0.2">
      <c r="A62" s="33" t="s">
        <v>313</v>
      </c>
      <c r="B62" s="1566">
        <v>53751.422501473106</v>
      </c>
      <c r="C62" s="1389"/>
      <c r="D62" s="1389">
        <v>56236.45642420814</v>
      </c>
      <c r="E62" s="1389"/>
      <c r="F62" s="1568">
        <v>-4.4189020445913094E-2</v>
      </c>
      <c r="G62" s="1568"/>
      <c r="H62" s="1575">
        <v>42305.30749593451</v>
      </c>
      <c r="I62" s="1568"/>
      <c r="J62" s="1580">
        <v>45916.964536158142</v>
      </c>
      <c r="K62" s="1570"/>
      <c r="L62" s="1568">
        <v>-7.8656267388484871E-2</v>
      </c>
      <c r="M62" s="1571"/>
      <c r="N62" s="1580">
        <v>11446.115005542188</v>
      </c>
      <c r="O62" s="1568"/>
      <c r="P62" s="1389">
        <v>10319.491888052869</v>
      </c>
      <c r="Q62" s="1570"/>
      <c r="R62" s="1568">
        <v>0.10917428200061262</v>
      </c>
      <c r="S62" s="909"/>
      <c r="T62" s="901"/>
    </row>
    <row r="63" spans="1:20" s="98" customFormat="1" x14ac:dyDescent="0.2">
      <c r="A63" s="33" t="s">
        <v>314</v>
      </c>
      <c r="B63" s="1566">
        <v>15511.217095701179</v>
      </c>
      <c r="C63" s="1389"/>
      <c r="D63" s="1389">
        <v>18007.282196402593</v>
      </c>
      <c r="E63" s="1389"/>
      <c r="F63" s="1568">
        <v>-0.1386142047132502</v>
      </c>
      <c r="G63" s="1568"/>
      <c r="H63" s="1575">
        <v>14035.430810955857</v>
      </c>
      <c r="I63" s="1568"/>
      <c r="J63" s="1580">
        <v>15522.338390807821</v>
      </c>
      <c r="K63" s="1570"/>
      <c r="L63" s="1568">
        <v>-9.5791467910047404E-2</v>
      </c>
      <c r="M63" s="1571"/>
      <c r="N63" s="1580">
        <v>1475.7862847451938</v>
      </c>
      <c r="O63" s="1568"/>
      <c r="P63" s="1389">
        <v>2484.9438055948567</v>
      </c>
      <c r="Q63" s="1570"/>
      <c r="R63" s="1568">
        <v>-0.40610878949356616</v>
      </c>
      <c r="S63" s="909"/>
      <c r="T63" s="901"/>
    </row>
    <row r="64" spans="1:20" s="98" customFormat="1" x14ac:dyDescent="0.2">
      <c r="A64" s="33" t="s">
        <v>315</v>
      </c>
      <c r="B64" s="1566">
        <v>25448.150741317964</v>
      </c>
      <c r="C64" s="1389"/>
      <c r="D64" s="1389">
        <v>24718.235877911073</v>
      </c>
      <c r="E64" s="1389"/>
      <c r="F64" s="1568">
        <v>2.9529407641067318E-2</v>
      </c>
      <c r="G64" s="1568"/>
      <c r="H64" s="1575">
        <v>15298.856833633148</v>
      </c>
      <c r="I64" s="1568"/>
      <c r="J64" s="1580">
        <v>16738.963072942144</v>
      </c>
      <c r="K64" s="1570"/>
      <c r="L64" s="1568">
        <v>-8.6033180970263884E-2</v>
      </c>
      <c r="M64" s="1571"/>
      <c r="N64" s="1580">
        <v>10149.293907686038</v>
      </c>
      <c r="O64" s="1568"/>
      <c r="P64" s="1389">
        <v>7979.272804969446</v>
      </c>
      <c r="Q64" s="1570"/>
      <c r="R64" s="1568">
        <v>0.27195725171410551</v>
      </c>
      <c r="S64" s="909"/>
      <c r="T64" s="901"/>
    </row>
    <row r="65" spans="1:20" s="98" customFormat="1" x14ac:dyDescent="0.2">
      <c r="A65" s="33" t="s">
        <v>237</v>
      </c>
      <c r="B65" s="1566">
        <v>48124.950608481253</v>
      </c>
      <c r="C65" s="1389"/>
      <c r="D65" s="1389">
        <v>49670.365623488789</v>
      </c>
      <c r="E65" s="1389"/>
      <c r="F65" s="1568">
        <v>-3.1113421365207748E-2</v>
      </c>
      <c r="G65" s="1568"/>
      <c r="H65" s="1575">
        <v>44768.725540208223</v>
      </c>
      <c r="I65" s="1568"/>
      <c r="J65" s="1580">
        <v>46059.756048973388</v>
      </c>
      <c r="K65" s="1570"/>
      <c r="L65" s="1568">
        <v>-2.802946909645954E-2</v>
      </c>
      <c r="M65" s="1571"/>
      <c r="N65" s="1580">
        <v>3356.2250682741101</v>
      </c>
      <c r="O65" s="1568"/>
      <c r="P65" s="1389">
        <v>3610.609574516106</v>
      </c>
      <c r="Q65" s="1570"/>
      <c r="R65" s="1568">
        <v>-7.0454725439564755E-2</v>
      </c>
      <c r="S65" s="909"/>
      <c r="T65" s="901"/>
    </row>
    <row r="66" spans="1:20" s="98" customFormat="1" x14ac:dyDescent="0.2">
      <c r="A66" s="33" t="s">
        <v>260</v>
      </c>
      <c r="B66" s="1566">
        <v>135541.35119036454</v>
      </c>
      <c r="C66" s="1389"/>
      <c r="D66" s="1389">
        <v>123956.44316873443</v>
      </c>
      <c r="E66" s="1389"/>
      <c r="F66" s="1568">
        <v>9.3459506625728772E-2</v>
      </c>
      <c r="G66" s="1568"/>
      <c r="H66" s="1575">
        <v>120380.49676168823</v>
      </c>
      <c r="I66" s="1568"/>
      <c r="J66" s="1580">
        <v>111583.98160325109</v>
      </c>
      <c r="K66" s="1570"/>
      <c r="L66" s="1568">
        <v>7.8833135653055553E-2</v>
      </c>
      <c r="M66" s="1571"/>
      <c r="N66" s="1580">
        <v>15160.854428674449</v>
      </c>
      <c r="O66" s="1568"/>
      <c r="P66" s="1389">
        <v>12372.461565483063</v>
      </c>
      <c r="Q66" s="1570"/>
      <c r="R66" s="1568">
        <v>0.22537090525061715</v>
      </c>
      <c r="S66" s="909"/>
      <c r="T66" s="901"/>
    </row>
    <row r="67" spans="1:20" s="98" customFormat="1" x14ac:dyDescent="0.2">
      <c r="A67" s="33" t="s">
        <v>316</v>
      </c>
      <c r="B67" s="1566">
        <v>6503.6409460741042</v>
      </c>
      <c r="C67" s="1389"/>
      <c r="D67" s="1389">
        <v>6120.9920353479838</v>
      </c>
      <c r="E67" s="1389"/>
      <c r="F67" s="1568">
        <v>6.2514198436522964E-2</v>
      </c>
      <c r="G67" s="1568"/>
      <c r="H67" s="1575">
        <v>5846.1098427594443</v>
      </c>
      <c r="I67" s="1568"/>
      <c r="J67" s="1580">
        <v>5931.6689000152483</v>
      </c>
      <c r="K67" s="1570"/>
      <c r="L67" s="1568">
        <v>-1.4424112117179031E-2</v>
      </c>
      <c r="M67" s="1571"/>
      <c r="N67" s="1597">
        <v>657.53110331464438</v>
      </c>
      <c r="O67" s="1568"/>
      <c r="P67" s="1389">
        <v>189.32313533273549</v>
      </c>
      <c r="Q67" s="1570"/>
      <c r="R67" s="1568">
        <v>2.4730626141334136</v>
      </c>
      <c r="S67" s="909"/>
      <c r="T67" s="901"/>
    </row>
    <row r="68" spans="1:20" s="98" customFormat="1" x14ac:dyDescent="0.2">
      <c r="A68" s="33" t="s">
        <v>317</v>
      </c>
      <c r="B68" s="1566">
        <v>5808.5936213818395</v>
      </c>
      <c r="C68" s="1389"/>
      <c r="D68" s="1389">
        <v>6475.7011555876679</v>
      </c>
      <c r="E68" s="1389"/>
      <c r="F68" s="1568">
        <v>-0.10301703524879363</v>
      </c>
      <c r="G68" s="1568"/>
      <c r="H68" s="1575">
        <v>4176.641950910911</v>
      </c>
      <c r="I68" s="1568"/>
      <c r="J68" s="1580">
        <v>5712.1777611508851</v>
      </c>
      <c r="K68" s="1570"/>
      <c r="L68" s="1568">
        <v>-0.26881793152224931</v>
      </c>
      <c r="M68" s="1571"/>
      <c r="N68" s="1597">
        <v>1631.9516704709085</v>
      </c>
      <c r="O68" s="1568"/>
      <c r="P68" s="1389">
        <v>763.52339443675805</v>
      </c>
      <c r="Q68" s="1570"/>
      <c r="R68" s="1568">
        <v>1.1373957659473939</v>
      </c>
      <c r="S68" s="909"/>
      <c r="T68" s="901"/>
    </row>
    <row r="69" spans="1:20" s="10" customFormat="1" x14ac:dyDescent="0.2">
      <c r="A69" s="33" t="s">
        <v>622</v>
      </c>
      <c r="B69" s="1566">
        <v>20774.256125212989</v>
      </c>
      <c r="C69" s="1389"/>
      <c r="D69" s="1389">
        <v>22021.220478944408</v>
      </c>
      <c r="E69" s="1389"/>
      <c r="F69" s="1568">
        <v>-5.6625578719567506E-2</v>
      </c>
      <c r="G69" s="1581"/>
      <c r="H69" s="1575">
        <v>16206.16351347178</v>
      </c>
      <c r="I69" s="1568"/>
      <c r="J69" s="1580">
        <v>17439.835835425751</v>
      </c>
      <c r="K69" s="1570"/>
      <c r="L69" s="1568">
        <v>-7.0738757726606413E-2</v>
      </c>
      <c r="M69" s="1571"/>
      <c r="N69" s="1662">
        <v>4568.0926117411818</v>
      </c>
      <c r="O69" s="1568"/>
      <c r="P69" s="1389">
        <v>4581.3846435189989</v>
      </c>
      <c r="Q69" s="1570"/>
      <c r="R69" s="1568">
        <v>-2.9013132081412364E-3</v>
      </c>
      <c r="S69" s="909"/>
      <c r="T69" s="1329"/>
    </row>
    <row r="70" spans="1:20" s="10" customFormat="1" x14ac:dyDescent="0.2">
      <c r="A70" s="194" t="s">
        <v>893</v>
      </c>
      <c r="B70" s="1599">
        <v>47.908128150697458</v>
      </c>
      <c r="C70" s="1600"/>
      <c r="D70" s="1600">
        <v>47.892770508046091</v>
      </c>
      <c r="E70" s="1601"/>
      <c r="F70" s="1602">
        <v>3.2066724243456565E-4</v>
      </c>
      <c r="G70" s="1602"/>
      <c r="H70" s="1603">
        <v>48.281758361595344</v>
      </c>
      <c r="I70" s="1602"/>
      <c r="J70" s="1604">
        <v>48.49332598801373</v>
      </c>
      <c r="K70" s="1601"/>
      <c r="L70" s="1605">
        <v>-4.3628194624282949E-3</v>
      </c>
      <c r="M70" s="1602"/>
      <c r="N70" s="1604">
        <v>46.902388792944905</v>
      </c>
      <c r="O70" s="1602"/>
      <c r="P70" s="1600">
        <v>46.480331169221046</v>
      </c>
      <c r="Q70" s="1601"/>
      <c r="R70" s="1602">
        <v>9.0803488939713607E-3</v>
      </c>
      <c r="S70" s="918"/>
      <c r="T70" s="1329"/>
    </row>
    <row r="71" spans="1:20" s="10" customFormat="1" x14ac:dyDescent="0.2">
      <c r="A71" s="919"/>
      <c r="B71" s="916"/>
      <c r="C71" s="908"/>
      <c r="D71" s="908"/>
      <c r="E71" s="908"/>
      <c r="F71" s="907"/>
      <c r="G71" s="907"/>
      <c r="H71" s="916"/>
      <c r="I71" s="902"/>
      <c r="J71" s="916"/>
      <c r="K71" s="917"/>
      <c r="L71" s="907"/>
      <c r="M71" s="106"/>
      <c r="N71" s="916"/>
      <c r="O71" s="902"/>
      <c r="P71" s="916"/>
      <c r="Q71" s="917"/>
      <c r="R71" s="907"/>
      <c r="S71" s="907"/>
      <c r="T71" s="901"/>
    </row>
    <row r="72" spans="1:20" s="10" customFormat="1" x14ac:dyDescent="0.2">
      <c r="A72" s="919" t="s">
        <v>911</v>
      </c>
      <c r="B72" s="916"/>
      <c r="C72" s="908"/>
      <c r="D72" s="908"/>
      <c r="E72" s="908"/>
      <c r="F72" s="907"/>
      <c r="G72" s="907"/>
      <c r="H72" s="916"/>
      <c r="I72" s="902"/>
      <c r="J72" s="916"/>
      <c r="K72" s="917"/>
      <c r="L72" s="907"/>
      <c r="M72" s="106"/>
      <c r="N72" s="916"/>
      <c r="O72" s="902"/>
      <c r="P72" s="916"/>
      <c r="Q72" s="917"/>
      <c r="R72" s="907"/>
      <c r="S72" s="907"/>
      <c r="T72" s="901"/>
    </row>
    <row r="73" spans="1:20" x14ac:dyDescent="0.2">
      <c r="A73" s="901" t="s">
        <v>912</v>
      </c>
      <c r="B73" s="109"/>
      <c r="D73" s="109"/>
      <c r="E73" s="921"/>
      <c r="F73" s="922"/>
      <c r="G73" s="922"/>
      <c r="H73" s="109"/>
      <c r="I73" s="922"/>
      <c r="J73" s="110"/>
      <c r="K73" s="921"/>
      <c r="L73" s="922"/>
      <c r="M73" s="922"/>
      <c r="N73" s="39"/>
      <c r="O73" s="922"/>
      <c r="P73" s="316"/>
      <c r="Q73" s="921"/>
      <c r="R73" s="922"/>
      <c r="S73" s="922"/>
    </row>
    <row r="74" spans="1:20" x14ac:dyDescent="0.2">
      <c r="A74" s="901" t="s">
        <v>677</v>
      </c>
      <c r="D74" s="34"/>
      <c r="F74" s="901"/>
      <c r="J74" s="34"/>
      <c r="L74" s="901"/>
      <c r="N74" s="35"/>
      <c r="P74" s="34"/>
    </row>
    <row r="75" spans="1:20" x14ac:dyDescent="0.2">
      <c r="F75" s="35"/>
      <c r="G75" s="35"/>
      <c r="L75" s="35"/>
      <c r="M75" s="35"/>
      <c r="R75" s="35"/>
      <c r="S75" s="35"/>
    </row>
    <row r="76" spans="1:20" x14ac:dyDescent="0.2">
      <c r="B76" s="93"/>
      <c r="D76" s="93"/>
      <c r="F76" s="35"/>
      <c r="G76" s="35"/>
      <c r="L76" s="35"/>
      <c r="M76" s="35"/>
      <c r="R76" s="35"/>
      <c r="S76" s="35"/>
    </row>
    <row r="77" spans="1:20" x14ac:dyDescent="0.2">
      <c r="B77" s="93"/>
      <c r="D77" s="93"/>
      <c r="F77" s="35"/>
      <c r="G77" s="35"/>
      <c r="L77" s="35"/>
      <c r="M77" s="35"/>
      <c r="R77" s="35"/>
      <c r="S77" s="35"/>
    </row>
    <row r="78" spans="1:20" x14ac:dyDescent="0.2">
      <c r="B78" s="317"/>
      <c r="H78" s="77"/>
      <c r="N78" s="77"/>
    </row>
    <row r="79" spans="1:20" x14ac:dyDescent="0.2">
      <c r="B79" s="318"/>
    </row>
    <row r="80" spans="1:20" x14ac:dyDescent="0.2">
      <c r="B80" s="924"/>
    </row>
    <row r="81" spans="2:2" x14ac:dyDescent="0.2">
      <c r="B81" s="319"/>
    </row>
    <row r="82" spans="2:2" x14ac:dyDescent="0.2">
      <c r="B82" s="319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51" type="noConversion"/>
  <printOptions horizontalCentered="1"/>
  <pageMargins left="0.25" right="0.25" top="0.25" bottom="0.5" header="0.3" footer="0.3"/>
  <pageSetup scale="83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>
    <pageSetUpPr fitToPage="1"/>
  </sheetPr>
  <dimension ref="A1:U83"/>
  <sheetViews>
    <sheetView showGridLines="0" zoomScaleNormal="100" workbookViewId="0">
      <selection activeCell="N14" sqref="N14"/>
    </sheetView>
  </sheetViews>
  <sheetFormatPr defaultColWidth="9.140625" defaultRowHeight="12" x14ac:dyDescent="0.2"/>
  <cols>
    <col min="1" max="1" width="24.7109375" style="923" customWidth="1"/>
    <col min="2" max="2" width="10.28515625" style="34" customWidth="1"/>
    <col min="3" max="3" width="0.5703125" style="920" customWidth="1"/>
    <col min="4" max="4" width="12.7109375" style="901" customWidth="1"/>
    <col min="5" max="5" width="0.7109375" style="901" customWidth="1"/>
    <col min="6" max="6" width="8.5703125" style="920" customWidth="1"/>
    <col min="7" max="7" width="0.5703125" style="920" customWidth="1"/>
    <col min="8" max="8" width="10.28515625" style="35" customWidth="1"/>
    <col min="9" max="9" width="0.5703125" style="920" customWidth="1"/>
    <col min="10" max="10" width="10.28515625" style="567" customWidth="1"/>
    <col min="11" max="11" width="0.5703125" style="901" customWidth="1"/>
    <col min="12" max="12" width="8.42578125" style="920" customWidth="1"/>
    <col min="13" max="13" width="1.5703125" style="920" customWidth="1"/>
    <col min="14" max="14" width="10.28515625" style="71" customWidth="1"/>
    <col min="15" max="15" width="0.5703125" style="920" customWidth="1"/>
    <col min="16" max="16" width="10.28515625" style="567" customWidth="1"/>
    <col min="17" max="17" width="0.5703125" style="901" customWidth="1"/>
    <col min="18" max="18" width="8.28515625" style="920" customWidth="1"/>
    <col min="19" max="19" width="0.5703125" style="920" customWidth="1"/>
    <col min="20" max="20" width="9.140625" style="901"/>
    <col min="21" max="16384" width="9.140625" style="4"/>
  </cols>
  <sheetData>
    <row r="1" spans="1:21" s="2" customFormat="1" ht="15.75" x14ac:dyDescent="0.25">
      <c r="A1" s="1893" t="str">
        <f>CONCATENATE('List of Tables'!A76,":  ",'List of Tables'!C76)</f>
        <v>TABLE 63:  Hilo Visitor Characteristics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693"/>
      <c r="U1" s="1353"/>
    </row>
    <row r="2" spans="1:21" s="2" customFormat="1" ht="15.75" x14ac:dyDescent="0.25">
      <c r="A2" s="1893" t="s">
        <v>650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  <c r="T2" s="901"/>
    </row>
    <row r="3" spans="1:21" s="2" customFormat="1" ht="14.25" x14ac:dyDescent="0.2">
      <c r="A3" s="604"/>
      <c r="B3" s="417"/>
      <c r="C3" s="902"/>
      <c r="D3" s="834"/>
      <c r="E3" s="902"/>
      <c r="F3" s="902"/>
      <c r="G3" s="902"/>
      <c r="H3" s="544"/>
      <c r="I3" s="902"/>
      <c r="J3" s="834"/>
      <c r="K3" s="902"/>
      <c r="L3" s="902"/>
      <c r="M3" s="902"/>
      <c r="N3" s="544"/>
      <c r="O3" s="902"/>
      <c r="P3" s="834"/>
      <c r="Q3" s="902"/>
      <c r="R3" s="544"/>
      <c r="S3" s="902"/>
      <c r="T3" s="901"/>
    </row>
    <row r="4" spans="1:21" x14ac:dyDescent="0.2">
      <c r="A4" s="1971" t="s">
        <v>230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  <c r="T4" s="4"/>
    </row>
    <row r="5" spans="1:21" s="14" customFormat="1" ht="24" x14ac:dyDescent="0.2">
      <c r="A5" s="1979" t="s">
        <v>249</v>
      </c>
      <c r="B5" s="66">
        <v>2015</v>
      </c>
      <c r="C5" s="67"/>
      <c r="D5" s="68" t="s">
        <v>984</v>
      </c>
      <c r="E5" s="903"/>
      <c r="F5" s="44" t="s">
        <v>857</v>
      </c>
      <c r="G5" s="903"/>
      <c r="H5" s="66">
        <v>2015</v>
      </c>
      <c r="I5" s="67"/>
      <c r="J5" s="68" t="s">
        <v>984</v>
      </c>
      <c r="K5" s="903"/>
      <c r="L5" s="904" t="s">
        <v>857</v>
      </c>
      <c r="M5" s="772"/>
      <c r="N5" s="1265">
        <v>2015</v>
      </c>
      <c r="O5" s="67"/>
      <c r="P5" s="68" t="s">
        <v>984</v>
      </c>
      <c r="Q5" s="903"/>
      <c r="R5" s="44" t="s">
        <v>595</v>
      </c>
      <c r="S5" s="905"/>
      <c r="T5" s="901"/>
    </row>
    <row r="6" spans="1:21" s="14" customFormat="1" x14ac:dyDescent="0.2">
      <c r="A6" s="906" t="s">
        <v>899</v>
      </c>
      <c r="B6" s="1566">
        <v>2256113.4046439012</v>
      </c>
      <c r="C6" s="1567">
        <v>0</v>
      </c>
      <c r="D6" s="1389">
        <v>2214945.8665980017</v>
      </c>
      <c r="E6" s="1389"/>
      <c r="F6" s="1568">
        <v>1.8586250195418937E-2</v>
      </c>
      <c r="G6" s="1568"/>
      <c r="H6" s="1569">
        <v>1892997.0614811999</v>
      </c>
      <c r="I6" s="1568"/>
      <c r="J6" s="1389">
        <v>1861246.1517158032</v>
      </c>
      <c r="K6" s="1570"/>
      <c r="L6" s="1568">
        <v>1.705895253893577E-2</v>
      </c>
      <c r="M6" s="1571"/>
      <c r="N6" s="1614">
        <v>363116.34316278767</v>
      </c>
      <c r="O6" s="1568"/>
      <c r="P6" s="1389">
        <v>353699.71488192223</v>
      </c>
      <c r="Q6" s="1570"/>
      <c r="R6" s="1568">
        <v>2.6623228361970966E-2</v>
      </c>
      <c r="S6" s="910"/>
      <c r="T6" s="901"/>
    </row>
    <row r="7" spans="1:21" s="14" customFormat="1" x14ac:dyDescent="0.2">
      <c r="A7" s="906" t="s">
        <v>265</v>
      </c>
      <c r="B7" s="1566">
        <v>551763.82528058696</v>
      </c>
      <c r="C7" s="1389"/>
      <c r="D7" s="1389">
        <v>534899.51660287078</v>
      </c>
      <c r="E7" s="1389"/>
      <c r="F7" s="1568">
        <v>3.1527993864755854E-2</v>
      </c>
      <c r="G7" s="1568"/>
      <c r="H7" s="1575">
        <v>389407.728008551</v>
      </c>
      <c r="I7" s="1568"/>
      <c r="J7" s="1389">
        <v>373931.78576262359</v>
      </c>
      <c r="K7" s="1570"/>
      <c r="L7" s="1568">
        <v>4.1387073351800377E-2</v>
      </c>
      <c r="M7" s="1571"/>
      <c r="N7" s="1389">
        <v>162356.09727206151</v>
      </c>
      <c r="O7" s="1568"/>
      <c r="P7" s="1389">
        <v>160967.73084016534</v>
      </c>
      <c r="Q7" s="1570"/>
      <c r="R7" s="1568">
        <v>8.6251227165198771E-3</v>
      </c>
      <c r="S7" s="910"/>
      <c r="T7" s="901"/>
    </row>
    <row r="8" spans="1:21" s="14" customFormat="1" x14ac:dyDescent="0.2">
      <c r="A8" s="429" t="s">
        <v>266</v>
      </c>
      <c r="B8" s="1577"/>
      <c r="C8" s="1578"/>
      <c r="D8" s="1578"/>
      <c r="E8" s="1578"/>
      <c r="F8" s="1578"/>
      <c r="G8" s="1578"/>
      <c r="H8" s="1577"/>
      <c r="I8" s="1578"/>
      <c r="J8" s="1578"/>
      <c r="K8" s="1578"/>
      <c r="L8" s="1578"/>
      <c r="M8" s="1577"/>
      <c r="N8" s="1578"/>
      <c r="O8" s="1578"/>
      <c r="P8" s="1578"/>
      <c r="Q8" s="1578"/>
      <c r="R8" s="1578"/>
      <c r="S8" s="408"/>
      <c r="T8" s="901"/>
    </row>
    <row r="9" spans="1:21" s="186" customFormat="1" x14ac:dyDescent="0.2">
      <c r="A9" s="911" t="s">
        <v>267</v>
      </c>
      <c r="B9" s="1566">
        <v>85818.508093535944</v>
      </c>
      <c r="C9" s="1389"/>
      <c r="D9" s="1389">
        <v>82859.790181019474</v>
      </c>
      <c r="E9" s="1389"/>
      <c r="F9" s="1568">
        <v>3.5707523589580813E-2</v>
      </c>
      <c r="G9" s="1568"/>
      <c r="H9" s="1575">
        <v>72627.176900625665</v>
      </c>
      <c r="I9" s="1568"/>
      <c r="J9" s="1580">
        <v>71626.819584700846</v>
      </c>
      <c r="K9" s="1570"/>
      <c r="L9" s="1568">
        <v>1.3966239485781812E-2</v>
      </c>
      <c r="M9" s="1571"/>
      <c r="N9" s="1389">
        <v>13191.331192899317</v>
      </c>
      <c r="O9" s="1568"/>
      <c r="P9" s="1389">
        <v>11232.970596309</v>
      </c>
      <c r="Q9" s="1570"/>
      <c r="R9" s="1568">
        <v>0.1743404008583275</v>
      </c>
      <c r="S9" s="909"/>
      <c r="T9" s="901"/>
    </row>
    <row r="10" spans="1:21" s="186" customFormat="1" x14ac:dyDescent="0.2">
      <c r="A10" s="911" t="s">
        <v>268</v>
      </c>
      <c r="B10" s="1566">
        <v>252346.2801755461</v>
      </c>
      <c r="C10" s="1389"/>
      <c r="D10" s="1389">
        <v>250258.42637609228</v>
      </c>
      <c r="E10" s="1389"/>
      <c r="F10" s="1568">
        <v>8.342791208621126E-3</v>
      </c>
      <c r="G10" s="1568"/>
      <c r="H10" s="1575">
        <v>179519.7839817428</v>
      </c>
      <c r="I10" s="1568"/>
      <c r="J10" s="1580">
        <v>175156.11461021067</v>
      </c>
      <c r="K10" s="1570"/>
      <c r="L10" s="1568">
        <v>2.491302904978775E-2</v>
      </c>
      <c r="M10" s="1571"/>
      <c r="N10" s="1389">
        <v>72826.496193722545</v>
      </c>
      <c r="O10" s="1568"/>
      <c r="P10" s="1389">
        <v>75102.311765857798</v>
      </c>
      <c r="Q10" s="1570"/>
      <c r="R10" s="1568">
        <v>-3.0302869760260281E-2</v>
      </c>
      <c r="S10" s="909"/>
      <c r="T10" s="901"/>
    </row>
    <row r="11" spans="1:21" s="186" customFormat="1" x14ac:dyDescent="0.2">
      <c r="A11" s="911" t="s">
        <v>269</v>
      </c>
      <c r="B11" s="1566">
        <v>213599.03701164195</v>
      </c>
      <c r="C11" s="1389"/>
      <c r="D11" s="1389">
        <v>201781.30004563456</v>
      </c>
      <c r="E11" s="1389"/>
      <c r="F11" s="1568">
        <v>5.8567057320647188E-2</v>
      </c>
      <c r="G11" s="1568"/>
      <c r="H11" s="1575">
        <v>137260.76712619711</v>
      </c>
      <c r="I11" s="1568"/>
      <c r="J11" s="1389">
        <v>127148.85156765379</v>
      </c>
      <c r="K11" s="1570"/>
      <c r="L11" s="1568">
        <v>7.9528170595885683E-2</v>
      </c>
      <c r="M11" s="1571"/>
      <c r="N11" s="1389">
        <v>76338.269885438305</v>
      </c>
      <c r="O11" s="1568"/>
      <c r="P11" s="1389">
        <v>74632.448477999278</v>
      </c>
      <c r="Q11" s="1570"/>
      <c r="R11" s="1568">
        <v>2.2856296989129093E-2</v>
      </c>
      <c r="S11" s="909"/>
      <c r="T11" s="901"/>
    </row>
    <row r="12" spans="1:21" s="186" customFormat="1" x14ac:dyDescent="0.2">
      <c r="A12" s="911" t="s">
        <v>270</v>
      </c>
      <c r="B12" s="1583">
        <v>2.0905491533025975</v>
      </c>
      <c r="C12" s="1584"/>
      <c r="D12" s="1585">
        <v>2.0835698542771564</v>
      </c>
      <c r="E12" s="1585"/>
      <c r="F12" s="1568">
        <v>3.3496832424955779E-3</v>
      </c>
      <c r="G12" s="1568"/>
      <c r="H12" s="1586">
        <v>1.9782875327250085</v>
      </c>
      <c r="I12" s="1568"/>
      <c r="J12" s="1587">
        <v>1.956618194494131</v>
      </c>
      <c r="K12" s="1570"/>
      <c r="L12" s="1568">
        <v>1.1074893554529126E-2</v>
      </c>
      <c r="M12" s="1571"/>
      <c r="N12" s="1584">
        <v>2.419914477070245</v>
      </c>
      <c r="O12" s="1568"/>
      <c r="P12" s="1585">
        <v>2.4533517825687055</v>
      </c>
      <c r="Q12" s="1570"/>
      <c r="R12" s="1568">
        <v>-1.3629233987573923E-2</v>
      </c>
      <c r="S12" s="909"/>
      <c r="T12" s="901"/>
    </row>
    <row r="13" spans="1:21" s="14" customFormat="1" x14ac:dyDescent="0.2">
      <c r="A13" s="429" t="s">
        <v>271</v>
      </c>
      <c r="B13" s="1577"/>
      <c r="C13" s="1578"/>
      <c r="D13" s="1578"/>
      <c r="E13" s="1578"/>
      <c r="F13" s="1578"/>
      <c r="G13" s="1578"/>
      <c r="H13" s="1577"/>
      <c r="I13" s="1578"/>
      <c r="J13" s="1578"/>
      <c r="K13" s="1578"/>
      <c r="L13" s="1578"/>
      <c r="M13" s="1577"/>
      <c r="N13" s="1578"/>
      <c r="O13" s="1578"/>
      <c r="P13" s="1578"/>
      <c r="Q13" s="1578"/>
      <c r="R13" s="1578"/>
      <c r="S13" s="408"/>
      <c r="T13" s="901"/>
    </row>
    <row r="14" spans="1:21" s="98" customFormat="1" x14ac:dyDescent="0.2">
      <c r="A14" s="912" t="s">
        <v>272</v>
      </c>
      <c r="B14" s="1566">
        <v>245140.15603101006</v>
      </c>
      <c r="C14" s="1389"/>
      <c r="D14" s="1389">
        <v>242712.66898566799</v>
      </c>
      <c r="E14" s="1389"/>
      <c r="F14" s="1568">
        <v>1.000148469994129E-2</v>
      </c>
      <c r="G14" s="1568"/>
      <c r="H14" s="1575">
        <v>157878.19881322552</v>
      </c>
      <c r="I14" s="1568"/>
      <c r="J14" s="1580">
        <v>156894.85496780314</v>
      </c>
      <c r="K14" s="1570"/>
      <c r="L14" s="1568">
        <v>6.2675340477173361E-3</v>
      </c>
      <c r="M14" s="1571"/>
      <c r="N14" s="1389">
        <v>87261.957217733681</v>
      </c>
      <c r="O14" s="1568"/>
      <c r="P14" s="1389">
        <v>85817.81401788583</v>
      </c>
      <c r="Q14" s="1570"/>
      <c r="R14" s="1568">
        <v>1.6828011950372777E-2</v>
      </c>
      <c r="S14" s="909"/>
      <c r="T14" s="901"/>
    </row>
    <row r="15" spans="1:21" s="98" customFormat="1" x14ac:dyDescent="0.2">
      <c r="A15" s="912" t="s">
        <v>273</v>
      </c>
      <c r="B15" s="1566">
        <v>306623.66924966092</v>
      </c>
      <c r="C15" s="1389"/>
      <c r="D15" s="1389">
        <v>292186.84761705628</v>
      </c>
      <c r="E15" s="1389"/>
      <c r="F15" s="1568">
        <v>4.9409553340079557E-2</v>
      </c>
      <c r="G15" s="1568"/>
      <c r="H15" s="1566">
        <v>231529.52919532696</v>
      </c>
      <c r="I15" s="1568"/>
      <c r="J15" s="1580">
        <v>217036.93079475238</v>
      </c>
      <c r="K15" s="1570"/>
      <c r="L15" s="1568">
        <v>6.6774803474713498E-2</v>
      </c>
      <c r="M15" s="1571"/>
      <c r="N15" s="1389">
        <v>75094.140054327552</v>
      </c>
      <c r="O15" s="1568"/>
      <c r="P15" s="1389">
        <v>75149.916822280167</v>
      </c>
      <c r="Q15" s="1570"/>
      <c r="R15" s="1568">
        <v>-7.4220664920388252E-4</v>
      </c>
      <c r="S15" s="909"/>
      <c r="T15" s="901"/>
    </row>
    <row r="16" spans="1:21" s="98" customFormat="1" x14ac:dyDescent="0.2">
      <c r="A16" s="913" t="s">
        <v>619</v>
      </c>
      <c r="B16" s="1583">
        <v>4.047273483989561</v>
      </c>
      <c r="C16" s="1584"/>
      <c r="D16" s="1585">
        <v>4.0141674032810259</v>
      </c>
      <c r="E16" s="1585"/>
      <c r="F16" s="1568">
        <v>8.2473094374378633E-3</v>
      </c>
      <c r="G16" s="1568"/>
      <c r="H16" s="1586">
        <v>4.4831141257224836</v>
      </c>
      <c r="I16" s="1568"/>
      <c r="J16" s="1587">
        <v>4.3648547872959487</v>
      </c>
      <c r="K16" s="1570"/>
      <c r="L16" s="1568">
        <v>2.7093533276463754E-2</v>
      </c>
      <c r="M16" s="1571"/>
      <c r="N16" s="1584">
        <v>3.0019187549542776</v>
      </c>
      <c r="O16" s="1568"/>
      <c r="P16" s="1585">
        <v>3.1995124468832263</v>
      </c>
      <c r="Q16" s="1570"/>
      <c r="R16" s="1568">
        <v>-6.1757438112620147E-2</v>
      </c>
      <c r="S16" s="909"/>
      <c r="T16" s="901"/>
    </row>
    <row r="17" spans="1:20" x14ac:dyDescent="0.2">
      <c r="A17" s="545" t="s">
        <v>274</v>
      </c>
      <c r="B17" s="1577"/>
      <c r="C17" s="1578"/>
      <c r="D17" s="1578"/>
      <c r="E17" s="1578"/>
      <c r="F17" s="1578"/>
      <c r="G17" s="1578"/>
      <c r="H17" s="1577"/>
      <c r="I17" s="1578"/>
      <c r="J17" s="1578"/>
      <c r="K17" s="1578"/>
      <c r="L17" s="1578"/>
      <c r="M17" s="1577"/>
      <c r="N17" s="1578"/>
      <c r="O17" s="1578"/>
      <c r="P17" s="1578"/>
      <c r="Q17" s="1578"/>
      <c r="R17" s="1578"/>
      <c r="S17" s="408"/>
    </row>
    <row r="18" spans="1:20" s="98" customFormat="1" x14ac:dyDescent="0.2">
      <c r="A18" s="912" t="s">
        <v>275</v>
      </c>
      <c r="B18" s="1566">
        <v>55306.996773427447</v>
      </c>
      <c r="C18" s="1389"/>
      <c r="D18" s="1389">
        <v>57059.008115966397</v>
      </c>
      <c r="E18" s="1389"/>
      <c r="F18" s="1568">
        <v>-3.0705254093765042E-2</v>
      </c>
      <c r="G18" s="1568"/>
      <c r="H18" s="1575">
        <v>25759.428583062621</v>
      </c>
      <c r="I18" s="1568"/>
      <c r="J18" s="1580">
        <v>25614.370774575145</v>
      </c>
      <c r="K18" s="1570"/>
      <c r="L18" s="1568">
        <v>5.6631415920417828E-3</v>
      </c>
      <c r="M18" s="1571"/>
      <c r="N18" s="1389">
        <v>29547.56819036938</v>
      </c>
      <c r="O18" s="1568"/>
      <c r="P18" s="1389">
        <v>31444.637341395028</v>
      </c>
      <c r="Q18" s="1570"/>
      <c r="R18" s="1568">
        <v>-6.0330450958270929E-2</v>
      </c>
      <c r="S18" s="909"/>
      <c r="T18" s="901"/>
    </row>
    <row r="19" spans="1:20" s="98" customFormat="1" x14ac:dyDescent="0.2">
      <c r="A19" s="912" t="s">
        <v>276</v>
      </c>
      <c r="B19" s="1566">
        <v>165303.84330566414</v>
      </c>
      <c r="C19" s="1389"/>
      <c r="D19" s="1389">
        <v>176772.75647966162</v>
      </c>
      <c r="E19" s="1389"/>
      <c r="F19" s="1568">
        <v>-6.4879415823993369E-2</v>
      </c>
      <c r="G19" s="1568"/>
      <c r="H19" s="1575">
        <v>91804.557739562544</v>
      </c>
      <c r="I19" s="1568"/>
      <c r="J19" s="1580">
        <v>89357.865638720177</v>
      </c>
      <c r="K19" s="1570"/>
      <c r="L19" s="1568">
        <v>2.7380825217273055E-2</v>
      </c>
      <c r="M19" s="1571"/>
      <c r="N19" s="1389">
        <v>73499.28556608707</v>
      </c>
      <c r="O19" s="1568"/>
      <c r="P19" s="1389">
        <v>87414.890840951324</v>
      </c>
      <c r="Q19" s="1570"/>
      <c r="R19" s="1568">
        <v>-0.15919032948497602</v>
      </c>
      <c r="S19" s="909"/>
      <c r="T19" s="901"/>
    </row>
    <row r="20" spans="1:20" s="98" customFormat="1" x14ac:dyDescent="0.2">
      <c r="A20" s="912" t="s">
        <v>277</v>
      </c>
      <c r="B20" s="1566">
        <v>41719.375646511005</v>
      </c>
      <c r="C20" s="1389"/>
      <c r="D20" s="1389">
        <v>45953.486606143153</v>
      </c>
      <c r="E20" s="1389"/>
      <c r="F20" s="1568">
        <v>-9.213905782431149E-2</v>
      </c>
      <c r="G20" s="1568"/>
      <c r="H20" s="1575">
        <v>17576.280467362296</v>
      </c>
      <c r="I20" s="1568"/>
      <c r="J20" s="1580">
        <v>17902.9699549217</v>
      </c>
      <c r="K20" s="1570"/>
      <c r="L20" s="1568">
        <v>-1.8247781702252941E-2</v>
      </c>
      <c r="M20" s="1571"/>
      <c r="N20" s="1389">
        <v>24143.095179152198</v>
      </c>
      <c r="O20" s="1568"/>
      <c r="P20" s="1389">
        <v>28050.51665122417</v>
      </c>
      <c r="Q20" s="1570"/>
      <c r="R20" s="1568">
        <v>-0.13929944751664478</v>
      </c>
      <c r="S20" s="909"/>
      <c r="T20" s="901"/>
    </row>
    <row r="21" spans="1:20" s="98" customFormat="1" x14ac:dyDescent="0.2">
      <c r="A21" s="912" t="s">
        <v>278</v>
      </c>
      <c r="B21" s="1566">
        <v>372872.36084804649</v>
      </c>
      <c r="C21" s="1389"/>
      <c r="D21" s="1389">
        <v>347021.2386132906</v>
      </c>
      <c r="E21" s="1389"/>
      <c r="F21" s="1568">
        <v>7.449435180987167E-2</v>
      </c>
      <c r="G21" s="1568"/>
      <c r="H21" s="1575">
        <v>289420.02215328324</v>
      </c>
      <c r="I21" s="1568"/>
      <c r="J21" s="1580">
        <v>276862.5193041946</v>
      </c>
      <c r="K21" s="1570"/>
      <c r="L21" s="1568">
        <v>4.535645662926098E-2</v>
      </c>
      <c r="M21" s="1571"/>
      <c r="N21" s="1389">
        <v>83452.338694757054</v>
      </c>
      <c r="O21" s="1568"/>
      <c r="P21" s="1389">
        <v>70158.719309043881</v>
      </c>
      <c r="Q21" s="1570"/>
      <c r="R21" s="1568">
        <v>0.1894792196413361</v>
      </c>
      <c r="S21" s="909"/>
      <c r="T21" s="901"/>
    </row>
    <row r="22" spans="1:20" x14ac:dyDescent="0.2">
      <c r="A22" s="545" t="s">
        <v>279</v>
      </c>
      <c r="B22" s="1577"/>
      <c r="C22" s="1578"/>
      <c r="D22" s="1578"/>
      <c r="E22" s="1578"/>
      <c r="F22" s="1578"/>
      <c r="G22" s="1578"/>
      <c r="H22" s="1577"/>
      <c r="I22" s="1578"/>
      <c r="J22" s="1578"/>
      <c r="K22" s="1578"/>
      <c r="L22" s="1578"/>
      <c r="M22" s="1577"/>
      <c r="N22" s="1578"/>
      <c r="O22" s="1578"/>
      <c r="P22" s="1578"/>
      <c r="Q22" s="1578"/>
      <c r="R22" s="1578"/>
      <c r="S22" s="408"/>
    </row>
    <row r="23" spans="1:20" s="98" customFormat="1" x14ac:dyDescent="0.2">
      <c r="A23" s="912" t="s">
        <v>541</v>
      </c>
      <c r="B23" s="1566">
        <v>337646.01543427643</v>
      </c>
      <c r="C23" s="1389"/>
      <c r="D23" s="1389">
        <v>337742.47377907479</v>
      </c>
      <c r="E23" s="1389">
        <v>0</v>
      </c>
      <c r="F23" s="1568">
        <v>-2.8559731833271328E-4</v>
      </c>
      <c r="G23" s="1568"/>
      <c r="H23" s="1575">
        <v>195136.55459563882</v>
      </c>
      <c r="I23" s="1568"/>
      <c r="J23" s="1580">
        <v>195988.51277775943</v>
      </c>
      <c r="K23" s="1570"/>
      <c r="L23" s="1568">
        <v>-4.3469801880005269E-3</v>
      </c>
      <c r="M23" s="1571"/>
      <c r="N23" s="1389">
        <v>142509.46083859209</v>
      </c>
      <c r="O23" s="1568"/>
      <c r="P23" s="1389">
        <v>141753.96100134234</v>
      </c>
      <c r="Q23" s="1570"/>
      <c r="R23" s="1568">
        <v>5.3296559186984272E-3</v>
      </c>
      <c r="S23" s="909"/>
      <c r="T23" s="901"/>
    </row>
    <row r="24" spans="1:20" s="98" customFormat="1" x14ac:dyDescent="0.2">
      <c r="A24" s="912" t="s">
        <v>280</v>
      </c>
      <c r="B24" s="1566">
        <v>215178.22611700703</v>
      </c>
      <c r="C24" s="1389"/>
      <c r="D24" s="1389">
        <v>206172.74515443036</v>
      </c>
      <c r="E24" s="1389">
        <v>0</v>
      </c>
      <c r="F24" s="1568">
        <v>4.3679298909423042E-2</v>
      </c>
      <c r="G24" s="1568"/>
      <c r="H24" s="1575">
        <v>152071.46037251625</v>
      </c>
      <c r="I24" s="1568"/>
      <c r="J24" s="1580">
        <v>148835.38281537493</v>
      </c>
      <c r="K24" s="1570"/>
      <c r="L24" s="1568">
        <v>2.1742662906679599E-2</v>
      </c>
      <c r="M24" s="1571"/>
      <c r="N24" s="1389">
        <v>63106.765744448945</v>
      </c>
      <c r="O24" s="1568"/>
      <c r="P24" s="1389">
        <v>57337.362339081556</v>
      </c>
      <c r="Q24" s="1570"/>
      <c r="R24" s="1568">
        <v>0.10062205811366602</v>
      </c>
      <c r="S24" s="909"/>
      <c r="T24" s="901"/>
    </row>
    <row r="25" spans="1:20" s="98" customFormat="1" x14ac:dyDescent="0.2">
      <c r="A25" s="912" t="s">
        <v>281</v>
      </c>
      <c r="B25" s="1566">
        <v>211889.80930845827</v>
      </c>
      <c r="C25" s="1389"/>
      <c r="D25" s="1389">
        <v>202541.75368603726</v>
      </c>
      <c r="E25" s="1389">
        <v>0</v>
      </c>
      <c r="F25" s="1568">
        <v>4.6153721157720151E-2</v>
      </c>
      <c r="G25" s="1568"/>
      <c r="H25" s="1575">
        <v>149266.51018937756</v>
      </c>
      <c r="I25" s="1568"/>
      <c r="J25" s="1580">
        <v>146185.37012185497</v>
      </c>
      <c r="K25" s="1570"/>
      <c r="L25" s="1568">
        <v>2.1076938581160748E-2</v>
      </c>
      <c r="M25" s="1571"/>
      <c r="N25" s="1389">
        <v>62623.29911903938</v>
      </c>
      <c r="O25" s="1568"/>
      <c r="P25" s="1389">
        <v>56356.383564208707</v>
      </c>
      <c r="Q25" s="1570"/>
      <c r="R25" s="1568">
        <v>0.11120152072374495</v>
      </c>
      <c r="S25" s="909"/>
      <c r="T25" s="901"/>
    </row>
    <row r="26" spans="1:20" s="98" customFormat="1" x14ac:dyDescent="0.2">
      <c r="A26" s="912" t="s">
        <v>542</v>
      </c>
      <c r="B26" s="1566">
        <v>17700.392886360591</v>
      </c>
      <c r="C26" s="1389"/>
      <c r="D26" s="1389">
        <v>18887.981446078167</v>
      </c>
      <c r="E26" s="1389">
        <v>0</v>
      </c>
      <c r="F26" s="1568">
        <v>-6.2875356115100547E-2</v>
      </c>
      <c r="G26" s="1568"/>
      <c r="H26" s="1575">
        <v>11572.404239999127</v>
      </c>
      <c r="I26" s="1568"/>
      <c r="J26" s="1580">
        <v>13061.911013164832</v>
      </c>
      <c r="K26" s="1570"/>
      <c r="L26" s="1568">
        <v>-0.11403436845224731</v>
      </c>
      <c r="M26" s="1571"/>
      <c r="N26" s="1389">
        <v>6127.9886463617086</v>
      </c>
      <c r="O26" s="1568"/>
      <c r="P26" s="1389">
        <v>5826.0704329132404</v>
      </c>
      <c r="Q26" s="1570"/>
      <c r="R26" s="1568">
        <v>5.1821929879673351E-2</v>
      </c>
      <c r="S26" s="909"/>
      <c r="T26" s="901"/>
    </row>
    <row r="27" spans="1:20" s="98" customFormat="1" x14ac:dyDescent="0.2">
      <c r="A27" s="912" t="s">
        <v>543</v>
      </c>
      <c r="B27" s="1566">
        <v>18088.501930419374</v>
      </c>
      <c r="C27" s="1389"/>
      <c r="D27" s="1389">
        <v>20263.738278797464</v>
      </c>
      <c r="E27" s="1389">
        <v>0</v>
      </c>
      <c r="F27" s="1568">
        <v>-0.10734625163680202</v>
      </c>
      <c r="G27" s="1568"/>
      <c r="H27" s="1575">
        <v>10847.89801409469</v>
      </c>
      <c r="I27" s="1568"/>
      <c r="J27" s="1580">
        <v>13408.30556014433</v>
      </c>
      <c r="K27" s="1570"/>
      <c r="L27" s="1568">
        <v>-0.19095683153733856</v>
      </c>
      <c r="M27" s="1571"/>
      <c r="N27" s="1389">
        <v>7240.6039163250516</v>
      </c>
      <c r="O27" s="1568"/>
      <c r="P27" s="1389">
        <v>6855.4327186530918</v>
      </c>
      <c r="Q27" s="1570"/>
      <c r="R27" s="1568">
        <v>5.6184811882689673E-2</v>
      </c>
      <c r="S27" s="909"/>
      <c r="T27" s="901"/>
    </row>
    <row r="28" spans="1:20" s="98" customFormat="1" x14ac:dyDescent="0.2">
      <c r="A28" s="912" t="s">
        <v>246</v>
      </c>
      <c r="B28" s="1566">
        <v>161532.99613636039</v>
      </c>
      <c r="C28" s="1389"/>
      <c r="D28" s="1389">
        <v>156880.18078871394</v>
      </c>
      <c r="E28" s="1389">
        <v>0</v>
      </c>
      <c r="F28" s="1568">
        <v>2.9658401234970891E-2</v>
      </c>
      <c r="G28" s="1568"/>
      <c r="H28" s="1575">
        <v>119516.02336500434</v>
      </c>
      <c r="I28" s="1568"/>
      <c r="J28" s="1580">
        <v>118688.22712138665</v>
      </c>
      <c r="K28" s="1570"/>
      <c r="L28" s="1568">
        <v>6.9745438422555003E-3</v>
      </c>
      <c r="M28" s="1571"/>
      <c r="N28" s="1389">
        <v>42016.9727713518</v>
      </c>
      <c r="O28" s="1568"/>
      <c r="P28" s="1389">
        <v>38191.953667335751</v>
      </c>
      <c r="Q28" s="1570"/>
      <c r="R28" s="1568">
        <v>0.10015248597474749</v>
      </c>
      <c r="S28" s="909"/>
      <c r="T28" s="901"/>
    </row>
    <row r="29" spans="1:20" s="98" customFormat="1" x14ac:dyDescent="0.2">
      <c r="A29" s="912" t="s">
        <v>0</v>
      </c>
      <c r="B29" s="1566">
        <v>551763.82528058696</v>
      </c>
      <c r="C29" s="1389"/>
      <c r="D29" s="1389">
        <v>534899.51660287078</v>
      </c>
      <c r="E29" s="1389">
        <v>0</v>
      </c>
      <c r="F29" s="1568">
        <v>3.1527993864755854E-2</v>
      </c>
      <c r="G29" s="1568"/>
      <c r="H29" s="1575">
        <v>389407.728008551</v>
      </c>
      <c r="I29" s="1568"/>
      <c r="J29" s="1580">
        <v>373931.78576262359</v>
      </c>
      <c r="K29" s="1570"/>
      <c r="L29" s="1568">
        <v>4.1387073351800377E-2</v>
      </c>
      <c r="M29" s="1571"/>
      <c r="N29" s="1389">
        <v>162356.09727206151</v>
      </c>
      <c r="O29" s="1568"/>
      <c r="P29" s="1389">
        <v>160967.73084016534</v>
      </c>
      <c r="Q29" s="1570"/>
      <c r="R29" s="1568">
        <v>8.6251227165198771E-3</v>
      </c>
      <c r="S29" s="909"/>
      <c r="T29" s="901"/>
    </row>
    <row r="30" spans="1:20" s="98" customFormat="1" x14ac:dyDescent="0.2">
      <c r="A30" s="912" t="s">
        <v>253</v>
      </c>
      <c r="B30" s="1566">
        <v>551763.82528058696</v>
      </c>
      <c r="C30" s="1389"/>
      <c r="D30" s="1389">
        <v>534899.51660287078</v>
      </c>
      <c r="E30" s="1389">
        <v>0</v>
      </c>
      <c r="F30" s="1568">
        <v>3.1527993864755854E-2</v>
      </c>
      <c r="G30" s="1568"/>
      <c r="H30" s="1575">
        <v>389407.728008551</v>
      </c>
      <c r="I30" s="1568"/>
      <c r="J30" s="1580">
        <v>373931.78576262359</v>
      </c>
      <c r="K30" s="1570"/>
      <c r="L30" s="1568">
        <v>4.1387073351800377E-2</v>
      </c>
      <c r="M30" s="1571"/>
      <c r="N30" s="1389">
        <v>162356.09727206151</v>
      </c>
      <c r="O30" s="1568"/>
      <c r="P30" s="1389">
        <v>160967.73084016534</v>
      </c>
      <c r="Q30" s="1570"/>
      <c r="R30" s="1568">
        <v>8.6251227165198771E-3</v>
      </c>
      <c r="S30" s="909"/>
      <c r="T30" s="901"/>
    </row>
    <row r="31" spans="1:20" s="98" customFormat="1" x14ac:dyDescent="0.2">
      <c r="A31" s="912" t="s">
        <v>262</v>
      </c>
      <c r="B31" s="1566">
        <v>324811.57170327887</v>
      </c>
      <c r="C31" s="1389"/>
      <c r="D31" s="1389">
        <v>303186.0791412993</v>
      </c>
      <c r="E31" s="1389">
        <v>0</v>
      </c>
      <c r="F31" s="1568">
        <v>7.1327458777884878E-2</v>
      </c>
      <c r="G31" s="1568"/>
      <c r="H31" s="1575">
        <v>238595.57675716901</v>
      </c>
      <c r="I31" s="1568"/>
      <c r="J31" s="1580">
        <v>228665.04686224158</v>
      </c>
      <c r="K31" s="1570"/>
      <c r="L31" s="1568">
        <v>4.3428280934033787E-2</v>
      </c>
      <c r="M31" s="1571"/>
      <c r="N31" s="1389">
        <v>86215.9949460918</v>
      </c>
      <c r="O31" s="1568"/>
      <c r="P31" s="1389">
        <v>74521.032279043444</v>
      </c>
      <c r="Q31" s="1570"/>
      <c r="R31" s="1568">
        <v>0.15693505993390774</v>
      </c>
      <c r="S31" s="909"/>
      <c r="T31" s="901"/>
    </row>
    <row r="32" spans="1:20" x14ac:dyDescent="0.2">
      <c r="A32" s="899" t="s">
        <v>141</v>
      </c>
      <c r="B32" s="1651"/>
      <c r="C32" s="1652"/>
      <c r="D32" s="1652"/>
      <c r="E32" s="1652"/>
      <c r="F32" s="1653"/>
      <c r="G32" s="1653"/>
      <c r="H32" s="1654"/>
      <c r="I32" s="1653"/>
      <c r="J32" s="1652"/>
      <c r="K32" s="1593"/>
      <c r="L32" s="1655"/>
      <c r="M32" s="1656"/>
      <c r="N32" s="1652"/>
      <c r="O32" s="1653"/>
      <c r="P32" s="1652"/>
      <c r="Q32" s="1593"/>
      <c r="R32" s="1653"/>
      <c r="S32" s="900"/>
    </row>
    <row r="33" spans="1:20" s="98" customFormat="1" x14ac:dyDescent="0.2">
      <c r="A33" s="914" t="s">
        <v>544</v>
      </c>
      <c r="B33" s="1589">
        <v>4.5219071979967485</v>
      </c>
      <c r="C33" s="1585"/>
      <c r="D33" s="1585">
        <v>4.5148676517243302</v>
      </c>
      <c r="E33" s="1585"/>
      <c r="F33" s="1568">
        <v>1.55919216585001E-3</v>
      </c>
      <c r="G33" s="1568"/>
      <c r="H33" s="1586">
        <v>3.5551172192369589</v>
      </c>
      <c r="I33" s="1568"/>
      <c r="J33" s="1585">
        <v>3.6460591052822591</v>
      </c>
      <c r="K33" s="1590"/>
      <c r="L33" s="1568">
        <v>-2.4942515581699527E-2</v>
      </c>
      <c r="M33" s="1571"/>
      <c r="N33" s="1585">
        <v>5.8457215213588514</v>
      </c>
      <c r="O33" s="1568"/>
      <c r="P33" s="1585">
        <v>5.7160791995571802</v>
      </c>
      <c r="Q33" s="1590"/>
      <c r="R33" s="1568">
        <v>2.2680287881895408E-2</v>
      </c>
      <c r="S33" s="910"/>
      <c r="T33" s="901"/>
    </row>
    <row r="34" spans="1:20" s="98" customFormat="1" x14ac:dyDescent="0.2">
      <c r="A34" s="914" t="s">
        <v>285</v>
      </c>
      <c r="B34" s="1589">
        <v>4.3039435194826847</v>
      </c>
      <c r="C34" s="1585"/>
      <c r="D34" s="1585">
        <v>4.2795575547694158</v>
      </c>
      <c r="E34" s="1585"/>
      <c r="F34" s="1568">
        <v>5.6982443631565672E-3</v>
      </c>
      <c r="G34" s="1568"/>
      <c r="H34" s="1586">
        <v>4.9972669311003433</v>
      </c>
      <c r="I34" s="1568"/>
      <c r="J34" s="1585">
        <v>4.9307129115776327</v>
      </c>
      <c r="K34" s="1590"/>
      <c r="L34" s="1568">
        <v>1.3497849239293048E-2</v>
      </c>
      <c r="M34" s="1571"/>
      <c r="N34" s="1585">
        <v>2.6513642472210739</v>
      </c>
      <c r="O34" s="1568"/>
      <c r="P34" s="1585">
        <v>2.5904962484597664</v>
      </c>
      <c r="Q34" s="1590"/>
      <c r="R34" s="1568">
        <v>2.3496655823183599E-2</v>
      </c>
      <c r="S34" s="910"/>
      <c r="T34" s="901"/>
    </row>
    <row r="35" spans="1:20" s="98" customFormat="1" x14ac:dyDescent="0.2">
      <c r="A35" s="914" t="s">
        <v>545</v>
      </c>
      <c r="B35" s="1589">
        <v>1.7384597340326859</v>
      </c>
      <c r="C35" s="1585"/>
      <c r="D35" s="1585">
        <v>1.745720048790423</v>
      </c>
      <c r="E35" s="1585"/>
      <c r="F35" s="1568">
        <v>-4.1589227108708333E-3</v>
      </c>
      <c r="G35" s="1568"/>
      <c r="H35" s="1586">
        <v>2.052067290465394</v>
      </c>
      <c r="I35" s="1568"/>
      <c r="J35" s="1585">
        <v>2.0290453583206776</v>
      </c>
      <c r="K35" s="1590"/>
      <c r="L35" s="1568">
        <v>1.1346189009678124E-2</v>
      </c>
      <c r="M35" s="1571"/>
      <c r="N35" s="1585">
        <v>1.1462273352483898</v>
      </c>
      <c r="O35" s="1568"/>
      <c r="P35" s="1585">
        <v>1.1105114594890315</v>
      </c>
      <c r="Q35" s="1590"/>
      <c r="R35" s="1568">
        <v>3.2161645387965551E-2</v>
      </c>
      <c r="S35" s="910"/>
      <c r="T35" s="901"/>
    </row>
    <row r="36" spans="1:20" s="98" customFormat="1" x14ac:dyDescent="0.2">
      <c r="A36" s="915" t="s">
        <v>546</v>
      </c>
      <c r="B36" s="1589">
        <v>1.4941874433310642</v>
      </c>
      <c r="C36" s="1585"/>
      <c r="D36" s="1585">
        <v>1.7456769991084324</v>
      </c>
      <c r="E36" s="1585"/>
      <c r="F36" s="1568">
        <v>-0.14406419738921414</v>
      </c>
      <c r="G36" s="1568"/>
      <c r="H36" s="1586">
        <v>1.7539662569093495</v>
      </c>
      <c r="I36" s="1568"/>
      <c r="J36" s="1585">
        <v>1.8759055237706599</v>
      </c>
      <c r="K36" s="1590"/>
      <c r="L36" s="1568">
        <v>-6.5002882776423965E-2</v>
      </c>
      <c r="M36" s="1571"/>
      <c r="N36" s="1585">
        <v>1.104985919744603</v>
      </c>
      <c r="O36" s="1568"/>
      <c r="P36" s="1585">
        <v>1.4909674974650429</v>
      </c>
      <c r="Q36" s="1590"/>
      <c r="R36" s="1568">
        <v>-0.2588799409622875</v>
      </c>
      <c r="S36" s="910"/>
      <c r="T36" s="901"/>
    </row>
    <row r="37" spans="1:20" s="98" customFormat="1" x14ac:dyDescent="0.2">
      <c r="A37" s="915" t="s">
        <v>547</v>
      </c>
      <c r="B37" s="1589">
        <v>2.9919065969798169</v>
      </c>
      <c r="C37" s="1585"/>
      <c r="D37" s="1585">
        <v>2.9168893327342027</v>
      </c>
      <c r="E37" s="1585"/>
      <c r="F37" s="1568">
        <v>2.5718241485457826E-2</v>
      </c>
      <c r="G37" s="1568"/>
      <c r="H37" s="1586">
        <v>3.1236994818129422</v>
      </c>
      <c r="I37" s="1568"/>
      <c r="J37" s="1585">
        <v>3.1739281310613716</v>
      </c>
      <c r="K37" s="1590"/>
      <c r="L37" s="1568">
        <v>-1.5825389603775553E-2</v>
      </c>
      <c r="M37" s="1571"/>
      <c r="N37" s="1585">
        <v>2.6170256747206695</v>
      </c>
      <c r="O37" s="1568"/>
      <c r="P37" s="1585">
        <v>2.1180959654034606</v>
      </c>
      <c r="Q37" s="1590"/>
      <c r="R37" s="1568">
        <v>0.23555576209323048</v>
      </c>
      <c r="S37" s="910"/>
      <c r="T37" s="901"/>
    </row>
    <row r="38" spans="1:20" s="98" customFormat="1" x14ac:dyDescent="0.2">
      <c r="A38" s="914" t="s">
        <v>1</v>
      </c>
      <c r="B38" s="1589">
        <v>6.5437730086642345</v>
      </c>
      <c r="C38" s="1585"/>
      <c r="D38" s="1585">
        <v>6.5279132299343079</v>
      </c>
      <c r="E38" s="1585"/>
      <c r="F38" s="1568">
        <v>2.4295327114950351E-3</v>
      </c>
      <c r="G38" s="1568"/>
      <c r="H38" s="1586">
        <v>7.7169225205294802</v>
      </c>
      <c r="I38" s="1568"/>
      <c r="J38" s="1585">
        <v>7.8130870069081695</v>
      </c>
      <c r="K38" s="1590"/>
      <c r="L38" s="1568">
        <v>-1.2308129461973558E-2</v>
      </c>
      <c r="M38" s="1571"/>
      <c r="N38" s="1585">
        <v>3.7299982647178815</v>
      </c>
      <c r="O38" s="1568"/>
      <c r="P38" s="1585">
        <v>3.5424246296365736</v>
      </c>
      <c r="Q38" s="1590"/>
      <c r="R38" s="1568">
        <v>5.2950635424119562E-2</v>
      </c>
      <c r="S38" s="910"/>
      <c r="T38" s="901"/>
    </row>
    <row r="39" spans="1:20" s="98" customFormat="1" x14ac:dyDescent="0.2">
      <c r="A39" s="914" t="s">
        <v>142</v>
      </c>
      <c r="B39" s="1589">
        <v>4.0889114169393146</v>
      </c>
      <c r="C39" s="1585"/>
      <c r="D39" s="1585">
        <v>4.1408634665909778</v>
      </c>
      <c r="E39" s="1585"/>
      <c r="F39" s="1568">
        <v>-1.2546187545380108E-2</v>
      </c>
      <c r="G39" s="1568"/>
      <c r="H39" s="1586">
        <v>4.8612210937930511</v>
      </c>
      <c r="I39" s="1568"/>
      <c r="J39" s="1585">
        <v>4.9775018401279869</v>
      </c>
      <c r="K39" s="1590"/>
      <c r="L39" s="1568">
        <v>-2.3361266368099595E-2</v>
      </c>
      <c r="M39" s="1571"/>
      <c r="N39" s="1585">
        <v>2.2365426938928601</v>
      </c>
      <c r="O39" s="1568"/>
      <c r="P39" s="1585">
        <v>2.1973330495236478</v>
      </c>
      <c r="Q39" s="1590"/>
      <c r="R39" s="1568">
        <v>1.7844197254354491E-2</v>
      </c>
      <c r="S39" s="910"/>
      <c r="T39" s="901"/>
    </row>
    <row r="40" spans="1:20" s="98" customFormat="1" x14ac:dyDescent="0.2">
      <c r="A40" s="914" t="s">
        <v>143</v>
      </c>
      <c r="B40" s="1589">
        <v>4.1701218194962202</v>
      </c>
      <c r="C40" s="1585"/>
      <c r="D40" s="1585">
        <v>4.2113799160415279</v>
      </c>
      <c r="E40" s="1585"/>
      <c r="F40" s="1568">
        <v>-9.7968118212636048E-3</v>
      </c>
      <c r="G40" s="1568"/>
      <c r="H40" s="1586">
        <v>4.6607410731174985</v>
      </c>
      <c r="I40" s="1568"/>
      <c r="J40" s="1585">
        <v>4.6369807701078596</v>
      </c>
      <c r="K40" s="1590"/>
      <c r="L40" s="1568">
        <v>5.1240891838087686E-3</v>
      </c>
      <c r="M40" s="1571"/>
      <c r="N40" s="1585">
        <v>2.8123739461567387</v>
      </c>
      <c r="O40" s="1568"/>
      <c r="P40" s="1585">
        <v>2.9054393478105216</v>
      </c>
      <c r="Q40" s="1590"/>
      <c r="R40" s="1568">
        <v>-3.2031438454881184E-2</v>
      </c>
      <c r="S40" s="910"/>
      <c r="T40" s="901"/>
    </row>
    <row r="41" spans="1:20" s="98" customFormat="1" x14ac:dyDescent="0.2">
      <c r="A41" s="914" t="s">
        <v>301</v>
      </c>
      <c r="B41" s="1589">
        <v>11.944374230032791</v>
      </c>
      <c r="C41" s="1585"/>
      <c r="D41" s="1585">
        <v>11.98239723420787</v>
      </c>
      <c r="E41" s="1585"/>
      <c r="F41" s="1568">
        <v>-3.1732384957601921E-3</v>
      </c>
      <c r="G41" s="1568"/>
      <c r="H41" s="1586">
        <v>12.482529689313296</v>
      </c>
      <c r="I41" s="1568"/>
      <c r="J41" s="1585">
        <v>12.797278487047288</v>
      </c>
      <c r="K41" s="1590"/>
      <c r="L41" s="1568">
        <v>-2.4594979163152862E-2</v>
      </c>
      <c r="M41" s="1571"/>
      <c r="N41" s="1585">
        <v>10.653619535659221</v>
      </c>
      <c r="O41" s="1568"/>
      <c r="P41" s="1585">
        <v>10.089409114984473</v>
      </c>
      <c r="Q41" s="1590"/>
      <c r="R41" s="1568">
        <v>5.5921056847303377E-2</v>
      </c>
      <c r="S41" s="910"/>
      <c r="T41" s="901"/>
    </row>
    <row r="42" spans="1:20" x14ac:dyDescent="0.2">
      <c r="A42" s="546" t="s">
        <v>900</v>
      </c>
      <c r="B42" s="1657"/>
      <c r="C42" s="1658"/>
      <c r="D42" s="1658"/>
      <c r="E42" s="1658"/>
      <c r="F42" s="1653"/>
      <c r="G42" s="1653"/>
      <c r="H42" s="1659"/>
      <c r="I42" s="1653"/>
      <c r="J42" s="1660"/>
      <c r="K42" s="1661"/>
      <c r="L42" s="1655"/>
      <c r="M42" s="1656"/>
      <c r="N42" s="1658"/>
      <c r="O42" s="1653"/>
      <c r="P42" s="1658"/>
      <c r="Q42" s="1661"/>
      <c r="R42" s="1653"/>
      <c r="S42" s="900"/>
    </row>
    <row r="43" spans="1:20" s="98" customFormat="1" x14ac:dyDescent="0.2">
      <c r="A43" s="12" t="s">
        <v>303</v>
      </c>
      <c r="B43" s="1566">
        <v>351848.79763999762</v>
      </c>
      <c r="C43" s="1389"/>
      <c r="D43" s="1389">
        <v>353033.19039615488</v>
      </c>
      <c r="E43" s="1389"/>
      <c r="F43" s="1568">
        <v>-3.3549048315491292E-3</v>
      </c>
      <c r="G43" s="1568"/>
      <c r="H43" s="1575">
        <v>226038.34258829796</v>
      </c>
      <c r="I43" s="1568"/>
      <c r="J43" s="1580">
        <v>220050.97433562105</v>
      </c>
      <c r="K43" s="1570"/>
      <c r="L43" s="1568">
        <v>2.7209005871271428E-2</v>
      </c>
      <c r="M43" s="1571"/>
      <c r="N43" s="1389">
        <v>125810.45505168456</v>
      </c>
      <c r="O43" s="1568"/>
      <c r="P43" s="1389">
        <v>132982.21606051401</v>
      </c>
      <c r="Q43" s="1570"/>
      <c r="R43" s="1568">
        <v>-5.3930226321133888E-2</v>
      </c>
      <c r="S43" s="909"/>
      <c r="T43" s="901"/>
    </row>
    <row r="44" spans="1:20" s="98" customFormat="1" x14ac:dyDescent="0.2">
      <c r="A44" s="12" t="s">
        <v>319</v>
      </c>
      <c r="B44" s="1566">
        <v>195582.46665922515</v>
      </c>
      <c r="C44" s="1389"/>
      <c r="D44" s="1389">
        <v>203475.10545681036</v>
      </c>
      <c r="E44" s="1389"/>
      <c r="F44" s="1568">
        <v>-3.8789210993973436E-2</v>
      </c>
      <c r="G44" s="1568"/>
      <c r="H44" s="1575">
        <v>109509.22763266813</v>
      </c>
      <c r="I44" s="1568"/>
      <c r="J44" s="1580">
        <v>105814.90525285636</v>
      </c>
      <c r="K44" s="1570"/>
      <c r="L44" s="1568">
        <v>3.4913062304254575E-2</v>
      </c>
      <c r="M44" s="1571"/>
      <c r="N44" s="1389">
        <v>86073.239026543481</v>
      </c>
      <c r="O44" s="1568"/>
      <c r="P44" s="1389">
        <v>97660.200203948552</v>
      </c>
      <c r="Q44" s="1570"/>
      <c r="R44" s="1568">
        <v>-0.11864568322824914</v>
      </c>
      <c r="S44" s="909"/>
      <c r="T44" s="901"/>
    </row>
    <row r="45" spans="1:20" s="98" customFormat="1" x14ac:dyDescent="0.2">
      <c r="A45" s="12" t="s">
        <v>305</v>
      </c>
      <c r="B45" s="1566">
        <v>72387.432447176077</v>
      </c>
      <c r="C45" s="1389"/>
      <c r="D45" s="1389">
        <v>71573.607639258946</v>
      </c>
      <c r="E45" s="1389"/>
      <c r="F45" s="1568">
        <v>1.1370459513776687E-2</v>
      </c>
      <c r="G45" s="1568"/>
      <c r="H45" s="1575">
        <v>50521.375482065188</v>
      </c>
      <c r="I45" s="1568"/>
      <c r="J45" s="1580">
        <v>51050.435419236892</v>
      </c>
      <c r="K45" s="1570"/>
      <c r="L45" s="1568">
        <v>-1.0363475508621076E-2</v>
      </c>
      <c r="M45" s="1571"/>
      <c r="N45" s="1389">
        <v>21866.056965113072</v>
      </c>
      <c r="O45" s="1568"/>
      <c r="P45" s="1389">
        <v>20523.17222002543</v>
      </c>
      <c r="Q45" s="1570"/>
      <c r="R45" s="1568">
        <v>6.5432611035506766E-2</v>
      </c>
      <c r="S45" s="909"/>
      <c r="T45" s="901"/>
    </row>
    <row r="46" spans="1:20" s="98" customFormat="1" x14ac:dyDescent="0.2">
      <c r="A46" s="12" t="s">
        <v>306</v>
      </c>
      <c r="B46" s="1566">
        <v>33020.691092571382</v>
      </c>
      <c r="C46" s="1389"/>
      <c r="D46" s="1389">
        <v>31856.295017316508</v>
      </c>
      <c r="E46" s="1389"/>
      <c r="F46" s="1568">
        <v>3.6551522222591455E-2</v>
      </c>
      <c r="G46" s="1568"/>
      <c r="H46" s="1575">
        <v>23007.422909034573</v>
      </c>
      <c r="I46" s="1568"/>
      <c r="J46" s="1580">
        <v>22520.424748127367</v>
      </c>
      <c r="K46" s="1570"/>
      <c r="L46" s="1568">
        <v>2.1624732497449933E-2</v>
      </c>
      <c r="M46" s="1571"/>
      <c r="N46" s="1389">
        <v>10013.268183537532</v>
      </c>
      <c r="O46" s="1568"/>
      <c r="P46" s="1389">
        <v>9335.8702691894014</v>
      </c>
      <c r="Q46" s="1570"/>
      <c r="R46" s="1568">
        <v>7.2558625475303021E-2</v>
      </c>
      <c r="S46" s="909"/>
      <c r="T46" s="901"/>
    </row>
    <row r="47" spans="1:20" s="98" customFormat="1" x14ac:dyDescent="0.2">
      <c r="A47" s="12" t="s">
        <v>601</v>
      </c>
      <c r="B47" s="1566">
        <v>34025.475955246038</v>
      </c>
      <c r="C47" s="1389"/>
      <c r="D47" s="1389">
        <v>31470.183234757147</v>
      </c>
      <c r="E47" s="1389"/>
      <c r="F47" s="1568">
        <v>8.1197262228416445E-2</v>
      </c>
      <c r="G47" s="1568"/>
      <c r="H47" s="1575">
        <v>26002.575624944318</v>
      </c>
      <c r="I47" s="1568"/>
      <c r="J47" s="1580">
        <v>25874.764027207173</v>
      </c>
      <c r="K47" s="1570"/>
      <c r="L47" s="1568">
        <v>4.9396237045003441E-3</v>
      </c>
      <c r="M47" s="1571"/>
      <c r="N47" s="1389">
        <v>8022.9003303027384</v>
      </c>
      <c r="O47" s="1568"/>
      <c r="P47" s="1389">
        <v>5595.4192075498104</v>
      </c>
      <c r="Q47" s="1570"/>
      <c r="R47" s="1568">
        <v>0.43383364725873735</v>
      </c>
      <c r="S47" s="909"/>
      <c r="T47" s="901"/>
    </row>
    <row r="48" spans="1:20" s="98" customFormat="1" x14ac:dyDescent="0.2">
      <c r="A48" s="33" t="s">
        <v>196</v>
      </c>
      <c r="B48" s="1566">
        <v>19488.403262160729</v>
      </c>
      <c r="C48" s="1389"/>
      <c r="D48" s="1389">
        <v>16520.878775876554</v>
      </c>
      <c r="E48" s="1389"/>
      <c r="F48" s="1568">
        <v>0.17962267785762664</v>
      </c>
      <c r="G48" s="1568"/>
      <c r="H48" s="1575">
        <v>14110.461598894912</v>
      </c>
      <c r="I48" s="1568"/>
      <c r="J48" s="1580">
        <v>13852.805207472904</v>
      </c>
      <c r="K48" s="1570"/>
      <c r="L48" s="1568">
        <v>1.8599582363506773E-2</v>
      </c>
      <c r="M48" s="1571"/>
      <c r="N48" s="1389">
        <v>5377.9416632659568</v>
      </c>
      <c r="O48" s="1568"/>
      <c r="P48" s="1389">
        <v>2668.0735684036335</v>
      </c>
      <c r="Q48" s="1570"/>
      <c r="R48" s="1568">
        <v>1.0156646829209046</v>
      </c>
      <c r="S48" s="909"/>
      <c r="T48" s="901"/>
    </row>
    <row r="49" spans="1:20" s="98" customFormat="1" x14ac:dyDescent="0.2">
      <c r="A49" s="12" t="s">
        <v>185</v>
      </c>
      <c r="B49" s="1566">
        <v>75318.568682318553</v>
      </c>
      <c r="C49" s="1389"/>
      <c r="D49" s="1389">
        <v>64709.253068439386</v>
      </c>
      <c r="E49" s="1389"/>
      <c r="F49" s="1568">
        <v>0.16395360958128016</v>
      </c>
      <c r="G49" s="1568"/>
      <c r="H49" s="1575">
        <v>61438.916992885774</v>
      </c>
      <c r="I49" s="1568"/>
      <c r="J49" s="1580">
        <v>56114.417229687329</v>
      </c>
      <c r="K49" s="1570"/>
      <c r="L49" s="1568">
        <v>9.4886484188265216E-2</v>
      </c>
      <c r="M49" s="1571"/>
      <c r="N49" s="1389">
        <v>13879.651689434217</v>
      </c>
      <c r="O49" s="1568"/>
      <c r="P49" s="1389">
        <v>8594.8358387535263</v>
      </c>
      <c r="Q49" s="1570"/>
      <c r="R49" s="1568">
        <v>0.61488269814902308</v>
      </c>
      <c r="S49" s="909"/>
      <c r="T49" s="901"/>
    </row>
    <row r="50" spans="1:20" s="98" customFormat="1" x14ac:dyDescent="0.2">
      <c r="A50" s="12" t="s">
        <v>792</v>
      </c>
      <c r="B50" s="1566">
        <v>11862.859125583982</v>
      </c>
      <c r="C50" s="1389"/>
      <c r="D50" s="1389">
        <v>30100.945847296236</v>
      </c>
      <c r="E50" s="1389"/>
      <c r="F50" s="1568">
        <v>-0.60589746296462166</v>
      </c>
      <c r="G50" s="1568"/>
      <c r="H50" s="1575">
        <v>7379.7180351773159</v>
      </c>
      <c r="I50" s="1568"/>
      <c r="J50" s="1580">
        <v>23504.351005106633</v>
      </c>
      <c r="K50" s="1570"/>
      <c r="L50" s="1568">
        <v>-0.68602757703992867</v>
      </c>
      <c r="M50" s="1571"/>
      <c r="N50" s="1389">
        <v>4483.141090406747</v>
      </c>
      <c r="O50" s="1568"/>
      <c r="P50" s="1389">
        <v>6596.5948421899857</v>
      </c>
      <c r="Q50" s="1570"/>
      <c r="R50" s="1568">
        <v>-0.32038556290681613</v>
      </c>
      <c r="S50" s="909"/>
      <c r="T50" s="901"/>
    </row>
    <row r="51" spans="1:20" s="98" customFormat="1" x14ac:dyDescent="0.2">
      <c r="A51" s="12" t="s">
        <v>957</v>
      </c>
      <c r="B51" s="1566">
        <v>10081.39109242204</v>
      </c>
      <c r="C51" s="1389"/>
      <c r="D51" s="1389">
        <v>96232.927650120939</v>
      </c>
      <c r="E51" s="1389"/>
      <c r="F51" s="1568">
        <v>-0.89523969249823221</v>
      </c>
      <c r="G51" s="1568"/>
      <c r="H51" s="1575">
        <v>7949.398996160865</v>
      </c>
      <c r="I51" s="1568"/>
      <c r="J51" s="1580">
        <v>76106.732027057282</v>
      </c>
      <c r="K51" s="1570"/>
      <c r="L51" s="1568">
        <v>-0.8955493320441783</v>
      </c>
      <c r="M51" s="1571"/>
      <c r="N51" s="1389">
        <v>2131.9920962611895</v>
      </c>
      <c r="O51" s="1568"/>
      <c r="P51" s="1389">
        <v>20126.195623063701</v>
      </c>
      <c r="Q51" s="1570"/>
      <c r="R51" s="1568">
        <v>-0.89406879788955118</v>
      </c>
      <c r="S51" s="909"/>
      <c r="T51" s="901"/>
    </row>
    <row r="52" spans="1:20" s="98" customFormat="1" x14ac:dyDescent="0.2">
      <c r="A52" s="12" t="s">
        <v>308</v>
      </c>
      <c r="B52" s="1566">
        <v>32054.459899182428</v>
      </c>
      <c r="C52" s="1389"/>
      <c r="D52" s="1389">
        <v>64122.067751446681</v>
      </c>
      <c r="E52" s="1389"/>
      <c r="F52" s="1568">
        <v>-0.50010252284075418</v>
      </c>
      <c r="G52" s="1568"/>
      <c r="H52" s="1575">
        <v>23382.227872252686</v>
      </c>
      <c r="I52" s="1568"/>
      <c r="J52" s="1580">
        <v>56307.644870236443</v>
      </c>
      <c r="K52" s="1570"/>
      <c r="L52" s="1568">
        <v>-0.58474150488556031</v>
      </c>
      <c r="M52" s="1571"/>
      <c r="N52" s="1389">
        <v>8672.2320269311058</v>
      </c>
      <c r="O52" s="1568"/>
      <c r="P52" s="1389">
        <v>7814.4228812120718</v>
      </c>
      <c r="Q52" s="1570"/>
      <c r="R52" s="1568">
        <v>0.10977255246595789</v>
      </c>
      <c r="S52" s="909"/>
      <c r="T52" s="901"/>
    </row>
    <row r="53" spans="1:20" x14ac:dyDescent="0.2">
      <c r="A53" s="12" t="s">
        <v>309</v>
      </c>
      <c r="B53" s="1566">
        <v>99941.821439081454</v>
      </c>
      <c r="C53" s="1389"/>
      <c r="D53" s="1389">
        <v>96232.927650120939</v>
      </c>
      <c r="E53" s="1389"/>
      <c r="F53" s="1568">
        <v>3.8540797620177709E-2</v>
      </c>
      <c r="G53" s="1568"/>
      <c r="H53" s="1575">
        <v>78936.284614859615</v>
      </c>
      <c r="I53" s="1568"/>
      <c r="J53" s="1580">
        <v>76106.732027057282</v>
      </c>
      <c r="K53" s="1570"/>
      <c r="L53" s="1568">
        <v>3.7178742437612183E-2</v>
      </c>
      <c r="M53" s="1571"/>
      <c r="N53" s="1389">
        <v>21005.53682422846</v>
      </c>
      <c r="O53" s="1568"/>
      <c r="P53" s="1389">
        <v>20126.195623063701</v>
      </c>
      <c r="Q53" s="1570"/>
      <c r="R53" s="1568">
        <v>4.3691377030891765E-2</v>
      </c>
      <c r="S53" s="909"/>
    </row>
    <row r="54" spans="1:20" s="98" customFormat="1" x14ac:dyDescent="0.2">
      <c r="A54" s="12" t="s">
        <v>310</v>
      </c>
      <c r="B54" s="1566">
        <v>70190.631710896618</v>
      </c>
      <c r="C54" s="1389"/>
      <c r="D54" s="1389">
        <v>64122.067751446681</v>
      </c>
      <c r="E54" s="1389"/>
      <c r="F54" s="1568">
        <v>9.4640802648055938E-2</v>
      </c>
      <c r="G54" s="1568"/>
      <c r="H54" s="1575">
        <v>60169.412114320614</v>
      </c>
      <c r="I54" s="1568"/>
      <c r="J54" s="1580">
        <v>56307.644870236443</v>
      </c>
      <c r="K54" s="1570"/>
      <c r="L54" s="1568">
        <v>6.8583355829990603E-2</v>
      </c>
      <c r="M54" s="1571"/>
      <c r="N54" s="1389">
        <v>10021.219596576491</v>
      </c>
      <c r="O54" s="1568"/>
      <c r="P54" s="1389">
        <v>7814.4228812120718</v>
      </c>
      <c r="Q54" s="1570"/>
      <c r="R54" s="1568">
        <v>0.28240047267855689</v>
      </c>
      <c r="S54" s="909"/>
      <c r="T54" s="901"/>
    </row>
    <row r="55" spans="1:20" s="98" customFormat="1" x14ac:dyDescent="0.2">
      <c r="A55" s="546" t="s">
        <v>311</v>
      </c>
      <c r="B55" s="1577"/>
      <c r="C55" s="1578"/>
      <c r="D55" s="1591"/>
      <c r="E55" s="1591"/>
      <c r="F55" s="1578"/>
      <c r="G55" s="1578"/>
      <c r="H55" s="1577"/>
      <c r="I55" s="1578"/>
      <c r="J55" s="1593"/>
      <c r="K55" s="1578"/>
      <c r="L55" s="1579"/>
      <c r="M55" s="1577"/>
      <c r="N55" s="1578"/>
      <c r="O55" s="1596"/>
      <c r="P55" s="1593"/>
      <c r="Q55" s="1578"/>
      <c r="R55" s="1579"/>
      <c r="S55" s="900"/>
      <c r="T55" s="901"/>
    </row>
    <row r="56" spans="1:20" s="98" customFormat="1" x14ac:dyDescent="0.2">
      <c r="A56" s="33" t="s">
        <v>312</v>
      </c>
      <c r="B56" s="1566">
        <v>471632.30502365209</v>
      </c>
      <c r="C56" s="1389"/>
      <c r="D56" s="1389">
        <v>457290.60215013579</v>
      </c>
      <c r="E56" s="1389"/>
      <c r="F56" s="1568">
        <v>3.1362338972379965E-2</v>
      </c>
      <c r="G56" s="1568"/>
      <c r="H56" s="1575">
        <v>327562.75446928386</v>
      </c>
      <c r="I56" s="1568"/>
      <c r="J56" s="1580">
        <v>316002.39947787067</v>
      </c>
      <c r="K56" s="1570"/>
      <c r="L56" s="1568">
        <v>3.6583124085495265E-2</v>
      </c>
      <c r="M56" s="1571"/>
      <c r="N56" s="1580">
        <v>144069.55055441</v>
      </c>
      <c r="O56" s="1568"/>
      <c r="P56" s="1389">
        <v>141288.20267221172</v>
      </c>
      <c r="Q56" s="1570"/>
      <c r="R56" s="1568">
        <v>1.9685634253915781E-2</v>
      </c>
      <c r="S56" s="909"/>
      <c r="T56" s="901"/>
    </row>
    <row r="57" spans="1:20" s="98" customFormat="1" x14ac:dyDescent="0.2">
      <c r="A57" s="33" t="s">
        <v>194</v>
      </c>
      <c r="B57" s="1566">
        <v>446178.12412240083</v>
      </c>
      <c r="C57" s="1389"/>
      <c r="D57" s="1389">
        <v>425391.72901520418</v>
      </c>
      <c r="E57" s="1389"/>
      <c r="F57" s="1568">
        <v>4.8864126143961073E-2</v>
      </c>
      <c r="G57" s="1568"/>
      <c r="H57" s="1575">
        <v>312520.84598709305</v>
      </c>
      <c r="I57" s="1568"/>
      <c r="J57" s="1580">
        <v>299741.27726724773</v>
      </c>
      <c r="K57" s="1570"/>
      <c r="L57" s="1568">
        <v>4.2635331497740729E-2</v>
      </c>
      <c r="M57" s="1571"/>
      <c r="N57" s="1580">
        <v>133657.27813533443</v>
      </c>
      <c r="O57" s="1568"/>
      <c r="P57" s="1389">
        <v>125650.4517479054</v>
      </c>
      <c r="Q57" s="1570"/>
      <c r="R57" s="1568">
        <v>6.3723021095803592E-2</v>
      </c>
      <c r="S57" s="909"/>
      <c r="T57" s="901"/>
    </row>
    <row r="58" spans="1:20" s="98" customFormat="1" x14ac:dyDescent="0.2">
      <c r="A58" s="33" t="s">
        <v>195</v>
      </c>
      <c r="B58" s="1566">
        <v>28010.605391005185</v>
      </c>
      <c r="C58" s="1389"/>
      <c r="D58" s="1389">
        <v>33943.819182101346</v>
      </c>
      <c r="E58" s="1389"/>
      <c r="F58" s="1568">
        <v>-0.17479511540129691</v>
      </c>
      <c r="G58" s="1568"/>
      <c r="H58" s="1575">
        <v>17498.81336862528</v>
      </c>
      <c r="I58" s="1568"/>
      <c r="J58" s="1580">
        <v>18758.028783009668</v>
      </c>
      <c r="K58" s="1570"/>
      <c r="L58" s="1568">
        <v>-6.7129410502074618E-2</v>
      </c>
      <c r="M58" s="1571"/>
      <c r="N58" s="1580">
        <v>10511.792022381644</v>
      </c>
      <c r="O58" s="1568"/>
      <c r="P58" s="1389">
        <v>15185.790399092633</v>
      </c>
      <c r="Q58" s="1570"/>
      <c r="R58" s="1568">
        <v>-0.30778762605535936</v>
      </c>
      <c r="S58" s="909"/>
      <c r="T58" s="901"/>
    </row>
    <row r="59" spans="1:20" s="98" customFormat="1" x14ac:dyDescent="0.2">
      <c r="A59" s="33" t="s">
        <v>621</v>
      </c>
      <c r="B59" s="1566">
        <v>4700.9557357518461</v>
      </c>
      <c r="C59" s="1389"/>
      <c r="D59" s="1389">
        <v>6280.5984842990119</v>
      </c>
      <c r="E59" s="1389"/>
      <c r="F59" s="1568">
        <v>-0.25151150045591114</v>
      </c>
      <c r="G59" s="1568"/>
      <c r="H59" s="1575">
        <v>3316.3723154349286</v>
      </c>
      <c r="I59" s="1568"/>
      <c r="J59" s="1580">
        <v>3976.800462011407</v>
      </c>
      <c r="K59" s="1570"/>
      <c r="L59" s="1568">
        <v>-0.16607022476617889</v>
      </c>
      <c r="M59" s="1571"/>
      <c r="N59" s="1580">
        <v>1384.5834203169056</v>
      </c>
      <c r="O59" s="1568"/>
      <c r="P59" s="1389">
        <v>2303.7980222876104</v>
      </c>
      <c r="Q59" s="1570"/>
      <c r="R59" s="1568">
        <v>-0.39899964887457845</v>
      </c>
      <c r="S59" s="909"/>
      <c r="T59" s="901"/>
    </row>
    <row r="60" spans="1:20" s="98" customFormat="1" x14ac:dyDescent="0.2">
      <c r="A60" s="33" t="s">
        <v>243</v>
      </c>
      <c r="B60" s="1566">
        <v>25469.840108421136</v>
      </c>
      <c r="C60" s="1389"/>
      <c r="D60" s="1389">
        <v>23532.375256687996</v>
      </c>
      <c r="E60" s="1389"/>
      <c r="F60" s="1568">
        <v>8.2331886628507905E-2</v>
      </c>
      <c r="G60" s="1568"/>
      <c r="H60" s="1575">
        <v>16569.634050268931</v>
      </c>
      <c r="I60" s="1568"/>
      <c r="J60" s="1580">
        <v>16064.522838136587</v>
      </c>
      <c r="K60" s="1570"/>
      <c r="L60" s="1568">
        <v>3.1442652683914676E-2</v>
      </c>
      <c r="M60" s="1571"/>
      <c r="N60" s="1580">
        <v>8900.2060581534279</v>
      </c>
      <c r="O60" s="1568"/>
      <c r="P60" s="1389">
        <v>7467.8524185519864</v>
      </c>
      <c r="Q60" s="1570"/>
      <c r="R60" s="1568">
        <v>0.19180261731513626</v>
      </c>
      <c r="S60" s="909"/>
      <c r="T60" s="901"/>
    </row>
    <row r="61" spans="1:20" s="98" customFormat="1" x14ac:dyDescent="0.2">
      <c r="A61" s="33" t="s">
        <v>313</v>
      </c>
      <c r="B61" s="1566">
        <v>15729.820122483528</v>
      </c>
      <c r="C61" s="1389"/>
      <c r="D61" s="1389">
        <v>14418.462984608674</v>
      </c>
      <c r="E61" s="1389"/>
      <c r="F61" s="1568">
        <v>9.0949856394172787E-2</v>
      </c>
      <c r="G61" s="1568"/>
      <c r="H61" s="1575">
        <v>11195.7043134901</v>
      </c>
      <c r="I61" s="1568"/>
      <c r="J61" s="1580">
        <v>10901.879740949795</v>
      </c>
      <c r="K61" s="1570"/>
      <c r="L61" s="1568">
        <v>2.6951734886290928E-2</v>
      </c>
      <c r="M61" s="1571"/>
      <c r="N61" s="1580">
        <v>4534.1158089935107</v>
      </c>
      <c r="O61" s="1568"/>
      <c r="P61" s="1389">
        <v>3516.5832436587962</v>
      </c>
      <c r="Q61" s="1570"/>
      <c r="R61" s="1568">
        <v>0.28935261725129313</v>
      </c>
      <c r="S61" s="909"/>
      <c r="T61" s="901"/>
    </row>
    <row r="62" spans="1:20" s="98" customFormat="1" x14ac:dyDescent="0.2">
      <c r="A62" s="33" t="s">
        <v>314</v>
      </c>
      <c r="B62" s="1566">
        <v>3524.2344444941259</v>
      </c>
      <c r="C62" s="1389"/>
      <c r="D62" s="1389">
        <v>3790.3542289118382</v>
      </c>
      <c r="E62" s="1389"/>
      <c r="F62" s="1568">
        <v>-7.0209739867535231E-2</v>
      </c>
      <c r="G62" s="1568"/>
      <c r="H62" s="1575">
        <v>3062.7406306985199</v>
      </c>
      <c r="I62" s="1568"/>
      <c r="J62" s="1580">
        <v>3044.6073043491401</v>
      </c>
      <c r="K62" s="1570"/>
      <c r="L62" s="1568">
        <v>5.9558834807618092E-3</v>
      </c>
      <c r="M62" s="1571"/>
      <c r="N62" s="1580">
        <v>461.49381379560009</v>
      </c>
      <c r="O62" s="1568"/>
      <c r="P62" s="1389">
        <v>745.74692456269793</v>
      </c>
      <c r="Q62" s="1570"/>
      <c r="R62" s="1568">
        <v>-0.38116564937063918</v>
      </c>
      <c r="S62" s="909"/>
      <c r="T62" s="901"/>
    </row>
    <row r="63" spans="1:20" s="98" customFormat="1" x14ac:dyDescent="0.2">
      <c r="A63" s="33" t="s">
        <v>315</v>
      </c>
      <c r="B63" s="1566">
        <v>7095.6760696172987</v>
      </c>
      <c r="C63" s="1389"/>
      <c r="D63" s="1389">
        <v>6426.3010515375317</v>
      </c>
      <c r="E63" s="1389"/>
      <c r="F63" s="1568">
        <v>0.10416178960673106</v>
      </c>
      <c r="G63" s="1568"/>
      <c r="H63" s="1575">
        <v>3160.4594221419934</v>
      </c>
      <c r="I63" s="1568"/>
      <c r="J63" s="1580">
        <v>3089.8154134922684</v>
      </c>
      <c r="K63" s="1570"/>
      <c r="L63" s="1568">
        <v>2.2863504512678816E-2</v>
      </c>
      <c r="M63" s="1571"/>
      <c r="N63" s="1580">
        <v>3935.216647475218</v>
      </c>
      <c r="O63" s="1568"/>
      <c r="P63" s="1389">
        <v>3336.4856380452411</v>
      </c>
      <c r="Q63" s="1570"/>
      <c r="R63" s="1568">
        <v>0.17944959888415932</v>
      </c>
      <c r="S63" s="909"/>
      <c r="T63" s="901"/>
    </row>
    <row r="64" spans="1:20" s="98" customFormat="1" x14ac:dyDescent="0.2">
      <c r="A64" s="33" t="s">
        <v>237</v>
      </c>
      <c r="B64" s="1566">
        <v>18700.277305498534</v>
      </c>
      <c r="C64" s="1389"/>
      <c r="D64" s="1389">
        <v>19909.990090651492</v>
      </c>
      <c r="E64" s="1389"/>
      <c r="F64" s="1568">
        <v>-6.075908524539976E-2</v>
      </c>
      <c r="G64" s="1568"/>
      <c r="H64" s="1575">
        <v>16995.570332035779</v>
      </c>
      <c r="I64" s="1568"/>
      <c r="J64" s="1580">
        <v>17834.72155015518</v>
      </c>
      <c r="K64" s="1570"/>
      <c r="L64" s="1568">
        <v>-4.7051545815252706E-2</v>
      </c>
      <c r="M64" s="1571"/>
      <c r="N64" s="1580">
        <v>1704.7069734630568</v>
      </c>
      <c r="O64" s="1568"/>
      <c r="P64" s="1389">
        <v>2075.2685404965077</v>
      </c>
      <c r="Q64" s="1570"/>
      <c r="R64" s="1568">
        <v>-0.17856077890757893</v>
      </c>
      <c r="S64" s="909"/>
      <c r="T64" s="901"/>
    </row>
    <row r="65" spans="1:20" s="98" customFormat="1" x14ac:dyDescent="0.2">
      <c r="A65" s="33" t="s">
        <v>260</v>
      </c>
      <c r="B65" s="1566">
        <v>62462.026398684087</v>
      </c>
      <c r="C65" s="1389"/>
      <c r="D65" s="1389">
        <v>57340.164312950976</v>
      </c>
      <c r="E65" s="1389"/>
      <c r="F65" s="1568">
        <v>8.9324161294324661E-2</v>
      </c>
      <c r="G65" s="1568"/>
      <c r="H65" s="1575">
        <v>53425.990924225502</v>
      </c>
      <c r="I65" s="1568"/>
      <c r="J65" s="1580">
        <v>50321.629432561829</v>
      </c>
      <c r="K65" s="1570"/>
      <c r="L65" s="1568">
        <v>6.1690400860805995E-2</v>
      </c>
      <c r="M65" s="1571"/>
      <c r="N65" s="1580">
        <v>9036.0354744601809</v>
      </c>
      <c r="O65" s="1568"/>
      <c r="P65" s="1389">
        <v>7018.5348803908028</v>
      </c>
      <c r="Q65" s="1570"/>
      <c r="R65" s="1568">
        <v>0.28745324037729092</v>
      </c>
      <c r="S65" s="909"/>
      <c r="T65" s="901"/>
    </row>
    <row r="66" spans="1:20" s="98" customFormat="1" x14ac:dyDescent="0.2">
      <c r="A66" s="33" t="s">
        <v>316</v>
      </c>
      <c r="B66" s="1566">
        <v>3324.3155043695006</v>
      </c>
      <c r="C66" s="1389"/>
      <c r="D66" s="1389">
        <v>3247.2610132727514</v>
      </c>
      <c r="E66" s="1389"/>
      <c r="F66" s="1568">
        <v>2.3729072218647996E-2</v>
      </c>
      <c r="G66" s="1568"/>
      <c r="H66" s="1575">
        <v>3107.1391320480907</v>
      </c>
      <c r="I66" s="1568"/>
      <c r="J66" s="1580">
        <v>3104.1311582448361</v>
      </c>
      <c r="K66" s="1570"/>
      <c r="L66" s="1568">
        <v>9.6902277961584773E-4</v>
      </c>
      <c r="M66" s="1571"/>
      <c r="N66" s="1597">
        <v>217.17637232141132</v>
      </c>
      <c r="O66" s="1568"/>
      <c r="P66" s="1389">
        <v>143.12985502792296</v>
      </c>
      <c r="Q66" s="1570"/>
      <c r="R66" s="1568">
        <v>0.51733803041331072</v>
      </c>
      <c r="S66" s="909"/>
      <c r="T66" s="901"/>
    </row>
    <row r="67" spans="1:20" s="10" customFormat="1" x14ac:dyDescent="0.2">
      <c r="A67" s="33" t="s">
        <v>317</v>
      </c>
      <c r="B67" s="1566">
        <v>3100.8709312402848</v>
      </c>
      <c r="C67" s="1389"/>
      <c r="D67" s="1389">
        <v>2761.4671626694267</v>
      </c>
      <c r="E67" s="1389"/>
      <c r="F67" s="1568">
        <v>0.12290704490679757</v>
      </c>
      <c r="G67" s="1568"/>
      <c r="H67" s="1575">
        <v>2036.2409760448595</v>
      </c>
      <c r="I67" s="1568"/>
      <c r="J67" s="1580">
        <v>2413.4377062253357</v>
      </c>
      <c r="K67" s="1570"/>
      <c r="L67" s="1568">
        <v>-0.15629022833591977</v>
      </c>
      <c r="M67" s="1571"/>
      <c r="N67" s="1597">
        <v>1064.6299551954226</v>
      </c>
      <c r="O67" s="1568"/>
      <c r="P67" s="1389">
        <v>348.02945644408675</v>
      </c>
      <c r="Q67" s="1570"/>
      <c r="R67" s="1568">
        <v>2.0590225496227861</v>
      </c>
      <c r="S67" s="909"/>
      <c r="T67" s="901"/>
    </row>
    <row r="68" spans="1:20" s="98" customFormat="1" x14ac:dyDescent="0.2">
      <c r="A68" s="33" t="s">
        <v>622</v>
      </c>
      <c r="B68" s="1566">
        <v>4436.9627264383507</v>
      </c>
      <c r="C68" s="1389"/>
      <c r="D68" s="1389">
        <v>5721.9673079134827</v>
      </c>
      <c r="E68" s="1389"/>
      <c r="F68" s="1568">
        <v>-0.22457391179043792</v>
      </c>
      <c r="G68" s="1581"/>
      <c r="H68" s="1575">
        <v>2941.8082630717186</v>
      </c>
      <c r="I68" s="1568"/>
      <c r="J68" s="1580">
        <v>3761.4702048841873</v>
      </c>
      <c r="K68" s="1570"/>
      <c r="L68" s="1568">
        <v>-0.21790999188247073</v>
      </c>
      <c r="M68" s="1571"/>
      <c r="N68" s="1597">
        <v>1495.1544633666392</v>
      </c>
      <c r="O68" s="1568"/>
      <c r="P68" s="1389">
        <v>1960.4971030292502</v>
      </c>
      <c r="Q68" s="1570"/>
      <c r="R68" s="1568">
        <v>-0.23735951404548858</v>
      </c>
      <c r="S68" s="909"/>
      <c r="T68" s="1329"/>
    </row>
    <row r="69" spans="1:20" s="98" customFormat="1" x14ac:dyDescent="0.2">
      <c r="A69" s="194" t="s">
        <v>893</v>
      </c>
      <c r="B69" s="1599">
        <v>48.322570413889849</v>
      </c>
      <c r="C69" s="1600"/>
      <c r="D69" s="1600">
        <v>48.089154269796069</v>
      </c>
      <c r="E69" s="1601"/>
      <c r="F69" s="1602">
        <v>4.8538209423322088E-3</v>
      </c>
      <c r="G69" s="1602"/>
      <c r="H69" s="1603">
        <v>48.433958365264481</v>
      </c>
      <c r="I69" s="1602"/>
      <c r="J69" s="1604">
        <v>48.523749862785948</v>
      </c>
      <c r="K69" s="1601"/>
      <c r="L69" s="1605">
        <v>-1.8504649326438563E-3</v>
      </c>
      <c r="M69" s="1602"/>
      <c r="N69" s="1604">
        <v>48.111864892867786</v>
      </c>
      <c r="O69" s="1602"/>
      <c r="P69" s="1600">
        <v>47.324163977061922</v>
      </c>
      <c r="Q69" s="1601"/>
      <c r="R69" s="1602">
        <v>1.6644793053030238E-2</v>
      </c>
      <c r="S69" s="918"/>
      <c r="T69" s="1329"/>
    </row>
    <row r="70" spans="1:20" s="98" customFormat="1" x14ac:dyDescent="0.2">
      <c r="A70" s="925"/>
      <c r="B70" s="127"/>
      <c r="C70" s="926"/>
      <c r="D70" s="127"/>
      <c r="E70" s="927"/>
      <c r="F70" s="927"/>
      <c r="G70" s="927"/>
      <c r="H70" s="141"/>
      <c r="I70" s="927"/>
      <c r="J70" s="130"/>
      <c r="K70" s="927"/>
      <c r="L70" s="927"/>
      <c r="M70" s="927"/>
      <c r="N70" s="142"/>
      <c r="O70" s="922"/>
      <c r="P70" s="316"/>
      <c r="Q70" s="921"/>
      <c r="R70" s="922"/>
      <c r="S70" s="922"/>
      <c r="T70" s="901"/>
    </row>
    <row r="71" spans="1:20" s="10" customFormat="1" x14ac:dyDescent="0.2">
      <c r="A71" s="901" t="s">
        <v>913</v>
      </c>
      <c r="B71" s="127"/>
      <c r="C71" s="926"/>
      <c r="D71" s="127"/>
      <c r="E71" s="927"/>
      <c r="F71" s="927"/>
      <c r="G71" s="927"/>
      <c r="H71" s="141"/>
      <c r="I71" s="927"/>
      <c r="J71" s="130"/>
      <c r="K71" s="927"/>
      <c r="L71" s="927"/>
      <c r="M71" s="927"/>
      <c r="N71" s="142"/>
      <c r="O71" s="922"/>
      <c r="P71" s="316"/>
      <c r="Q71" s="921"/>
      <c r="R71" s="922"/>
      <c r="S71" s="922"/>
      <c r="T71" s="901"/>
    </row>
    <row r="72" spans="1:20" x14ac:dyDescent="0.2">
      <c r="A72" s="901" t="s">
        <v>914</v>
      </c>
      <c r="B72" s="127"/>
      <c r="C72" s="926"/>
      <c r="D72" s="127"/>
      <c r="E72" s="927"/>
      <c r="F72" s="927"/>
      <c r="G72" s="927"/>
      <c r="H72" s="565"/>
      <c r="I72" s="927"/>
      <c r="J72" s="130"/>
      <c r="K72" s="927"/>
      <c r="L72" s="927"/>
      <c r="M72" s="927"/>
      <c r="N72" s="127"/>
      <c r="O72" s="922"/>
      <c r="P72" s="316"/>
      <c r="Q72" s="921"/>
      <c r="R72" s="922"/>
      <c r="S72" s="922"/>
    </row>
    <row r="73" spans="1:20" x14ac:dyDescent="0.2">
      <c r="A73" s="901" t="s">
        <v>677</v>
      </c>
      <c r="B73" s="109"/>
      <c r="D73" s="109"/>
      <c r="E73" s="921"/>
      <c r="F73" s="922"/>
      <c r="G73" s="922"/>
      <c r="H73" s="553"/>
      <c r="I73" s="922"/>
      <c r="J73" s="110"/>
      <c r="K73" s="921"/>
      <c r="L73" s="922"/>
      <c r="M73" s="922"/>
      <c r="N73" s="109"/>
      <c r="O73" s="922"/>
      <c r="P73" s="316"/>
      <c r="Q73" s="921"/>
      <c r="R73" s="922"/>
      <c r="S73" s="922"/>
    </row>
    <row r="74" spans="1:20" x14ac:dyDescent="0.2">
      <c r="A74" s="925"/>
      <c r="B74" s="109"/>
      <c r="D74" s="109"/>
      <c r="E74" s="921"/>
      <c r="F74" s="922"/>
      <c r="G74" s="922"/>
      <c r="H74" s="109"/>
      <c r="I74" s="922"/>
      <c r="J74" s="110"/>
      <c r="K74" s="921"/>
      <c r="L74" s="922"/>
      <c r="M74" s="922"/>
      <c r="N74" s="39"/>
      <c r="O74" s="922"/>
      <c r="P74" s="316"/>
      <c r="Q74" s="921"/>
      <c r="R74" s="922"/>
      <c r="S74" s="922"/>
    </row>
    <row r="75" spans="1:20" x14ac:dyDescent="0.2">
      <c r="D75" s="34"/>
      <c r="F75" s="901"/>
      <c r="J75" s="34"/>
      <c r="L75" s="901"/>
      <c r="N75" s="35"/>
      <c r="P75" s="34"/>
    </row>
    <row r="76" spans="1:20" x14ac:dyDescent="0.2">
      <c r="F76" s="35"/>
      <c r="G76" s="35"/>
      <c r="L76" s="35"/>
      <c r="M76" s="35"/>
      <c r="R76" s="35"/>
      <c r="S76" s="35"/>
    </row>
    <row r="77" spans="1:20" x14ac:dyDescent="0.2">
      <c r="B77" s="93"/>
      <c r="D77" s="93"/>
      <c r="F77" s="35"/>
      <c r="G77" s="35"/>
      <c r="L77" s="35"/>
      <c r="M77" s="35"/>
      <c r="R77" s="35"/>
      <c r="S77" s="35"/>
    </row>
    <row r="78" spans="1:20" x14ac:dyDescent="0.2">
      <c r="B78" s="93"/>
      <c r="D78" s="93"/>
      <c r="F78" s="35"/>
      <c r="G78" s="35"/>
      <c r="L78" s="35"/>
      <c r="M78" s="35"/>
      <c r="R78" s="35"/>
      <c r="S78" s="35"/>
    </row>
    <row r="79" spans="1:20" x14ac:dyDescent="0.2">
      <c r="B79" s="317"/>
      <c r="H79" s="77"/>
      <c r="N79" s="77"/>
    </row>
    <row r="80" spans="1:20" x14ac:dyDescent="0.2">
      <c r="B80" s="318"/>
    </row>
    <row r="81" spans="2:2" x14ac:dyDescent="0.2">
      <c r="B81" s="924"/>
    </row>
    <row r="82" spans="2:2" x14ac:dyDescent="0.2">
      <c r="B82" s="319"/>
    </row>
    <row r="83" spans="2:2" x14ac:dyDescent="0.2">
      <c r="B83" s="319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51" type="noConversion"/>
  <printOptions horizontalCentered="1"/>
  <pageMargins left="0.25" right="0.25" top="0.25" bottom="0.5" header="0.3" footer="0.3"/>
  <pageSetup scale="85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>
    <pageSetUpPr fitToPage="1"/>
  </sheetPr>
  <dimension ref="A1:X83"/>
  <sheetViews>
    <sheetView showGridLines="0" zoomScaleNormal="100" workbookViewId="0">
      <selection activeCell="H14" sqref="H14"/>
    </sheetView>
  </sheetViews>
  <sheetFormatPr defaultColWidth="9.140625" defaultRowHeight="12" x14ac:dyDescent="0.2"/>
  <cols>
    <col min="1" max="1" width="24.7109375" style="770" customWidth="1"/>
    <col min="2" max="2" width="10.28515625" style="746" customWidth="1"/>
    <col min="3" max="3" width="0.5703125" style="711" customWidth="1"/>
    <col min="4" max="4" width="12.7109375" style="701" customWidth="1"/>
    <col min="5" max="5" width="0.7109375" style="701" customWidth="1"/>
    <col min="6" max="6" width="8.5703125" style="711" customWidth="1"/>
    <col min="7" max="7" width="0.5703125" style="711" customWidth="1"/>
    <col min="8" max="8" width="10.28515625" style="703" customWidth="1"/>
    <col min="9" max="9" width="0.5703125" style="711" customWidth="1"/>
    <col min="10" max="10" width="10.28515625" style="740" customWidth="1"/>
    <col min="11" max="11" width="0.5703125" style="701" customWidth="1"/>
    <col min="12" max="12" width="8.42578125" style="711" customWidth="1"/>
    <col min="13" max="13" width="1.5703125" style="711" customWidth="1"/>
    <col min="14" max="14" width="10.28515625" style="741" customWidth="1"/>
    <col min="15" max="15" width="0.5703125" style="711" customWidth="1"/>
    <col min="16" max="16" width="10.28515625" style="740" customWidth="1"/>
    <col min="17" max="17" width="0.5703125" style="701" customWidth="1"/>
    <col min="18" max="18" width="8.28515625" style="711" customWidth="1"/>
    <col min="19" max="19" width="0.5703125" style="711" customWidth="1"/>
    <col min="20" max="20" width="9.140625" style="701"/>
    <col min="21" max="21" width="14" style="928" bestFit="1" customWidth="1"/>
    <col min="22" max="22" width="12.85546875" style="928" bestFit="1" customWidth="1"/>
    <col min="23" max="23" width="9.140625" style="701"/>
    <col min="24" max="24" width="11.42578125" style="701" customWidth="1"/>
    <col min="25" max="16384" width="9.140625" style="701"/>
  </cols>
  <sheetData>
    <row r="1" spans="1:24" ht="15.75" x14ac:dyDescent="0.25">
      <c r="A1" s="1893" t="str">
        <f>CONCATENATE('List of Tables'!A77,":  ",'List of Tables'!C77)</f>
        <v>TABLE 64:  Kona Visitor Characteristics 2015 vs. 2014R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747"/>
      <c r="U1" s="1361"/>
      <c r="V1" s="701"/>
      <c r="X1" s="931"/>
    </row>
    <row r="2" spans="1:24" ht="15.75" x14ac:dyDescent="0.25">
      <c r="A2" s="1893" t="s">
        <v>650</v>
      </c>
      <c r="B2" s="1893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  <c r="X2" s="931"/>
    </row>
    <row r="3" spans="1:24" x14ac:dyDescent="0.2">
      <c r="A3" s="841"/>
      <c r="B3" s="732"/>
      <c r="C3" s="712"/>
      <c r="D3" s="842"/>
      <c r="E3" s="712"/>
      <c r="F3" s="712"/>
      <c r="G3" s="712"/>
      <c r="H3" s="705"/>
      <c r="I3" s="712"/>
      <c r="J3" s="842"/>
      <c r="K3" s="712"/>
      <c r="L3" s="712"/>
      <c r="M3" s="712"/>
      <c r="N3" s="705"/>
      <c r="O3" s="712"/>
      <c r="P3" s="842"/>
      <c r="Q3" s="712"/>
      <c r="R3" s="705"/>
      <c r="S3" s="712"/>
    </row>
    <row r="4" spans="1:24" x14ac:dyDescent="0.2">
      <c r="A4" s="1973" t="s">
        <v>228</v>
      </c>
      <c r="B4" s="1934" t="s">
        <v>264</v>
      </c>
      <c r="C4" s="1935"/>
      <c r="D4" s="1935"/>
      <c r="E4" s="1935"/>
      <c r="F4" s="1935"/>
      <c r="G4" s="1936"/>
      <c r="H4" s="1934" t="s">
        <v>250</v>
      </c>
      <c r="I4" s="1935"/>
      <c r="J4" s="1935"/>
      <c r="K4" s="1935"/>
      <c r="L4" s="1936"/>
      <c r="M4" s="1934" t="s">
        <v>251</v>
      </c>
      <c r="N4" s="1935"/>
      <c r="O4" s="1935"/>
      <c r="P4" s="1935"/>
      <c r="Q4" s="1935"/>
      <c r="R4" s="1935"/>
      <c r="S4" s="1936"/>
      <c r="T4" s="4"/>
      <c r="U4" s="701"/>
      <c r="V4" s="701"/>
      <c r="X4" s="928"/>
    </row>
    <row r="5" spans="1:24" s="843" customFormat="1" ht="24" x14ac:dyDescent="0.2">
      <c r="A5" s="1974" t="s">
        <v>247</v>
      </c>
      <c r="B5" s="66">
        <v>2015</v>
      </c>
      <c r="C5" s="67"/>
      <c r="D5" s="68" t="s">
        <v>984</v>
      </c>
      <c r="E5" s="903"/>
      <c r="F5" s="44" t="s">
        <v>857</v>
      </c>
      <c r="G5" s="903"/>
      <c r="H5" s="66">
        <v>2015</v>
      </c>
      <c r="I5" s="67"/>
      <c r="J5" s="68" t="s">
        <v>984</v>
      </c>
      <c r="K5" s="903"/>
      <c r="L5" s="904" t="s">
        <v>857</v>
      </c>
      <c r="M5" s="772"/>
      <c r="N5" s="1265">
        <v>2015</v>
      </c>
      <c r="O5" s="67"/>
      <c r="P5" s="68" t="s">
        <v>984</v>
      </c>
      <c r="Q5" s="903"/>
      <c r="R5" s="44" t="s">
        <v>595</v>
      </c>
      <c r="S5" s="748"/>
      <c r="T5" s="701"/>
      <c r="U5" s="928"/>
      <c r="V5" s="928"/>
    </row>
    <row r="6" spans="1:24" s="843" customFormat="1" x14ac:dyDescent="0.2">
      <c r="A6" s="906" t="s">
        <v>899</v>
      </c>
      <c r="B6" s="1566">
        <v>9207726.3859008811</v>
      </c>
      <c r="C6" s="1567">
        <v>0</v>
      </c>
      <c r="D6" s="1389">
        <v>8797756.7476083748</v>
      </c>
      <c r="E6" s="1389"/>
      <c r="F6" s="1568">
        <v>4.6599337769136946E-2</v>
      </c>
      <c r="G6" s="1568"/>
      <c r="H6" s="1569">
        <v>7886914.6013039714</v>
      </c>
      <c r="I6" s="1568"/>
      <c r="J6" s="1389">
        <v>7427261.669647566</v>
      </c>
      <c r="K6" s="1570"/>
      <c r="L6" s="1568">
        <v>6.1887267757757145E-2</v>
      </c>
      <c r="M6" s="1571"/>
      <c r="N6" s="1614">
        <v>1320811.7845994041</v>
      </c>
      <c r="O6" s="1568"/>
      <c r="P6" s="1389">
        <v>1370495.0779657653</v>
      </c>
      <c r="Q6" s="1570"/>
      <c r="R6" s="1568">
        <v>-3.6252077198340921E-2</v>
      </c>
      <c r="S6" s="910"/>
      <c r="T6" s="901"/>
      <c r="U6" s="928"/>
      <c r="V6" s="928"/>
    </row>
    <row r="7" spans="1:24" s="843" customFormat="1" x14ac:dyDescent="0.2">
      <c r="A7" s="906" t="s">
        <v>265</v>
      </c>
      <c r="B7" s="1566">
        <v>1288021.0157252657</v>
      </c>
      <c r="C7" s="1389"/>
      <c r="D7" s="1389">
        <v>1222970.5672383078</v>
      </c>
      <c r="E7" s="1389"/>
      <c r="F7" s="1568">
        <v>5.3190526599388076E-2</v>
      </c>
      <c r="G7" s="1568"/>
      <c r="H7" s="1575">
        <v>1003389.2451738799</v>
      </c>
      <c r="I7" s="1568"/>
      <c r="J7" s="1389">
        <v>939175.80687081662</v>
      </c>
      <c r="K7" s="1570"/>
      <c r="L7" s="1568">
        <v>6.8372117161974361E-2</v>
      </c>
      <c r="M7" s="1571"/>
      <c r="N7" s="1389">
        <v>284631.77055178728</v>
      </c>
      <c r="O7" s="1568"/>
      <c r="P7" s="1389">
        <v>283794.76036792132</v>
      </c>
      <c r="Q7" s="1570"/>
      <c r="R7" s="1568">
        <v>2.9493503783538226E-3</v>
      </c>
      <c r="S7" s="910"/>
      <c r="T7" s="901"/>
      <c r="U7" s="928"/>
      <c r="V7" s="928"/>
    </row>
    <row r="8" spans="1:24" s="843" customFormat="1" x14ac:dyDescent="0.2">
      <c r="A8" s="429" t="s">
        <v>266</v>
      </c>
      <c r="B8" s="1577"/>
      <c r="C8" s="1578"/>
      <c r="D8" s="1578"/>
      <c r="E8" s="1578"/>
      <c r="F8" s="1578"/>
      <c r="G8" s="1578"/>
      <c r="H8" s="1577"/>
      <c r="I8" s="1578"/>
      <c r="J8" s="1578"/>
      <c r="K8" s="1578"/>
      <c r="L8" s="1578"/>
      <c r="M8" s="1577"/>
      <c r="N8" s="1578"/>
      <c r="O8" s="1578"/>
      <c r="P8" s="1578"/>
      <c r="Q8" s="1578"/>
      <c r="R8" s="1578"/>
      <c r="S8" s="408"/>
      <c r="T8" s="901"/>
      <c r="U8" s="928"/>
      <c r="V8" s="928"/>
    </row>
    <row r="9" spans="1:24" s="844" customFormat="1" x14ac:dyDescent="0.2">
      <c r="A9" s="911" t="s">
        <v>267</v>
      </c>
      <c r="B9" s="1566">
        <v>179214.76598929011</v>
      </c>
      <c r="C9" s="1389"/>
      <c r="D9" s="1389">
        <v>171163.36597578012</v>
      </c>
      <c r="E9" s="1389"/>
      <c r="F9" s="1568">
        <v>4.7039271327775113E-2</v>
      </c>
      <c r="G9" s="1568"/>
      <c r="H9" s="1575">
        <v>157389.47579747491</v>
      </c>
      <c r="I9" s="1568"/>
      <c r="J9" s="1580">
        <v>151281.77686834836</v>
      </c>
      <c r="K9" s="1570"/>
      <c r="L9" s="1568">
        <v>4.0372998358167884E-2</v>
      </c>
      <c r="M9" s="1571"/>
      <c r="N9" s="1389">
        <v>21825.290191861095</v>
      </c>
      <c r="O9" s="1568"/>
      <c r="P9" s="1389">
        <v>19881.589107453292</v>
      </c>
      <c r="Q9" s="1570"/>
      <c r="R9" s="1568">
        <v>9.7763869573138928E-2</v>
      </c>
      <c r="S9" s="909"/>
      <c r="T9" s="901"/>
      <c r="U9" s="928"/>
      <c r="V9" s="928"/>
    </row>
    <row r="10" spans="1:24" s="844" customFormat="1" x14ac:dyDescent="0.2">
      <c r="A10" s="911" t="s">
        <v>268</v>
      </c>
      <c r="B10" s="1566">
        <v>578777.97387627105</v>
      </c>
      <c r="C10" s="1389"/>
      <c r="D10" s="1389">
        <v>569633.30792916287</v>
      </c>
      <c r="E10" s="1389"/>
      <c r="F10" s="1568">
        <v>1.6053601184861491E-2</v>
      </c>
      <c r="G10" s="1568"/>
      <c r="H10" s="1575">
        <v>449953.51995602081</v>
      </c>
      <c r="I10" s="1568"/>
      <c r="J10" s="1580">
        <v>432428.73213501798</v>
      </c>
      <c r="K10" s="1570"/>
      <c r="L10" s="1568">
        <v>4.052641861811123E-2</v>
      </c>
      <c r="M10" s="1571"/>
      <c r="N10" s="1389">
        <v>128824.45392011908</v>
      </c>
      <c r="O10" s="1568"/>
      <c r="P10" s="1389">
        <v>137204.57579388487</v>
      </c>
      <c r="Q10" s="1570"/>
      <c r="R10" s="1568">
        <v>-6.1077568479602329E-2</v>
      </c>
      <c r="S10" s="909"/>
      <c r="T10" s="901"/>
      <c r="U10" s="928"/>
      <c r="V10" s="928"/>
    </row>
    <row r="11" spans="1:24" s="844" customFormat="1" x14ac:dyDescent="0.2">
      <c r="A11" s="911" t="s">
        <v>269</v>
      </c>
      <c r="B11" s="1566">
        <v>530028.27586002159</v>
      </c>
      <c r="C11" s="1389"/>
      <c r="D11" s="1389">
        <v>482173.89333288633</v>
      </c>
      <c r="E11" s="1389"/>
      <c r="F11" s="1568">
        <v>9.9247145456913474E-2</v>
      </c>
      <c r="G11" s="1568"/>
      <c r="H11" s="1575">
        <v>396046.24942020007</v>
      </c>
      <c r="I11" s="1568"/>
      <c r="J11" s="1389">
        <v>355465.29786620848</v>
      </c>
      <c r="K11" s="1570"/>
      <c r="L11" s="1568">
        <v>0.1141629064710154</v>
      </c>
      <c r="M11" s="1571"/>
      <c r="N11" s="1389">
        <v>133982.02643983799</v>
      </c>
      <c r="O11" s="1568"/>
      <c r="P11" s="1389">
        <v>126708.59546657413</v>
      </c>
      <c r="Q11" s="1570"/>
      <c r="R11" s="1568">
        <v>5.7402822172254321E-2</v>
      </c>
      <c r="S11" s="909"/>
      <c r="T11" s="901"/>
      <c r="U11" s="932"/>
      <c r="V11" s="932"/>
    </row>
    <row r="12" spans="1:24" s="844" customFormat="1" x14ac:dyDescent="0.2">
      <c r="A12" s="911" t="s">
        <v>270</v>
      </c>
      <c r="B12" s="1583">
        <v>2.1491785859306449</v>
      </c>
      <c r="C12" s="1584"/>
      <c r="D12" s="1585">
        <v>2.1266448255756885</v>
      </c>
      <c r="E12" s="1585"/>
      <c r="F12" s="1568">
        <v>1.0595920900358394E-2</v>
      </c>
      <c r="G12" s="1568"/>
      <c r="H12" s="1586">
        <v>2.0845647187461065</v>
      </c>
      <c r="I12" s="1568"/>
      <c r="J12" s="1587">
        <v>2.0589306719290974</v>
      </c>
      <c r="K12" s="1570"/>
      <c r="L12" s="1568">
        <v>1.2450174824483766E-2</v>
      </c>
      <c r="M12" s="1571"/>
      <c r="N12" s="1584">
        <v>2.4128252551050373</v>
      </c>
      <c r="O12" s="1568"/>
      <c r="P12" s="1585">
        <v>2.3853079100342334</v>
      </c>
      <c r="Q12" s="1570"/>
      <c r="R12" s="1568">
        <v>1.1536181536583687E-2</v>
      </c>
      <c r="S12" s="909"/>
      <c r="T12" s="901"/>
      <c r="U12" s="928"/>
      <c r="V12" s="928"/>
    </row>
    <row r="13" spans="1:24" s="843" customFormat="1" x14ac:dyDescent="0.2">
      <c r="A13" s="429" t="s">
        <v>271</v>
      </c>
      <c r="B13" s="1577"/>
      <c r="C13" s="1578"/>
      <c r="D13" s="1578"/>
      <c r="E13" s="1578"/>
      <c r="F13" s="1578"/>
      <c r="G13" s="1578"/>
      <c r="H13" s="1577"/>
      <c r="I13" s="1578"/>
      <c r="J13" s="1578"/>
      <c r="K13" s="1578"/>
      <c r="L13" s="1578"/>
      <c r="M13" s="1577"/>
      <c r="N13" s="1578"/>
      <c r="O13" s="1578"/>
      <c r="P13" s="1578"/>
      <c r="Q13" s="1578"/>
      <c r="R13" s="1578"/>
      <c r="S13" s="408"/>
      <c r="T13" s="901"/>
      <c r="U13" s="928"/>
      <c r="V13" s="928"/>
    </row>
    <row r="14" spans="1:24" s="809" customFormat="1" x14ac:dyDescent="0.2">
      <c r="A14" s="912" t="s">
        <v>272</v>
      </c>
      <c r="B14" s="1566">
        <v>435517.03758460376</v>
      </c>
      <c r="C14" s="1389"/>
      <c r="D14" s="1389">
        <v>420423.27525355667</v>
      </c>
      <c r="E14" s="1389"/>
      <c r="F14" s="1568">
        <v>3.5901348044881841E-2</v>
      </c>
      <c r="G14" s="1568"/>
      <c r="H14" s="1575">
        <v>304814.69656946603</v>
      </c>
      <c r="I14" s="1568"/>
      <c r="J14" s="1580">
        <v>290552.40314198419</v>
      </c>
      <c r="K14" s="1570"/>
      <c r="L14" s="1568">
        <v>4.9086819703612249E-2</v>
      </c>
      <c r="M14" s="1571"/>
      <c r="N14" s="1389">
        <v>130702.34101521285</v>
      </c>
      <c r="O14" s="1568"/>
      <c r="P14" s="1389">
        <v>129870.87211146434</v>
      </c>
      <c r="Q14" s="1570"/>
      <c r="R14" s="1568">
        <v>6.402273968214231E-3</v>
      </c>
      <c r="S14" s="909"/>
      <c r="T14" s="901"/>
      <c r="U14" s="928"/>
      <c r="V14" s="928"/>
    </row>
    <row r="15" spans="1:24" s="809" customFormat="1" x14ac:dyDescent="0.2">
      <c r="A15" s="912" t="s">
        <v>273</v>
      </c>
      <c r="B15" s="1566">
        <v>852503.97814105381</v>
      </c>
      <c r="C15" s="1389"/>
      <c r="D15" s="1389">
        <v>802547.29198510968</v>
      </c>
      <c r="E15" s="1389"/>
      <c r="F15" s="1568">
        <v>6.2247654007249478E-2</v>
      </c>
      <c r="G15" s="1568"/>
      <c r="H15" s="1566">
        <v>698574.54860454006</v>
      </c>
      <c r="I15" s="1568"/>
      <c r="J15" s="1580">
        <v>648623.40372831363</v>
      </c>
      <c r="K15" s="1570"/>
      <c r="L15" s="1568">
        <v>7.7011012228521553E-2</v>
      </c>
      <c r="M15" s="1571"/>
      <c r="N15" s="1389">
        <v>153929.42953659932</v>
      </c>
      <c r="O15" s="1568"/>
      <c r="P15" s="1389">
        <v>153923.88825644943</v>
      </c>
      <c r="Q15" s="1570"/>
      <c r="R15" s="1568">
        <v>3.6000131056054349E-5</v>
      </c>
      <c r="S15" s="909"/>
      <c r="T15" s="901"/>
      <c r="U15" s="928"/>
      <c r="V15" s="928"/>
    </row>
    <row r="16" spans="1:24" s="809" customFormat="1" x14ac:dyDescent="0.2">
      <c r="A16" s="913" t="s">
        <v>619</v>
      </c>
      <c r="B16" s="1583">
        <v>5.2368615704330486</v>
      </c>
      <c r="C16" s="1584"/>
      <c r="D16" s="1585">
        <v>5.127708769200507</v>
      </c>
      <c r="E16" s="1585"/>
      <c r="F16" s="1568">
        <v>2.1286856595321084E-2</v>
      </c>
      <c r="G16" s="1568"/>
      <c r="H16" s="1586">
        <v>5.6958815719750877</v>
      </c>
      <c r="I16" s="1568"/>
      <c r="J16" s="1587">
        <v>5.6325016827159695</v>
      </c>
      <c r="K16" s="1570"/>
      <c r="L16" s="1568">
        <v>1.1252529129925918E-2</v>
      </c>
      <c r="M16" s="1571"/>
      <c r="N16" s="1584">
        <v>3.6187156692427935</v>
      </c>
      <c r="O16" s="1568"/>
      <c r="P16" s="1585">
        <v>3.4571730227430755</v>
      </c>
      <c r="Q16" s="1570"/>
      <c r="R16" s="1568">
        <v>4.6726804078652366E-2</v>
      </c>
      <c r="S16" s="909"/>
      <c r="T16" s="901"/>
      <c r="U16" s="928"/>
      <c r="V16" s="928"/>
    </row>
    <row r="17" spans="1:24" x14ac:dyDescent="0.2">
      <c r="A17" s="545" t="s">
        <v>274</v>
      </c>
      <c r="B17" s="1577"/>
      <c r="C17" s="1578"/>
      <c r="D17" s="1578"/>
      <c r="E17" s="1578"/>
      <c r="F17" s="1578"/>
      <c r="G17" s="1578"/>
      <c r="H17" s="1577"/>
      <c r="I17" s="1578"/>
      <c r="J17" s="1578"/>
      <c r="K17" s="1578"/>
      <c r="L17" s="1578"/>
      <c r="M17" s="1577"/>
      <c r="N17" s="1578"/>
      <c r="O17" s="1578"/>
      <c r="P17" s="1578"/>
      <c r="Q17" s="1578"/>
      <c r="R17" s="1578"/>
      <c r="S17" s="408"/>
      <c r="T17" s="901"/>
    </row>
    <row r="18" spans="1:24" s="809" customFormat="1" x14ac:dyDescent="0.2">
      <c r="A18" s="912" t="s">
        <v>275</v>
      </c>
      <c r="B18" s="1566">
        <v>87519.94849123052</v>
      </c>
      <c r="C18" s="1389"/>
      <c r="D18" s="1389">
        <v>80223.797097258866</v>
      </c>
      <c r="E18" s="1389"/>
      <c r="F18" s="1568">
        <v>9.0947470176788128E-2</v>
      </c>
      <c r="G18" s="1568"/>
      <c r="H18" s="1575">
        <v>45537.903639220138</v>
      </c>
      <c r="I18" s="1568"/>
      <c r="J18" s="1580">
        <v>46182.327735407671</v>
      </c>
      <c r="K18" s="1570"/>
      <c r="L18" s="1568">
        <v>-1.395391111248508E-2</v>
      </c>
      <c r="M18" s="1571"/>
      <c r="N18" s="1389">
        <v>41982.044852011881</v>
      </c>
      <c r="O18" s="1568"/>
      <c r="P18" s="1389">
        <v>34041.4693618534</v>
      </c>
      <c r="Q18" s="1570"/>
      <c r="R18" s="1568">
        <v>0.23326183149592908</v>
      </c>
      <c r="S18" s="909"/>
      <c r="T18" s="901"/>
      <c r="U18" s="928"/>
      <c r="V18" s="928"/>
    </row>
    <row r="19" spans="1:24" s="809" customFormat="1" x14ac:dyDescent="0.2">
      <c r="A19" s="912" t="s">
        <v>276</v>
      </c>
      <c r="B19" s="1566">
        <v>332067.97495983017</v>
      </c>
      <c r="C19" s="1389"/>
      <c r="D19" s="1389">
        <v>331901.34199133195</v>
      </c>
      <c r="E19" s="1389"/>
      <c r="F19" s="1568">
        <v>5.0205572384389786E-4</v>
      </c>
      <c r="G19" s="1568"/>
      <c r="H19" s="1575">
        <v>210718.86585441529</v>
      </c>
      <c r="I19" s="1568"/>
      <c r="J19" s="1580">
        <v>202262.1811208906</v>
      </c>
      <c r="K19" s="1570"/>
      <c r="L19" s="1568">
        <v>4.1810508947642509E-2</v>
      </c>
      <c r="M19" s="1571"/>
      <c r="N19" s="1389">
        <v>121349.10910540679</v>
      </c>
      <c r="O19" s="1568"/>
      <c r="P19" s="1389">
        <v>129639.16087039087</v>
      </c>
      <c r="Q19" s="1570"/>
      <c r="R19" s="1568">
        <v>-6.3947126079227007E-2</v>
      </c>
      <c r="S19" s="909"/>
      <c r="T19" s="901"/>
      <c r="U19" s="928"/>
      <c r="V19" s="928"/>
    </row>
    <row r="20" spans="1:24" s="809" customFormat="1" x14ac:dyDescent="0.2">
      <c r="A20" s="912" t="s">
        <v>277</v>
      </c>
      <c r="B20" s="1566">
        <v>64780.440501847464</v>
      </c>
      <c r="C20" s="1389"/>
      <c r="D20" s="1389">
        <v>59832.721354702953</v>
      </c>
      <c r="E20" s="1389"/>
      <c r="F20" s="1568">
        <v>8.2692530694253835E-2</v>
      </c>
      <c r="G20" s="1568"/>
      <c r="H20" s="1575">
        <v>30210.688436516077</v>
      </c>
      <c r="I20" s="1568"/>
      <c r="J20" s="1580">
        <v>31414.874231803242</v>
      </c>
      <c r="K20" s="1570"/>
      <c r="L20" s="1568">
        <v>-3.8331708298487872E-2</v>
      </c>
      <c r="M20" s="1571"/>
      <c r="N20" s="1389">
        <v>34569.752065339075</v>
      </c>
      <c r="O20" s="1568"/>
      <c r="P20" s="1389">
        <v>28417.847122904579</v>
      </c>
      <c r="Q20" s="1570"/>
      <c r="R20" s="1568">
        <v>0.21648033068191519</v>
      </c>
      <c r="S20" s="909"/>
      <c r="T20" s="901"/>
      <c r="U20" s="928"/>
      <c r="V20" s="928"/>
    </row>
    <row r="21" spans="1:24" s="809" customFormat="1" x14ac:dyDescent="0.2">
      <c r="A21" s="912" t="s">
        <v>278</v>
      </c>
      <c r="B21" s="1566">
        <v>933213.53277650976</v>
      </c>
      <c r="C21" s="1389"/>
      <c r="D21" s="1389">
        <v>870678.1495048037</v>
      </c>
      <c r="E21" s="1389"/>
      <c r="F21" s="1568">
        <v>7.1823765541001477E-2</v>
      </c>
      <c r="G21" s="1568"/>
      <c r="H21" s="1575">
        <v>777343.1641168585</v>
      </c>
      <c r="I21" s="1568"/>
      <c r="J21" s="1580">
        <v>722146.17224594881</v>
      </c>
      <c r="K21" s="1570"/>
      <c r="L21" s="1568">
        <v>7.643465269536967E-2</v>
      </c>
      <c r="M21" s="1571"/>
      <c r="N21" s="1389">
        <v>155870.36865973266</v>
      </c>
      <c r="O21" s="1568"/>
      <c r="P21" s="1389">
        <v>148531.97725857468</v>
      </c>
      <c r="Q21" s="1570"/>
      <c r="R21" s="1568">
        <v>4.9406138237712949E-2</v>
      </c>
      <c r="S21" s="909"/>
      <c r="T21" s="901"/>
      <c r="U21" s="928"/>
      <c r="V21" s="928"/>
    </row>
    <row r="22" spans="1:24" x14ac:dyDescent="0.2">
      <c r="A22" s="545" t="s">
        <v>279</v>
      </c>
      <c r="B22" s="1577"/>
      <c r="C22" s="1578"/>
      <c r="D22" s="1578"/>
      <c r="E22" s="1578"/>
      <c r="F22" s="1578"/>
      <c r="G22" s="1578"/>
      <c r="H22" s="1577"/>
      <c r="I22" s="1578"/>
      <c r="J22" s="1578"/>
      <c r="K22" s="1578"/>
      <c r="L22" s="1578"/>
      <c r="M22" s="1577"/>
      <c r="N22" s="1578"/>
      <c r="O22" s="1578"/>
      <c r="P22" s="1578"/>
      <c r="Q22" s="1578"/>
      <c r="R22" s="1578"/>
      <c r="S22" s="408"/>
      <c r="T22" s="901"/>
    </row>
    <row r="23" spans="1:24" s="809" customFormat="1" x14ac:dyDescent="0.2">
      <c r="A23" s="912" t="s">
        <v>541</v>
      </c>
      <c r="B23" s="1566">
        <v>501717.44392163405</v>
      </c>
      <c r="C23" s="1389"/>
      <c r="D23" s="1389">
        <v>499870.95476838056</v>
      </c>
      <c r="E23" s="1389">
        <v>0</v>
      </c>
      <c r="F23" s="1568">
        <v>3.6939316750441782E-3</v>
      </c>
      <c r="G23" s="1568"/>
      <c r="H23" s="1575">
        <v>294284.89053934737</v>
      </c>
      <c r="I23" s="1568"/>
      <c r="J23" s="1580">
        <v>295579.77874717122</v>
      </c>
      <c r="K23" s="1570"/>
      <c r="L23" s="1568">
        <v>-4.3808416574107247E-3</v>
      </c>
      <c r="M23" s="1571"/>
      <c r="N23" s="1389">
        <v>207432.55338234518</v>
      </c>
      <c r="O23" s="1568"/>
      <c r="P23" s="1389">
        <v>204291.17602113623</v>
      </c>
      <c r="Q23" s="1570"/>
      <c r="R23" s="1568">
        <v>1.5376960583378042E-2</v>
      </c>
      <c r="S23" s="909"/>
      <c r="T23" s="901"/>
      <c r="U23" s="928"/>
      <c r="V23" s="928"/>
    </row>
    <row r="24" spans="1:24" s="809" customFormat="1" x14ac:dyDescent="0.2">
      <c r="A24" s="912" t="s">
        <v>280</v>
      </c>
      <c r="B24" s="1566">
        <v>303470.21904800442</v>
      </c>
      <c r="C24" s="1389"/>
      <c r="D24" s="1389">
        <v>297683.82223400177</v>
      </c>
      <c r="E24" s="1389">
        <v>0</v>
      </c>
      <c r="F24" s="1568">
        <v>1.9438062742469474E-2</v>
      </c>
      <c r="G24" s="1568"/>
      <c r="H24" s="1575">
        <v>226900.39805349303</v>
      </c>
      <c r="I24" s="1568"/>
      <c r="J24" s="1580">
        <v>223808.17706699867</v>
      </c>
      <c r="K24" s="1570"/>
      <c r="L24" s="1568">
        <v>1.381638967359391E-2</v>
      </c>
      <c r="M24" s="1571"/>
      <c r="N24" s="1389">
        <v>76569.82099449863</v>
      </c>
      <c r="O24" s="1568"/>
      <c r="P24" s="1389">
        <v>73875.645167007839</v>
      </c>
      <c r="Q24" s="1570"/>
      <c r="R24" s="1568">
        <v>3.646906665112936E-2</v>
      </c>
      <c r="S24" s="909"/>
      <c r="T24" s="901"/>
      <c r="U24" s="928"/>
      <c r="V24" s="928"/>
    </row>
    <row r="25" spans="1:24" s="809" customFormat="1" x14ac:dyDescent="0.2">
      <c r="A25" s="912" t="s">
        <v>281</v>
      </c>
      <c r="B25" s="1566">
        <v>297133.9569208991</v>
      </c>
      <c r="C25" s="1389"/>
      <c r="D25" s="1389">
        <v>291706.29252146243</v>
      </c>
      <c r="E25" s="1389">
        <v>0</v>
      </c>
      <c r="F25" s="1568">
        <v>1.8606607188761046E-2</v>
      </c>
      <c r="G25" s="1568"/>
      <c r="H25" s="1575">
        <v>221450.84017841041</v>
      </c>
      <c r="I25" s="1568"/>
      <c r="J25" s="1580">
        <v>218495.55277174464</v>
      </c>
      <c r="K25" s="1570"/>
      <c r="L25" s="1568">
        <v>1.3525618115225726E-2</v>
      </c>
      <c r="M25" s="1571"/>
      <c r="N25" s="1389">
        <v>75683.116742469982</v>
      </c>
      <c r="O25" s="1568"/>
      <c r="P25" s="1389">
        <v>73210.739749725719</v>
      </c>
      <c r="Q25" s="1570"/>
      <c r="R25" s="1568">
        <v>3.3770687213326857E-2</v>
      </c>
      <c r="S25" s="909"/>
      <c r="T25" s="901"/>
      <c r="U25" s="932"/>
      <c r="V25" s="932"/>
    </row>
    <row r="26" spans="1:24" s="809" customFormat="1" x14ac:dyDescent="0.2">
      <c r="A26" s="912" t="s">
        <v>542</v>
      </c>
      <c r="B26" s="1566">
        <v>21235.866039495304</v>
      </c>
      <c r="C26" s="1389"/>
      <c r="D26" s="1389">
        <v>21447.580804969704</v>
      </c>
      <c r="E26" s="1389">
        <v>0</v>
      </c>
      <c r="F26" s="1568">
        <v>-9.8712655473638805E-3</v>
      </c>
      <c r="G26" s="1568"/>
      <c r="H26" s="1575">
        <v>14016.552021617134</v>
      </c>
      <c r="I26" s="1568"/>
      <c r="J26" s="1580">
        <v>15253.119888105339</v>
      </c>
      <c r="K26" s="1570"/>
      <c r="L26" s="1568">
        <v>-8.1069831979259765E-2</v>
      </c>
      <c r="M26" s="1571"/>
      <c r="N26" s="1389">
        <v>7219.3140178787417</v>
      </c>
      <c r="O26" s="1568"/>
      <c r="P26" s="1389">
        <v>6194.4609168644774</v>
      </c>
      <c r="Q26" s="1570"/>
      <c r="R26" s="1568">
        <v>0.16544669742351464</v>
      </c>
      <c r="S26" s="909"/>
      <c r="T26" s="901"/>
      <c r="U26" s="932"/>
      <c r="V26" s="932"/>
    </row>
    <row r="27" spans="1:24" s="809" customFormat="1" x14ac:dyDescent="0.2">
      <c r="A27" s="912" t="s">
        <v>543</v>
      </c>
      <c r="B27" s="1566">
        <v>22108.899375022604</v>
      </c>
      <c r="C27" s="1389"/>
      <c r="D27" s="1389">
        <v>24046.045381815955</v>
      </c>
      <c r="E27" s="1389">
        <v>0</v>
      </c>
      <c r="F27" s="1568">
        <v>-8.0559858223433922E-2</v>
      </c>
      <c r="G27" s="1568"/>
      <c r="H27" s="1575">
        <v>14346.016324872726</v>
      </c>
      <c r="I27" s="1568"/>
      <c r="J27" s="1580">
        <v>16943.82758203545</v>
      </c>
      <c r="K27" s="1570"/>
      <c r="L27" s="1568">
        <v>-0.15331903282095669</v>
      </c>
      <c r="M27" s="1571"/>
      <c r="N27" s="1389">
        <v>7762.8830501506682</v>
      </c>
      <c r="O27" s="1568"/>
      <c r="P27" s="1389">
        <v>7102.2177997807257</v>
      </c>
      <c r="Q27" s="1570"/>
      <c r="R27" s="1568">
        <v>9.3022386667772974E-2</v>
      </c>
      <c r="S27" s="909"/>
      <c r="T27" s="901"/>
      <c r="U27" s="932"/>
      <c r="V27" s="932"/>
    </row>
    <row r="28" spans="1:24" s="809" customFormat="1" x14ac:dyDescent="0.2">
      <c r="A28" s="912" t="s">
        <v>246</v>
      </c>
      <c r="B28" s="1566">
        <v>208591.01645604282</v>
      </c>
      <c r="C28" s="1389"/>
      <c r="D28" s="1389">
        <v>209119.11595107467</v>
      </c>
      <c r="E28" s="1389">
        <v>0</v>
      </c>
      <c r="F28" s="1568">
        <v>-2.5253525610513558E-3</v>
      </c>
      <c r="G28" s="1568"/>
      <c r="H28" s="1575">
        <v>160683.18259883914</v>
      </c>
      <c r="I28" s="1568"/>
      <c r="J28" s="1580">
        <v>161241.37122700573</v>
      </c>
      <c r="K28" s="1570"/>
      <c r="L28" s="1568">
        <v>-3.4618201514842045E-3</v>
      </c>
      <c r="M28" s="1571"/>
      <c r="N28" s="1389">
        <v>47907.833857173318</v>
      </c>
      <c r="O28" s="1568"/>
      <c r="P28" s="1389">
        <v>47877.744724090167</v>
      </c>
      <c r="Q28" s="1570"/>
      <c r="R28" s="1568">
        <v>6.2845761128784555E-4</v>
      </c>
      <c r="S28" s="909"/>
      <c r="T28" s="901"/>
      <c r="U28" s="932"/>
      <c r="V28" s="932"/>
    </row>
    <row r="29" spans="1:24" s="809" customFormat="1" x14ac:dyDescent="0.2">
      <c r="A29" s="912" t="s">
        <v>0</v>
      </c>
      <c r="B29" s="1566">
        <v>1288021.0157252657</v>
      </c>
      <c r="C29" s="1389"/>
      <c r="D29" s="1389">
        <v>1222970.5672383078</v>
      </c>
      <c r="E29" s="1389">
        <v>0</v>
      </c>
      <c r="F29" s="1568">
        <v>5.3190526599388076E-2</v>
      </c>
      <c r="G29" s="1568"/>
      <c r="H29" s="1575">
        <v>1003389.2451738799</v>
      </c>
      <c r="I29" s="1568"/>
      <c r="J29" s="1580">
        <v>939175.80687081662</v>
      </c>
      <c r="K29" s="1570"/>
      <c r="L29" s="1568">
        <v>6.8372117161974361E-2</v>
      </c>
      <c r="M29" s="1571"/>
      <c r="N29" s="1389">
        <v>284631.77055178728</v>
      </c>
      <c r="O29" s="1568"/>
      <c r="P29" s="1389">
        <v>283794.76036792132</v>
      </c>
      <c r="Q29" s="1570"/>
      <c r="R29" s="1568">
        <v>2.9493503783538226E-3</v>
      </c>
      <c r="S29" s="909"/>
      <c r="T29" s="901"/>
      <c r="U29" s="932"/>
      <c r="V29" s="932"/>
    </row>
    <row r="30" spans="1:24" s="809" customFormat="1" x14ac:dyDescent="0.2">
      <c r="A30" s="912" t="s">
        <v>253</v>
      </c>
      <c r="B30" s="1566">
        <v>324811.57170327887</v>
      </c>
      <c r="C30" s="1389"/>
      <c r="D30" s="1389">
        <v>303186.0791412993</v>
      </c>
      <c r="E30" s="1389">
        <v>0</v>
      </c>
      <c r="F30" s="1568">
        <v>7.1327458777884878E-2</v>
      </c>
      <c r="G30" s="1568"/>
      <c r="H30" s="1575">
        <v>238595.57675716901</v>
      </c>
      <c r="I30" s="1568"/>
      <c r="J30" s="1580">
        <v>228665.04686224158</v>
      </c>
      <c r="K30" s="1570"/>
      <c r="L30" s="1568">
        <v>4.3428280934033787E-2</v>
      </c>
      <c r="M30" s="1571"/>
      <c r="N30" s="1389">
        <v>86215.9949460918</v>
      </c>
      <c r="O30" s="1568"/>
      <c r="P30" s="1389">
        <v>74521.032279043444</v>
      </c>
      <c r="Q30" s="1570"/>
      <c r="R30" s="1568">
        <v>0.15693505993390774</v>
      </c>
      <c r="S30" s="909"/>
      <c r="T30" s="901"/>
      <c r="U30" s="932"/>
      <c r="V30" s="932"/>
    </row>
    <row r="31" spans="1:24" s="809" customFormat="1" x14ac:dyDescent="0.2">
      <c r="A31" s="912" t="s">
        <v>262</v>
      </c>
      <c r="B31" s="1566">
        <v>1288021.0157252657</v>
      </c>
      <c r="C31" s="1389"/>
      <c r="D31" s="1389">
        <v>1222970.5672383078</v>
      </c>
      <c r="E31" s="1389">
        <v>0</v>
      </c>
      <c r="F31" s="1568">
        <v>5.3190526599388076E-2</v>
      </c>
      <c r="G31" s="1568"/>
      <c r="H31" s="1575">
        <v>1003389.2451738799</v>
      </c>
      <c r="I31" s="1568"/>
      <c r="J31" s="1580">
        <v>939175.80687081662</v>
      </c>
      <c r="K31" s="1570"/>
      <c r="L31" s="1568">
        <v>6.8372117161974361E-2</v>
      </c>
      <c r="M31" s="1571"/>
      <c r="N31" s="1389">
        <v>284631.77055178728</v>
      </c>
      <c r="O31" s="1568"/>
      <c r="P31" s="1389">
        <v>283794.76036792132</v>
      </c>
      <c r="Q31" s="1570"/>
      <c r="R31" s="1568">
        <v>2.9493503783538226E-3</v>
      </c>
      <c r="S31" s="909"/>
      <c r="T31" s="901"/>
      <c r="U31" s="932"/>
      <c r="V31" s="932"/>
    </row>
    <row r="32" spans="1:24" x14ac:dyDescent="0.2">
      <c r="A32" s="899" t="s">
        <v>141</v>
      </c>
      <c r="B32" s="1651"/>
      <c r="C32" s="1652"/>
      <c r="D32" s="1652"/>
      <c r="E32" s="1652"/>
      <c r="F32" s="1653"/>
      <c r="G32" s="1653"/>
      <c r="H32" s="1654">
        <v>3.4246485334272756</v>
      </c>
      <c r="I32" s="1653"/>
      <c r="J32" s="1652">
        <v>0</v>
      </c>
      <c r="K32" s="1593"/>
      <c r="L32" s="1655"/>
      <c r="M32" s="1656"/>
      <c r="N32" s="1652">
        <v>5.1948044200855632</v>
      </c>
      <c r="O32" s="1653"/>
      <c r="P32" s="1652">
        <v>0</v>
      </c>
      <c r="Q32" s="1593"/>
      <c r="R32" s="1653"/>
      <c r="S32" s="900"/>
      <c r="T32" s="901"/>
      <c r="U32" s="932"/>
      <c r="V32" s="932"/>
      <c r="X32" s="809"/>
    </row>
    <row r="33" spans="1:24" s="809" customFormat="1" x14ac:dyDescent="0.2">
      <c r="A33" s="914" t="s">
        <v>544</v>
      </c>
      <c r="B33" s="1589">
        <v>4.1565105802881543</v>
      </c>
      <c r="C33" s="1585"/>
      <c r="D33" s="1585">
        <v>4.2707110455292359</v>
      </c>
      <c r="E33" s="1585"/>
      <c r="F33" s="1568">
        <v>-2.6740386793583582E-2</v>
      </c>
      <c r="G33" s="1568"/>
      <c r="H33" s="1586">
        <v>3.4246485334272756</v>
      </c>
      <c r="I33" s="1568"/>
      <c r="J33" s="1585">
        <v>3.5305729442228415</v>
      </c>
      <c r="K33" s="1590"/>
      <c r="L33" s="1568">
        <v>-3.0002045693148044E-2</v>
      </c>
      <c r="M33" s="1571"/>
      <c r="N33" s="1585">
        <v>5.1948044200855632</v>
      </c>
      <c r="O33" s="1568"/>
      <c r="P33" s="1585">
        <v>5.3415838090396566</v>
      </c>
      <c r="Q33" s="1590"/>
      <c r="R33" s="1568">
        <v>-2.7478626976833353E-2</v>
      </c>
      <c r="S33" s="910"/>
      <c r="T33" s="901"/>
      <c r="U33" s="932"/>
      <c r="V33" s="932"/>
      <c r="X33" s="701"/>
    </row>
    <row r="34" spans="1:24" s="809" customFormat="1" x14ac:dyDescent="0.2">
      <c r="A34" s="914" t="s">
        <v>285</v>
      </c>
      <c r="B34" s="1589">
        <v>4.798464572353212</v>
      </c>
      <c r="C34" s="1585"/>
      <c r="D34" s="1585">
        <v>4.8133591916032517</v>
      </c>
      <c r="E34" s="1585"/>
      <c r="F34" s="1568">
        <v>-3.0944333587285219E-3</v>
      </c>
      <c r="G34" s="1568"/>
      <c r="H34" s="1586">
        <v>5.3345708732305432</v>
      </c>
      <c r="I34" s="1568"/>
      <c r="J34" s="1585">
        <v>5.2791026377279415</v>
      </c>
      <c r="K34" s="1590"/>
      <c r="L34" s="1568">
        <v>1.0507133372666256E-2</v>
      </c>
      <c r="M34" s="1571"/>
      <c r="N34" s="1585">
        <v>3.2298030813338832</v>
      </c>
      <c r="O34" s="1568"/>
      <c r="P34" s="1585">
        <v>3.4233599639116821</v>
      </c>
      <c r="Q34" s="1590"/>
      <c r="R34" s="1568">
        <v>-5.6540032195922595E-2</v>
      </c>
      <c r="S34" s="910"/>
      <c r="T34" s="901"/>
      <c r="U34" s="928"/>
      <c r="V34" s="928"/>
    </row>
    <row r="35" spans="1:24" s="809" customFormat="1" x14ac:dyDescent="0.2">
      <c r="A35" s="914" t="s">
        <v>545</v>
      </c>
      <c r="B35" s="1589">
        <v>2.0251160974414337</v>
      </c>
      <c r="C35" s="1585"/>
      <c r="D35" s="1585">
        <v>2.0175457853730254</v>
      </c>
      <c r="E35" s="1585"/>
      <c r="F35" s="1568">
        <v>3.7522380524358818E-3</v>
      </c>
      <c r="G35" s="1568"/>
      <c r="H35" s="1586">
        <v>2.4198296074377295</v>
      </c>
      <c r="I35" s="1568"/>
      <c r="J35" s="1585">
        <v>2.3337316504444212</v>
      </c>
      <c r="K35" s="1590"/>
      <c r="L35" s="1568">
        <v>3.6892826549664477E-2</v>
      </c>
      <c r="M35" s="1571"/>
      <c r="N35" s="1585">
        <v>1.2587659382993082</v>
      </c>
      <c r="O35" s="1568"/>
      <c r="P35" s="1585">
        <v>1.2389758708017578</v>
      </c>
      <c r="Q35" s="1590"/>
      <c r="R35" s="1568">
        <v>1.5972924060856809E-2</v>
      </c>
      <c r="S35" s="910"/>
      <c r="T35" s="901"/>
      <c r="U35" s="928"/>
      <c r="V35" s="928"/>
    </row>
    <row r="36" spans="1:24" s="809" customFormat="1" x14ac:dyDescent="0.2">
      <c r="A36" s="915" t="s">
        <v>546</v>
      </c>
      <c r="B36" s="1589">
        <v>1.6977082778259969</v>
      </c>
      <c r="C36" s="1585"/>
      <c r="D36" s="1585">
        <v>1.9062204398693214</v>
      </c>
      <c r="E36" s="1585"/>
      <c r="F36" s="1568">
        <v>-0.10938512549871664</v>
      </c>
      <c r="G36" s="1568"/>
      <c r="H36" s="1586">
        <v>1.9851193071201785</v>
      </c>
      <c r="I36" s="1568"/>
      <c r="J36" s="1585">
        <v>2.1658971458462668</v>
      </c>
      <c r="K36" s="1590"/>
      <c r="L36" s="1568">
        <v>-8.3465569485966604E-2</v>
      </c>
      <c r="M36" s="1571"/>
      <c r="N36" s="1585">
        <v>1.1665649781568028</v>
      </c>
      <c r="O36" s="1568"/>
      <c r="P36" s="1585">
        <v>1.2867072881774611</v>
      </c>
      <c r="Q36" s="1590"/>
      <c r="R36" s="1568">
        <v>-9.3371904491838353E-2</v>
      </c>
      <c r="S36" s="910"/>
      <c r="T36" s="901"/>
      <c r="U36" s="928"/>
      <c r="V36" s="928"/>
    </row>
    <row r="37" spans="1:24" s="809" customFormat="1" x14ac:dyDescent="0.2">
      <c r="A37" s="915" t="s">
        <v>547</v>
      </c>
      <c r="B37" s="1589">
        <v>3.5041397460352215</v>
      </c>
      <c r="C37" s="1585"/>
      <c r="D37" s="1585">
        <v>3.5059964983471383</v>
      </c>
      <c r="E37" s="1585"/>
      <c r="F37" s="1568">
        <v>-5.2959331613485275E-4</v>
      </c>
      <c r="G37" s="1568"/>
      <c r="H37" s="1586">
        <v>3.7082802380114193</v>
      </c>
      <c r="I37" s="1568"/>
      <c r="J37" s="1585">
        <v>3.7697096500876941</v>
      </c>
      <c r="K37" s="1590"/>
      <c r="L37" s="1568">
        <v>-1.6295528774967011E-2</v>
      </c>
      <c r="M37" s="1571"/>
      <c r="N37" s="1585">
        <v>2.8194512241991934</v>
      </c>
      <c r="O37" s="1568"/>
      <c r="P37" s="1585">
        <v>2.6178704923646667</v>
      </c>
      <c r="Q37" s="1590"/>
      <c r="R37" s="1568">
        <v>7.7001796850707863E-2</v>
      </c>
      <c r="S37" s="910"/>
      <c r="T37" s="901"/>
      <c r="U37" s="928"/>
      <c r="V37" s="928"/>
    </row>
    <row r="38" spans="1:24" s="809" customFormat="1" x14ac:dyDescent="0.2">
      <c r="A38" s="914" t="s">
        <v>1</v>
      </c>
      <c r="B38" s="1589">
        <v>7.8008155114551743</v>
      </c>
      <c r="C38" s="1585"/>
      <c r="D38" s="1585">
        <v>7.860699406284839</v>
      </c>
      <c r="E38" s="1585"/>
      <c r="F38" s="1568">
        <v>-7.6181382513858687E-3</v>
      </c>
      <c r="G38" s="1568"/>
      <c r="H38" s="1586">
        <v>8.5368385528168425</v>
      </c>
      <c r="I38" s="1568"/>
      <c r="J38" s="1585">
        <v>8.6149460054108609</v>
      </c>
      <c r="K38" s="1590"/>
      <c r="L38" s="1568">
        <v>-9.0665051812235178E-3</v>
      </c>
      <c r="M38" s="1571"/>
      <c r="N38" s="1585">
        <v>5.2061733094564655</v>
      </c>
      <c r="O38" s="1568"/>
      <c r="P38" s="1585">
        <v>5.364634442316083</v>
      </c>
      <c r="Q38" s="1590"/>
      <c r="R38" s="1568">
        <v>-2.9538104518302424E-2</v>
      </c>
      <c r="S38" s="910"/>
      <c r="T38" s="901"/>
      <c r="U38" s="928"/>
      <c r="V38" s="928"/>
    </row>
    <row r="39" spans="1:24" s="809" customFormat="1" x14ac:dyDescent="0.2">
      <c r="A39" s="914" t="s">
        <v>142</v>
      </c>
      <c r="B39" s="1589">
        <v>2.5857697379585525</v>
      </c>
      <c r="C39" s="1585"/>
      <c r="D39" s="1585">
        <v>2.6902530172055461</v>
      </c>
      <c r="E39" s="1585"/>
      <c r="F39" s="1568">
        <v>-3.8837714734922528E-2</v>
      </c>
      <c r="G39" s="1568"/>
      <c r="H39" s="1586">
        <v>2.8452220263467858</v>
      </c>
      <c r="I39" s="1568"/>
      <c r="J39" s="1585">
        <v>2.9024427005303379</v>
      </c>
      <c r="K39" s="1590"/>
      <c r="L39" s="1568">
        <v>-1.9714661093256626E-2</v>
      </c>
      <c r="M39" s="1571"/>
      <c r="N39" s="1585">
        <v>1.8677571646807385</v>
      </c>
      <c r="O39" s="1568"/>
      <c r="P39" s="1585">
        <v>2.0391567776973676</v>
      </c>
      <c r="Q39" s="1590"/>
      <c r="R39" s="1568">
        <v>-8.4054161451075346E-2</v>
      </c>
      <c r="S39" s="910"/>
      <c r="T39" s="901"/>
      <c r="U39" s="928"/>
      <c r="V39" s="928"/>
    </row>
    <row r="40" spans="1:24" s="809" customFormat="1" x14ac:dyDescent="0.2">
      <c r="A40" s="914" t="s">
        <v>143</v>
      </c>
      <c r="B40" s="1589">
        <v>7.1487392468640314</v>
      </c>
      <c r="C40" s="1585"/>
      <c r="D40" s="1585">
        <v>7.1937599998627331</v>
      </c>
      <c r="E40" s="1585"/>
      <c r="F40" s="1568">
        <v>-6.2583062264463555E-3</v>
      </c>
      <c r="G40" s="1568"/>
      <c r="H40" s="1586">
        <v>7.8602742048896763</v>
      </c>
      <c r="I40" s="1568"/>
      <c r="J40" s="1585">
        <v>7.9082761878140921</v>
      </c>
      <c r="K40" s="1590"/>
      <c r="L40" s="1568">
        <v>-6.0698414906629524E-3</v>
      </c>
      <c r="M40" s="1571"/>
      <c r="N40" s="1585">
        <v>4.6404228946012518</v>
      </c>
      <c r="O40" s="1568"/>
      <c r="P40" s="1585">
        <v>4.82917681844798</v>
      </c>
      <c r="Q40" s="1590"/>
      <c r="R40" s="1568">
        <v>-3.9086148828857886E-2</v>
      </c>
      <c r="S40" s="910"/>
      <c r="T40" s="901"/>
      <c r="U40" s="928"/>
      <c r="V40" s="928"/>
    </row>
    <row r="41" spans="1:24" s="809" customFormat="1" x14ac:dyDescent="0.2">
      <c r="A41" s="914" t="s">
        <v>301</v>
      </c>
      <c r="B41" s="1589">
        <v>11.156857224904268</v>
      </c>
      <c r="C41" s="1585"/>
      <c r="D41" s="1585">
        <v>11.426746796783512</v>
      </c>
      <c r="E41" s="1585"/>
      <c r="F41" s="1568">
        <v>-2.3619108454841595E-2</v>
      </c>
      <c r="G41" s="1568"/>
      <c r="H41" s="1586">
        <v>11.374642552145913</v>
      </c>
      <c r="I41" s="1568"/>
      <c r="J41" s="1585">
        <v>11.678435106374339</v>
      </c>
      <c r="K41" s="1590"/>
      <c r="L41" s="1568">
        <v>-2.6013121746303994E-2</v>
      </c>
      <c r="M41" s="1571"/>
      <c r="N41" s="1585">
        <v>10.389116312891503</v>
      </c>
      <c r="O41" s="1568"/>
      <c r="P41" s="1585">
        <v>10.593822429422787</v>
      </c>
      <c r="Q41" s="1590"/>
      <c r="R41" s="1568">
        <v>-1.9323159123636319E-2</v>
      </c>
      <c r="S41" s="910"/>
      <c r="T41" s="901"/>
      <c r="U41" s="928"/>
      <c r="V41" s="928"/>
    </row>
    <row r="42" spans="1:24" x14ac:dyDescent="0.2">
      <c r="A42" s="546" t="s">
        <v>900</v>
      </c>
      <c r="B42" s="1657"/>
      <c r="C42" s="1658"/>
      <c r="D42" s="1658"/>
      <c r="E42" s="1658"/>
      <c r="F42" s="1653"/>
      <c r="G42" s="1653"/>
      <c r="H42" s="1659"/>
      <c r="I42" s="1653"/>
      <c r="J42" s="1660"/>
      <c r="K42" s="1661"/>
      <c r="L42" s="1655"/>
      <c r="M42" s="1656"/>
      <c r="N42" s="1658"/>
      <c r="O42" s="1653"/>
      <c r="P42" s="1658"/>
      <c r="Q42" s="1661"/>
      <c r="R42" s="1653"/>
      <c r="S42" s="900"/>
      <c r="T42" s="901"/>
      <c r="X42" s="809"/>
    </row>
    <row r="43" spans="1:24" s="809" customFormat="1" x14ac:dyDescent="0.2">
      <c r="A43" s="12" t="s">
        <v>303</v>
      </c>
      <c r="B43" s="1566">
        <v>754515.23617607797</v>
      </c>
      <c r="C43" s="1389"/>
      <c r="D43" s="1389">
        <v>731155.10197634657</v>
      </c>
      <c r="E43" s="1389"/>
      <c r="F43" s="1568">
        <v>3.1949628931792803E-2</v>
      </c>
      <c r="G43" s="1568"/>
      <c r="H43" s="1575">
        <v>548581.82590290485</v>
      </c>
      <c r="I43" s="1568"/>
      <c r="J43" s="1580">
        <v>518119.62321915932</v>
      </c>
      <c r="K43" s="1570"/>
      <c r="L43" s="1568">
        <v>5.879376367657925E-2</v>
      </c>
      <c r="M43" s="1571"/>
      <c r="N43" s="1389">
        <v>205933.41027320034</v>
      </c>
      <c r="O43" s="1568"/>
      <c r="P43" s="1389">
        <v>213035.47875670571</v>
      </c>
      <c r="Q43" s="1570"/>
      <c r="R43" s="1568">
        <v>-3.3337491599773346E-2</v>
      </c>
      <c r="S43" s="909"/>
      <c r="T43" s="901"/>
      <c r="U43" s="928"/>
      <c r="V43" s="928"/>
      <c r="X43" s="701"/>
    </row>
    <row r="44" spans="1:24" s="809" customFormat="1" x14ac:dyDescent="0.2">
      <c r="A44" s="12" t="s">
        <v>319</v>
      </c>
      <c r="B44" s="1566">
        <v>527403.0813578344</v>
      </c>
      <c r="C44" s="1389"/>
      <c r="D44" s="1389">
        <v>508853.78349172627</v>
      </c>
      <c r="E44" s="1389"/>
      <c r="F44" s="1568">
        <v>3.6453100021825294E-2</v>
      </c>
      <c r="G44" s="1568"/>
      <c r="H44" s="1575">
        <v>375959.16595800547</v>
      </c>
      <c r="I44" s="1568"/>
      <c r="J44" s="1580">
        <v>348404.08174571319</v>
      </c>
      <c r="K44" s="1570"/>
      <c r="L44" s="1568">
        <v>7.9089441415912218E-2</v>
      </c>
      <c r="M44" s="1571"/>
      <c r="N44" s="1389">
        <v>151443.91539992654</v>
      </c>
      <c r="O44" s="1568"/>
      <c r="P44" s="1389">
        <v>160449.70174585923</v>
      </c>
      <c r="Q44" s="1570"/>
      <c r="R44" s="1568">
        <v>-5.6128408142491953E-2</v>
      </c>
      <c r="S44" s="909"/>
      <c r="T44" s="901"/>
      <c r="U44" s="928"/>
      <c r="V44" s="928"/>
    </row>
    <row r="45" spans="1:24" s="809" customFormat="1" x14ac:dyDescent="0.2">
      <c r="A45" s="12" t="s">
        <v>305</v>
      </c>
      <c r="B45" s="1566">
        <v>250971.12710095002</v>
      </c>
      <c r="C45" s="1389"/>
      <c r="D45" s="1389">
        <v>245250.92666696824</v>
      </c>
      <c r="E45" s="1389"/>
      <c r="F45" s="1568">
        <v>2.3323868789084611E-2</v>
      </c>
      <c r="G45" s="1568"/>
      <c r="H45" s="1575">
        <v>194832.37320573311</v>
      </c>
      <c r="I45" s="1568"/>
      <c r="J45" s="1580">
        <v>189988.86103757421</v>
      </c>
      <c r="K45" s="1570"/>
      <c r="L45" s="1568">
        <v>2.5493663900648309E-2</v>
      </c>
      <c r="M45" s="1571"/>
      <c r="N45" s="1389">
        <v>56138.753895205453</v>
      </c>
      <c r="O45" s="1568"/>
      <c r="P45" s="1389">
        <v>55262.065629360703</v>
      </c>
      <c r="Q45" s="1570"/>
      <c r="R45" s="1568">
        <v>1.5864196458464742E-2</v>
      </c>
      <c r="S45" s="909"/>
      <c r="T45" s="901"/>
      <c r="U45" s="928"/>
      <c r="V45" s="928"/>
    </row>
    <row r="46" spans="1:24" s="809" customFormat="1" x14ac:dyDescent="0.2">
      <c r="A46" s="12" t="s">
        <v>306</v>
      </c>
      <c r="B46" s="1566">
        <v>163351.20964276139</v>
      </c>
      <c r="C46" s="1389"/>
      <c r="D46" s="1389">
        <v>155567.45703640362</v>
      </c>
      <c r="E46" s="1389"/>
      <c r="F46" s="1568">
        <v>5.003458149049983E-2</v>
      </c>
      <c r="G46" s="1568"/>
      <c r="H46" s="1575">
        <v>132373.71275914003</v>
      </c>
      <c r="I46" s="1568"/>
      <c r="J46" s="1580">
        <v>125642.65189641455</v>
      </c>
      <c r="K46" s="1570"/>
      <c r="L46" s="1568">
        <v>5.3573056292021547E-2</v>
      </c>
      <c r="M46" s="1571"/>
      <c r="N46" s="1389">
        <v>30977.496883618409</v>
      </c>
      <c r="O46" s="1568"/>
      <c r="P46" s="1389">
        <v>29924.805139970755</v>
      </c>
      <c r="Q46" s="1570"/>
      <c r="R46" s="1568">
        <v>3.5177898025526892E-2</v>
      </c>
      <c r="S46" s="909"/>
      <c r="T46" s="901"/>
      <c r="U46" s="928"/>
      <c r="V46" s="928"/>
    </row>
    <row r="47" spans="1:24" s="809" customFormat="1" x14ac:dyDescent="0.2">
      <c r="A47" s="12" t="s">
        <v>601</v>
      </c>
      <c r="B47" s="1566">
        <v>146825.36635653357</v>
      </c>
      <c r="C47" s="1389"/>
      <c r="D47" s="1389">
        <v>139722.99287661386</v>
      </c>
      <c r="E47" s="1389"/>
      <c r="F47" s="1568">
        <v>5.0831816107687111E-2</v>
      </c>
      <c r="G47" s="1568"/>
      <c r="H47" s="1575">
        <v>122297.5917025401</v>
      </c>
      <c r="I47" s="1568"/>
      <c r="J47" s="1580">
        <v>118951.2423509993</v>
      </c>
      <c r="K47" s="1570"/>
      <c r="L47" s="1568">
        <v>2.81321093029567E-2</v>
      </c>
      <c r="M47" s="1571"/>
      <c r="N47" s="1389">
        <v>24527.774653992175</v>
      </c>
      <c r="O47" s="1568"/>
      <c r="P47" s="1389">
        <v>20771.750525610732</v>
      </c>
      <c r="Q47" s="1570"/>
      <c r="R47" s="1568">
        <v>0.18082366836393574</v>
      </c>
      <c r="S47" s="909"/>
      <c r="T47" s="901"/>
      <c r="U47" s="928"/>
      <c r="V47" s="928"/>
    </row>
    <row r="48" spans="1:24" s="809" customFormat="1" x14ac:dyDescent="0.2">
      <c r="A48" s="33" t="s">
        <v>196</v>
      </c>
      <c r="B48" s="1566">
        <v>102455.31647936054</v>
      </c>
      <c r="C48" s="1389"/>
      <c r="D48" s="1389">
        <v>96447.333243827015</v>
      </c>
      <c r="E48" s="1389"/>
      <c r="F48" s="1568">
        <v>6.2292891192178783E-2</v>
      </c>
      <c r="G48" s="1568"/>
      <c r="H48" s="1575">
        <v>86093.202013653296</v>
      </c>
      <c r="I48" s="1568"/>
      <c r="J48" s="1580">
        <v>81877.33725510462</v>
      </c>
      <c r="K48" s="1570"/>
      <c r="L48" s="1568">
        <v>5.1490008100939302E-2</v>
      </c>
      <c r="M48" s="1571"/>
      <c r="N48" s="1389">
        <v>16362.114465707795</v>
      </c>
      <c r="O48" s="1568"/>
      <c r="P48" s="1389">
        <v>14569.995988725072</v>
      </c>
      <c r="Q48" s="1570"/>
      <c r="R48" s="1568">
        <v>0.12300061567412554</v>
      </c>
      <c r="S48" s="909"/>
      <c r="T48" s="901"/>
      <c r="U48" s="928"/>
      <c r="V48" s="928"/>
    </row>
    <row r="49" spans="1:24" s="809" customFormat="1" x14ac:dyDescent="0.2">
      <c r="A49" s="12" t="s">
        <v>185</v>
      </c>
      <c r="B49" s="1566">
        <v>150350.10114688834</v>
      </c>
      <c r="C49" s="1389"/>
      <c r="D49" s="1389">
        <v>130756.91788635499</v>
      </c>
      <c r="E49" s="1389"/>
      <c r="F49" s="1568">
        <v>0.14984433387732807</v>
      </c>
      <c r="G49" s="1568"/>
      <c r="H49" s="1575">
        <v>129111.25094298506</v>
      </c>
      <c r="I49" s="1568"/>
      <c r="J49" s="1580">
        <v>113294.01124132937</v>
      </c>
      <c r="K49" s="1570"/>
      <c r="L49" s="1568">
        <v>0.13961231955997339</v>
      </c>
      <c r="M49" s="1571"/>
      <c r="N49" s="1389">
        <v>21238.85020390122</v>
      </c>
      <c r="O49" s="1568"/>
      <c r="P49" s="1389">
        <v>17462.906645025916</v>
      </c>
      <c r="Q49" s="1570"/>
      <c r="R49" s="1568">
        <v>0.21622652148523241</v>
      </c>
      <c r="S49" s="909"/>
      <c r="T49" s="901"/>
      <c r="U49" s="928"/>
      <c r="V49" s="928"/>
    </row>
    <row r="50" spans="1:24" s="809" customFormat="1" x14ac:dyDescent="0.2">
      <c r="A50" s="12" t="s">
        <v>792</v>
      </c>
      <c r="B50" s="1566">
        <v>13785.79819248443</v>
      </c>
      <c r="C50" s="1389"/>
      <c r="D50" s="1389">
        <v>35721.666158804182</v>
      </c>
      <c r="E50" s="1389"/>
      <c r="F50" s="1568">
        <v>-0.61407740245938403</v>
      </c>
      <c r="G50" s="1568"/>
      <c r="H50" s="1575">
        <v>9098.9253413312417</v>
      </c>
      <c r="I50" s="1568"/>
      <c r="J50" s="1580">
        <v>28712.521991263646</v>
      </c>
      <c r="K50" s="1570"/>
      <c r="L50" s="1568">
        <v>-0.68310253818526401</v>
      </c>
      <c r="M50" s="1571"/>
      <c r="N50" s="1389">
        <v>4686.872851153259</v>
      </c>
      <c r="O50" s="1568"/>
      <c r="P50" s="1389">
        <v>7009.1441675409897</v>
      </c>
      <c r="Q50" s="1570"/>
      <c r="R50" s="1568">
        <v>-0.33132023837404539</v>
      </c>
      <c r="S50" s="909"/>
      <c r="T50" s="901"/>
      <c r="U50" s="928"/>
      <c r="V50" s="928"/>
    </row>
    <row r="51" spans="1:24" s="809" customFormat="1" x14ac:dyDescent="0.2">
      <c r="A51" s="12" t="s">
        <v>957</v>
      </c>
      <c r="B51" s="1566">
        <v>13418.629052638167</v>
      </c>
      <c r="C51" s="1389"/>
      <c r="D51" s="1389">
        <v>98439.828679347091</v>
      </c>
      <c r="E51" s="1389"/>
      <c r="F51" s="1568">
        <v>-0.86368699303259333</v>
      </c>
      <c r="G51" s="1568"/>
      <c r="H51" s="1575">
        <v>10561.890375728071</v>
      </c>
      <c r="I51" s="1568"/>
      <c r="J51" s="1580">
        <v>77782.262011780185</v>
      </c>
      <c r="K51" s="1570"/>
      <c r="L51" s="1568">
        <v>-0.86421209537299837</v>
      </c>
      <c r="M51" s="1571"/>
      <c r="N51" s="1389">
        <v>2856.7386769100194</v>
      </c>
      <c r="O51" s="1568"/>
      <c r="P51" s="1389">
        <v>20657.566667567738</v>
      </c>
      <c r="Q51" s="1570"/>
      <c r="R51" s="1568">
        <v>-0.86170981689750115</v>
      </c>
      <c r="S51" s="909"/>
      <c r="T51" s="901"/>
      <c r="U51" s="928"/>
      <c r="V51" s="928"/>
    </row>
    <row r="52" spans="1:24" s="809" customFormat="1" x14ac:dyDescent="0.2">
      <c r="A52" s="12" t="s">
        <v>308</v>
      </c>
      <c r="B52" s="1566">
        <v>37683.239753784495</v>
      </c>
      <c r="C52" s="1389"/>
      <c r="D52" s="1389">
        <v>107490.71411659443</v>
      </c>
      <c r="E52" s="1389"/>
      <c r="F52" s="1568">
        <v>-0.64942795232609818</v>
      </c>
      <c r="G52" s="1568"/>
      <c r="H52" s="1575">
        <v>28761.638044501055</v>
      </c>
      <c r="I52" s="1568"/>
      <c r="J52" s="1580">
        <v>97011.517734807465</v>
      </c>
      <c r="K52" s="1570"/>
      <c r="L52" s="1568">
        <v>-0.70352347106737967</v>
      </c>
      <c r="M52" s="1571"/>
      <c r="N52" s="1389">
        <v>8921.601709285691</v>
      </c>
      <c r="O52" s="1568"/>
      <c r="P52" s="1389">
        <v>10479.196381785037</v>
      </c>
      <c r="Q52" s="1570"/>
      <c r="R52" s="1568">
        <v>-0.14863684348990358</v>
      </c>
      <c r="S52" s="909"/>
      <c r="T52" s="901"/>
      <c r="U52" s="928"/>
      <c r="V52" s="928"/>
    </row>
    <row r="53" spans="1:24" x14ac:dyDescent="0.2">
      <c r="A53" s="12" t="s">
        <v>309</v>
      </c>
      <c r="B53" s="1566">
        <v>101515.93437039814</v>
      </c>
      <c r="C53" s="1389"/>
      <c r="D53" s="1389">
        <v>98439.828679347091</v>
      </c>
      <c r="E53" s="1389"/>
      <c r="F53" s="1568">
        <v>3.1248588425229824E-2</v>
      </c>
      <c r="G53" s="1568"/>
      <c r="H53" s="1575">
        <v>79378.138225021059</v>
      </c>
      <c r="I53" s="1568"/>
      <c r="J53" s="1580">
        <v>77782.262011780185</v>
      </c>
      <c r="K53" s="1570"/>
      <c r="L53" s="1568">
        <v>2.0517225546862819E-2</v>
      </c>
      <c r="M53" s="1571"/>
      <c r="N53" s="1389">
        <v>22137.796145383876</v>
      </c>
      <c r="O53" s="1568"/>
      <c r="P53" s="1389">
        <v>20657.566667567738</v>
      </c>
      <c r="Q53" s="1570"/>
      <c r="R53" s="1568">
        <v>7.165555854843686E-2</v>
      </c>
      <c r="S53" s="909"/>
      <c r="T53" s="901"/>
      <c r="X53" s="809"/>
    </row>
    <row r="54" spans="1:24" s="809" customFormat="1" x14ac:dyDescent="0.2">
      <c r="A54" s="12" t="s">
        <v>310</v>
      </c>
      <c r="B54" s="1566">
        <v>117788.42982958542</v>
      </c>
      <c r="C54" s="1389"/>
      <c r="D54" s="1389">
        <v>107490.71411659443</v>
      </c>
      <c r="E54" s="1389"/>
      <c r="F54" s="1568">
        <v>9.580097962528307E-2</v>
      </c>
      <c r="G54" s="1568"/>
      <c r="H54" s="1575">
        <v>104885.40227418661</v>
      </c>
      <c r="I54" s="1568"/>
      <c r="J54" s="1580">
        <v>97011.517734807465</v>
      </c>
      <c r="K54" s="1570"/>
      <c r="L54" s="1568">
        <v>8.1164429989677545E-2</v>
      </c>
      <c r="M54" s="1571"/>
      <c r="N54" s="1389">
        <v>12903.027555395645</v>
      </c>
      <c r="O54" s="1568"/>
      <c r="P54" s="1389">
        <v>10479.196381785037</v>
      </c>
      <c r="Q54" s="1570"/>
      <c r="R54" s="1568">
        <v>0.23129933682927412</v>
      </c>
      <c r="S54" s="909"/>
      <c r="T54" s="901"/>
      <c r="U54" s="928"/>
      <c r="V54" s="928"/>
      <c r="X54" s="701"/>
    </row>
    <row r="55" spans="1:24" s="809" customFormat="1" x14ac:dyDescent="0.2">
      <c r="A55" s="546" t="s">
        <v>311</v>
      </c>
      <c r="B55" s="1577"/>
      <c r="C55" s="1578"/>
      <c r="D55" s="1591"/>
      <c r="E55" s="1591"/>
      <c r="F55" s="1578"/>
      <c r="G55" s="1578"/>
      <c r="H55" s="1577"/>
      <c r="I55" s="1578"/>
      <c r="J55" s="1593"/>
      <c r="K55" s="1578"/>
      <c r="L55" s="1579"/>
      <c r="M55" s="1577"/>
      <c r="N55" s="1578"/>
      <c r="O55" s="1596"/>
      <c r="P55" s="1593"/>
      <c r="Q55" s="1578"/>
      <c r="R55" s="1579"/>
      <c r="S55" s="900"/>
      <c r="T55" s="901"/>
      <c r="U55" s="928"/>
      <c r="V55" s="928"/>
    </row>
    <row r="56" spans="1:24" s="809" customFormat="1" x14ac:dyDescent="0.2">
      <c r="A56" s="33" t="s">
        <v>312</v>
      </c>
      <c r="B56" s="1566">
        <v>1124614.839799382</v>
      </c>
      <c r="C56" s="1389"/>
      <c r="D56" s="1389">
        <v>1064726.5585502309</v>
      </c>
      <c r="E56" s="1389"/>
      <c r="F56" s="1568">
        <v>5.6247569639567445E-2</v>
      </c>
      <c r="G56" s="1568"/>
      <c r="H56" s="1575">
        <v>868962.62557619426</v>
      </c>
      <c r="I56" s="1568"/>
      <c r="J56" s="1580">
        <v>808472.00895872235</v>
      </c>
      <c r="K56" s="1570"/>
      <c r="L56" s="1568">
        <v>7.4820916428982198E-2</v>
      </c>
      <c r="M56" s="1571"/>
      <c r="N56" s="1580">
        <v>255652.21422328296</v>
      </c>
      <c r="O56" s="1568"/>
      <c r="P56" s="1389">
        <v>256254.54959105991</v>
      </c>
      <c r="Q56" s="1570"/>
      <c r="R56" s="1568">
        <v>-2.3505353124000194E-3</v>
      </c>
      <c r="S56" s="909"/>
      <c r="T56" s="901"/>
      <c r="U56" s="928"/>
      <c r="V56" s="928"/>
    </row>
    <row r="57" spans="1:24" s="809" customFormat="1" x14ac:dyDescent="0.2">
      <c r="A57" s="33" t="s">
        <v>194</v>
      </c>
      <c r="B57" s="1566">
        <v>1063460.1333339126</v>
      </c>
      <c r="C57" s="1389"/>
      <c r="D57" s="1389">
        <v>997231.34688359068</v>
      </c>
      <c r="E57" s="1389"/>
      <c r="F57" s="1568">
        <v>6.6412660068589841E-2</v>
      </c>
      <c r="G57" s="1568"/>
      <c r="H57" s="1575">
        <v>833388.55942937115</v>
      </c>
      <c r="I57" s="1568"/>
      <c r="J57" s="1580">
        <v>771942.61061821564</v>
      </c>
      <c r="K57" s="1570"/>
      <c r="L57" s="1568">
        <v>7.95991152269028E-2</v>
      </c>
      <c r="M57" s="1571"/>
      <c r="N57" s="1580">
        <v>230071.57390461717</v>
      </c>
      <c r="O57" s="1568"/>
      <c r="P57" s="1389">
        <v>225288.73626488633</v>
      </c>
      <c r="Q57" s="1570"/>
      <c r="R57" s="1568">
        <v>2.1229812546453029E-2</v>
      </c>
      <c r="S57" s="909"/>
      <c r="T57" s="901"/>
      <c r="U57" s="928"/>
      <c r="V57" s="928"/>
    </row>
    <row r="58" spans="1:24" s="809" customFormat="1" x14ac:dyDescent="0.2">
      <c r="A58" s="33" t="s">
        <v>195</v>
      </c>
      <c r="B58" s="1566">
        <v>65194.612639805513</v>
      </c>
      <c r="C58" s="1389"/>
      <c r="D58" s="1389">
        <v>72113.478082059475</v>
      </c>
      <c r="E58" s="1389"/>
      <c r="F58" s="1568">
        <v>-9.5944137299560514E-2</v>
      </c>
      <c r="G58" s="1568"/>
      <c r="H58" s="1575">
        <v>38894.216192838117</v>
      </c>
      <c r="I58" s="1568"/>
      <c r="J58" s="1580">
        <v>41078.605677942149</v>
      </c>
      <c r="K58" s="1570"/>
      <c r="L58" s="1568">
        <v>-5.3175842973584082E-2</v>
      </c>
      <c r="M58" s="1571"/>
      <c r="N58" s="1580">
        <v>26300.396446971317</v>
      </c>
      <c r="O58" s="1568"/>
      <c r="P58" s="1389">
        <v>31034.872404123416</v>
      </c>
      <c r="Q58" s="1570"/>
      <c r="R58" s="1568">
        <v>-0.15255342105170239</v>
      </c>
      <c r="S58" s="909"/>
      <c r="T58" s="901"/>
      <c r="U58" s="701"/>
      <c r="V58" s="701"/>
    </row>
    <row r="59" spans="1:24" s="809" customFormat="1" x14ac:dyDescent="0.2">
      <c r="A59" s="33" t="s">
        <v>621</v>
      </c>
      <c r="B59" s="1566">
        <v>12732.597916134811</v>
      </c>
      <c r="C59" s="1389"/>
      <c r="D59" s="1389">
        <v>14156.371722948392</v>
      </c>
      <c r="E59" s="1389"/>
      <c r="F59" s="1568">
        <v>-0.10057476835717384</v>
      </c>
      <c r="G59" s="1568"/>
      <c r="H59" s="1575">
        <v>8999.4197379926882</v>
      </c>
      <c r="I59" s="1568"/>
      <c r="J59" s="1580">
        <v>9938.8930622352127</v>
      </c>
      <c r="K59" s="1570"/>
      <c r="L59" s="1568">
        <v>-9.4524945419952142E-2</v>
      </c>
      <c r="M59" s="1571"/>
      <c r="N59" s="1580">
        <v>3733.1781781419918</v>
      </c>
      <c r="O59" s="1568"/>
      <c r="P59" s="1389">
        <v>4217.4786607130663</v>
      </c>
      <c r="Q59" s="1570"/>
      <c r="R59" s="1568">
        <v>-0.11483175649054544</v>
      </c>
      <c r="S59" s="909"/>
      <c r="T59" s="901"/>
      <c r="U59" s="701"/>
      <c r="V59" s="701"/>
      <c r="X59" s="931"/>
    </row>
    <row r="60" spans="1:24" s="809" customFormat="1" x14ac:dyDescent="0.2">
      <c r="A60" s="33" t="s">
        <v>243</v>
      </c>
      <c r="B60" s="1566">
        <v>77965.130557273122</v>
      </c>
      <c r="C60" s="1389"/>
      <c r="D60" s="1389">
        <v>81482.357116473228</v>
      </c>
      <c r="E60" s="1389"/>
      <c r="F60" s="1568">
        <v>-4.3165498442472409E-2</v>
      </c>
      <c r="G60" s="1568"/>
      <c r="H60" s="1575">
        <v>60822.928622712752</v>
      </c>
      <c r="I60" s="1568"/>
      <c r="J60" s="1580">
        <v>66438.482973780265</v>
      </c>
      <c r="K60" s="1570"/>
      <c r="L60" s="1568">
        <v>-8.4522615504084783E-2</v>
      </c>
      <c r="M60" s="1571"/>
      <c r="N60" s="1580">
        <v>17142.201934562356</v>
      </c>
      <c r="O60" s="1568"/>
      <c r="P60" s="1389">
        <v>15043.874142691344</v>
      </c>
      <c r="Q60" s="1570"/>
      <c r="R60" s="1568">
        <v>0.13948054683044708</v>
      </c>
      <c r="S60" s="909"/>
      <c r="T60" s="901"/>
      <c r="U60" s="928"/>
      <c r="V60" s="928"/>
    </row>
    <row r="61" spans="1:24" s="809" customFormat="1" x14ac:dyDescent="0.2">
      <c r="A61" s="33" t="s">
        <v>313</v>
      </c>
      <c r="B61" s="1566">
        <v>46475.045064135957</v>
      </c>
      <c r="C61" s="1389"/>
      <c r="D61" s="1389">
        <v>48529.021982785125</v>
      </c>
      <c r="E61" s="1389"/>
      <c r="F61" s="1568">
        <v>-4.2324712815720519E-2</v>
      </c>
      <c r="G61" s="1568"/>
      <c r="H61" s="1575">
        <v>37126.128716997773</v>
      </c>
      <c r="I61" s="1568"/>
      <c r="J61" s="1580">
        <v>40761.333970933716</v>
      </c>
      <c r="K61" s="1570"/>
      <c r="L61" s="1568">
        <v>-8.9182686134073832E-2</v>
      </c>
      <c r="M61" s="1571"/>
      <c r="N61" s="1580">
        <v>9348.9163471405973</v>
      </c>
      <c r="O61" s="1568"/>
      <c r="P61" s="1389">
        <v>7767.6880118542167</v>
      </c>
      <c r="Q61" s="1570"/>
      <c r="R61" s="1568">
        <v>0.20356486162591475</v>
      </c>
      <c r="S61" s="909"/>
      <c r="T61" s="901"/>
      <c r="U61" s="928"/>
      <c r="V61" s="928"/>
    </row>
    <row r="62" spans="1:24" s="809" customFormat="1" x14ac:dyDescent="0.2">
      <c r="A62" s="33" t="s">
        <v>314</v>
      </c>
      <c r="B62" s="1566">
        <v>13561.318819973452</v>
      </c>
      <c r="C62" s="1389"/>
      <c r="D62" s="1389">
        <v>15926.543826197287</v>
      </c>
      <c r="E62" s="1389"/>
      <c r="F62" s="1568">
        <v>-0.14850836641238624</v>
      </c>
      <c r="G62" s="1568"/>
      <c r="H62" s="1575">
        <v>12464.62749344664</v>
      </c>
      <c r="I62" s="1568"/>
      <c r="J62" s="1580">
        <v>13916.491980781644</v>
      </c>
      <c r="K62" s="1570"/>
      <c r="L62" s="1568">
        <v>-0.10432690144470284</v>
      </c>
      <c r="M62" s="1571"/>
      <c r="N62" s="1580">
        <v>1096.6913265267683</v>
      </c>
      <c r="O62" s="1568"/>
      <c r="P62" s="1389">
        <v>2010.0518454156297</v>
      </c>
      <c r="Q62" s="1570"/>
      <c r="R62" s="1568">
        <v>-0.45439649776794722</v>
      </c>
      <c r="S62" s="909"/>
      <c r="T62" s="901"/>
      <c r="U62" s="928"/>
      <c r="V62" s="928"/>
    </row>
    <row r="63" spans="1:24" s="809" customFormat="1" x14ac:dyDescent="0.2">
      <c r="A63" s="33" t="s">
        <v>315</v>
      </c>
      <c r="B63" s="1566">
        <v>21310.220990362272</v>
      </c>
      <c r="C63" s="1389"/>
      <c r="D63" s="1389">
        <v>20851.981296186237</v>
      </c>
      <c r="E63" s="1389"/>
      <c r="F63" s="1568">
        <v>2.1975834702088717E-2</v>
      </c>
      <c r="G63" s="1568"/>
      <c r="H63" s="1575">
        <v>14035.077138892113</v>
      </c>
      <c r="I63" s="1568"/>
      <c r="J63" s="1580">
        <v>15422.576761758079</v>
      </c>
      <c r="K63" s="1570"/>
      <c r="L63" s="1568">
        <v>-8.9965486591476643E-2</v>
      </c>
      <c r="M63" s="1571"/>
      <c r="N63" s="1580">
        <v>7275.1438514705524</v>
      </c>
      <c r="O63" s="1568"/>
      <c r="P63" s="1389">
        <v>5429.4045344283331</v>
      </c>
      <c r="Q63" s="1570"/>
      <c r="R63" s="1568">
        <v>0.33995243959779076</v>
      </c>
      <c r="S63" s="909"/>
      <c r="T63" s="901"/>
      <c r="U63" s="701"/>
      <c r="V63" s="701"/>
    </row>
    <row r="64" spans="1:24" s="809" customFormat="1" x14ac:dyDescent="0.2">
      <c r="A64" s="33" t="s">
        <v>237</v>
      </c>
      <c r="B64" s="1566">
        <v>37856.08830077418</v>
      </c>
      <c r="C64" s="1389"/>
      <c r="D64" s="1389">
        <v>38877.156118557155</v>
      </c>
      <c r="E64" s="1389"/>
      <c r="F64" s="1568">
        <v>-2.6263953429854704E-2</v>
      </c>
      <c r="G64" s="1568"/>
      <c r="H64" s="1575">
        <v>35411.074158281743</v>
      </c>
      <c r="I64" s="1568"/>
      <c r="J64" s="1580">
        <v>36592.55725773461</v>
      </c>
      <c r="K64" s="1570"/>
      <c r="L64" s="1568">
        <v>-3.228752478629069E-2</v>
      </c>
      <c r="M64" s="1571"/>
      <c r="N64" s="1580">
        <v>2445.0141424931289</v>
      </c>
      <c r="O64" s="1568"/>
      <c r="P64" s="1389">
        <v>2284.5988608230646</v>
      </c>
      <c r="Q64" s="1570"/>
      <c r="R64" s="1568">
        <v>7.0215951001687926E-2</v>
      </c>
      <c r="S64" s="909"/>
      <c r="T64" s="901"/>
      <c r="U64" s="929"/>
      <c r="V64" s="929"/>
    </row>
    <row r="65" spans="1:24" s="809" customFormat="1" x14ac:dyDescent="0.2">
      <c r="A65" s="33" t="s">
        <v>260</v>
      </c>
      <c r="B65" s="1566">
        <v>103630.14338902732</v>
      </c>
      <c r="C65" s="1389"/>
      <c r="D65" s="1389">
        <v>94758.151579342128</v>
      </c>
      <c r="E65" s="1389"/>
      <c r="F65" s="1568">
        <v>9.3627742434977387E-2</v>
      </c>
      <c r="G65" s="1568"/>
      <c r="H65" s="1575">
        <v>91410.581438502195</v>
      </c>
      <c r="I65" s="1568"/>
      <c r="J65" s="1580">
        <v>84611.790801353869</v>
      </c>
      <c r="K65" s="1570"/>
      <c r="L65" s="1568">
        <v>8.0352756663785663E-2</v>
      </c>
      <c r="M65" s="1571"/>
      <c r="N65" s="1580">
        <v>12219.561950523841</v>
      </c>
      <c r="O65" s="1568"/>
      <c r="P65" s="1389">
        <v>10146.360777986623</v>
      </c>
      <c r="Q65" s="1570"/>
      <c r="R65" s="1568">
        <v>0.20432953429324144</v>
      </c>
      <c r="S65" s="909"/>
      <c r="T65" s="901"/>
      <c r="U65" s="929"/>
      <c r="V65" s="929"/>
    </row>
    <row r="66" spans="1:24" s="809" customFormat="1" x14ac:dyDescent="0.2">
      <c r="A66" s="33" t="s">
        <v>316</v>
      </c>
      <c r="B66" s="1566">
        <v>4428.6424879380374</v>
      </c>
      <c r="C66" s="1389"/>
      <c r="D66" s="1389">
        <v>4215.7691790154204</v>
      </c>
      <c r="E66" s="1389"/>
      <c r="F66" s="1568">
        <v>5.0494536081867027E-2</v>
      </c>
      <c r="G66" s="1568"/>
      <c r="H66" s="1575">
        <v>3819.3458047856479</v>
      </c>
      <c r="I66" s="1568"/>
      <c r="J66" s="1580">
        <v>4089.5921376170709</v>
      </c>
      <c r="K66" s="1570"/>
      <c r="L66" s="1568">
        <v>-6.608148777126964E-2</v>
      </c>
      <c r="M66" s="1571"/>
      <c r="N66" s="1597">
        <v>609.29668315237211</v>
      </c>
      <c r="O66" s="1568"/>
      <c r="P66" s="1389">
        <v>126.17704139834797</v>
      </c>
      <c r="Q66" s="1570"/>
      <c r="R66" s="1568">
        <v>3.8289029160922268</v>
      </c>
      <c r="S66" s="909"/>
      <c r="T66" s="901"/>
      <c r="U66" s="929"/>
      <c r="V66" s="929"/>
    </row>
    <row r="67" spans="1:24" s="711" customFormat="1" x14ac:dyDescent="0.2">
      <c r="A67" s="33" t="s">
        <v>317</v>
      </c>
      <c r="B67" s="1566">
        <v>4256.1490126904655</v>
      </c>
      <c r="C67" s="1389"/>
      <c r="D67" s="1389">
        <v>5010.899242029036</v>
      </c>
      <c r="E67" s="1389"/>
      <c r="F67" s="1568">
        <v>-0.1506217133659534</v>
      </c>
      <c r="G67" s="1568"/>
      <c r="H67" s="1575">
        <v>2990.6243927133391</v>
      </c>
      <c r="I67" s="1568"/>
      <c r="J67" s="1580">
        <v>4414.3198636162042</v>
      </c>
      <c r="K67" s="1570"/>
      <c r="L67" s="1568">
        <v>-0.32251751456374433</v>
      </c>
      <c r="M67" s="1571"/>
      <c r="N67" s="1597">
        <v>1265.5246199771307</v>
      </c>
      <c r="O67" s="1568"/>
      <c r="P67" s="1389">
        <v>596.57937841282012</v>
      </c>
      <c r="Q67" s="1570"/>
      <c r="R67" s="1568">
        <v>1.1213013150806812</v>
      </c>
      <c r="S67" s="909"/>
      <c r="T67" s="901"/>
      <c r="U67" s="930"/>
      <c r="V67" s="930"/>
      <c r="X67" s="809"/>
    </row>
    <row r="68" spans="1:24" s="809" customFormat="1" x14ac:dyDescent="0.2">
      <c r="A68" s="33" t="s">
        <v>622</v>
      </c>
      <c r="B68" s="1566">
        <v>18274.684181096836</v>
      </c>
      <c r="C68" s="1389"/>
      <c r="D68" s="1389">
        <v>18992.918720648013</v>
      </c>
      <c r="E68" s="1389"/>
      <c r="F68" s="1568">
        <v>-3.7815911820354035E-2</v>
      </c>
      <c r="G68" s="1581"/>
      <c r="H68" s="1575">
        <v>14619.227214163313</v>
      </c>
      <c r="I68" s="1568"/>
      <c r="J68" s="1580">
        <v>15501.215808970861</v>
      </c>
      <c r="K68" s="1570"/>
      <c r="L68" s="1568">
        <v>-5.6898026946836239E-2</v>
      </c>
      <c r="M68" s="1571"/>
      <c r="N68" s="1597">
        <v>3655.4569669332791</v>
      </c>
      <c r="O68" s="1568"/>
      <c r="P68" s="1389">
        <v>3491.7029116775061</v>
      </c>
      <c r="Q68" s="1570"/>
      <c r="R68" s="1568">
        <v>4.6898049289394214E-2</v>
      </c>
      <c r="S68" s="909"/>
      <c r="T68" s="1329"/>
      <c r="U68" s="929"/>
      <c r="V68" s="929"/>
    </row>
    <row r="69" spans="1:24" s="809" customFormat="1" x14ac:dyDescent="0.2">
      <c r="A69" s="194" t="s">
        <v>893</v>
      </c>
      <c r="B69" s="1599">
        <v>48.008943263847627</v>
      </c>
      <c r="C69" s="1600"/>
      <c r="D69" s="1600">
        <v>48.169288000889338</v>
      </c>
      <c r="E69" s="1601"/>
      <c r="F69" s="1602">
        <v>-3.3287753192189819E-3</v>
      </c>
      <c r="G69" s="1602"/>
      <c r="H69" s="1603">
        <v>48.404321058143687</v>
      </c>
      <c r="I69" s="1602"/>
      <c r="J69" s="1604">
        <v>48.65584487925377</v>
      </c>
      <c r="K69" s="1601"/>
      <c r="L69" s="1605">
        <v>-5.169447200727372E-3</v>
      </c>
      <c r="M69" s="1602"/>
      <c r="N69" s="1604">
        <v>46.809072919582107</v>
      </c>
      <c r="O69" s="1602"/>
      <c r="P69" s="1600">
        <v>46.559101652646852</v>
      </c>
      <c r="Q69" s="1601"/>
      <c r="R69" s="1602">
        <v>5.3689022782303624E-3</v>
      </c>
      <c r="S69" s="918"/>
      <c r="T69" s="1329"/>
      <c r="U69" s="929"/>
      <c r="V69" s="929"/>
    </row>
    <row r="70" spans="1:24" s="809" customFormat="1" x14ac:dyDescent="0.2">
      <c r="A70" s="925"/>
      <c r="B70" s="127"/>
      <c r="C70" s="926"/>
      <c r="D70" s="127"/>
      <c r="E70" s="927"/>
      <c r="F70" s="927"/>
      <c r="G70" s="927"/>
      <c r="H70" s="141"/>
      <c r="I70" s="927"/>
      <c r="J70" s="130"/>
      <c r="K70" s="927"/>
      <c r="L70" s="927"/>
      <c r="M70" s="927"/>
      <c r="N70" s="142"/>
      <c r="O70" s="922"/>
      <c r="P70" s="316"/>
      <c r="Q70" s="921"/>
      <c r="R70" s="922"/>
      <c r="S70" s="922"/>
      <c r="T70" s="901"/>
      <c r="U70" s="929"/>
      <c r="V70" s="929"/>
    </row>
    <row r="71" spans="1:24" s="711" customFormat="1" x14ac:dyDescent="0.2">
      <c r="A71" s="701" t="s">
        <v>915</v>
      </c>
      <c r="B71" s="776"/>
      <c r="C71" s="784"/>
      <c r="D71" s="776"/>
      <c r="E71" s="785"/>
      <c r="F71" s="785"/>
      <c r="G71" s="785"/>
      <c r="H71" s="777"/>
      <c r="I71" s="785"/>
      <c r="J71" s="778"/>
      <c r="K71" s="785"/>
      <c r="L71" s="785"/>
      <c r="M71" s="785"/>
      <c r="N71" s="779"/>
      <c r="O71" s="783"/>
      <c r="P71" s="775"/>
      <c r="Q71" s="782"/>
      <c r="R71" s="783"/>
      <c r="S71" s="783"/>
      <c r="T71" s="701"/>
      <c r="U71" s="930"/>
      <c r="V71" s="930"/>
    </row>
    <row r="72" spans="1:24" x14ac:dyDescent="0.2">
      <c r="A72" s="701" t="s">
        <v>916</v>
      </c>
      <c r="B72" s="776"/>
      <c r="C72" s="784"/>
      <c r="D72" s="776"/>
      <c r="E72" s="785"/>
      <c r="F72" s="785"/>
      <c r="G72" s="785"/>
      <c r="H72" s="734"/>
      <c r="I72" s="785"/>
      <c r="J72" s="778"/>
      <c r="K72" s="785"/>
      <c r="L72" s="785"/>
      <c r="M72" s="785"/>
      <c r="N72" s="776"/>
      <c r="O72" s="783" t="s">
        <v>361</v>
      </c>
      <c r="P72" s="775"/>
      <c r="Q72" s="782"/>
      <c r="R72" s="783"/>
      <c r="S72" s="783"/>
      <c r="X72" s="711"/>
    </row>
    <row r="73" spans="1:24" x14ac:dyDescent="0.2">
      <c r="A73" s="701" t="s">
        <v>677</v>
      </c>
      <c r="B73" s="773"/>
      <c r="D73" s="773"/>
      <c r="E73" s="782"/>
      <c r="F73" s="783"/>
      <c r="G73" s="783"/>
      <c r="H73" s="727"/>
      <c r="I73" s="783"/>
      <c r="J73" s="774"/>
      <c r="K73" s="782"/>
      <c r="L73" s="783"/>
      <c r="M73" s="783"/>
      <c r="N73" s="773"/>
      <c r="O73" s="783"/>
      <c r="P73" s="775"/>
      <c r="Q73" s="782"/>
      <c r="R73" s="783"/>
      <c r="S73" s="783"/>
    </row>
    <row r="74" spans="1:24" x14ac:dyDescent="0.2">
      <c r="A74" s="781"/>
      <c r="B74" s="773"/>
      <c r="D74" s="773"/>
      <c r="E74" s="782"/>
      <c r="F74" s="783"/>
      <c r="G74" s="783"/>
      <c r="H74" s="773"/>
      <c r="I74" s="783"/>
      <c r="J74" s="774"/>
      <c r="K74" s="782"/>
      <c r="L74" s="783"/>
      <c r="M74" s="783"/>
      <c r="N74" s="780"/>
      <c r="O74" s="783"/>
      <c r="P74" s="775"/>
      <c r="Q74" s="782"/>
      <c r="R74" s="783"/>
      <c r="S74" s="783"/>
    </row>
    <row r="75" spans="1:24" x14ac:dyDescent="0.2">
      <c r="D75" s="746"/>
      <c r="F75" s="701"/>
      <c r="J75" s="746"/>
      <c r="L75" s="701"/>
      <c r="N75" s="703"/>
      <c r="P75" s="746"/>
    </row>
    <row r="76" spans="1:24" x14ac:dyDescent="0.2">
      <c r="F76" s="703"/>
      <c r="G76" s="703"/>
      <c r="L76" s="703"/>
      <c r="M76" s="703"/>
      <c r="R76" s="703"/>
      <c r="S76" s="703"/>
    </row>
    <row r="77" spans="1:24" x14ac:dyDescent="0.2">
      <c r="B77" s="739"/>
      <c r="D77" s="739"/>
      <c r="F77" s="703"/>
      <c r="G77" s="703"/>
      <c r="L77" s="703"/>
      <c r="M77" s="703"/>
      <c r="R77" s="703"/>
      <c r="S77" s="703"/>
    </row>
    <row r="78" spans="1:24" x14ac:dyDescent="0.2">
      <c r="B78" s="739"/>
      <c r="D78" s="739"/>
      <c r="F78" s="703"/>
      <c r="G78" s="703"/>
      <c r="L78" s="703"/>
      <c r="M78" s="703"/>
      <c r="R78" s="703"/>
      <c r="S78" s="703"/>
    </row>
    <row r="79" spans="1:24" x14ac:dyDescent="0.2">
      <c r="B79" s="742"/>
      <c r="H79" s="743"/>
      <c r="N79" s="743"/>
    </row>
    <row r="80" spans="1:24" x14ac:dyDescent="0.2">
      <c r="B80" s="744"/>
    </row>
    <row r="81" spans="2:2" x14ac:dyDescent="0.2">
      <c r="B81" s="771"/>
    </row>
    <row r="82" spans="2:2" x14ac:dyDescent="0.2">
      <c r="B82" s="745"/>
    </row>
    <row r="83" spans="2:2" x14ac:dyDescent="0.2">
      <c r="B83" s="745"/>
    </row>
  </sheetData>
  <mergeCells count="6">
    <mergeCell ref="A4:A5"/>
    <mergeCell ref="A1:S1"/>
    <mergeCell ref="A2:S2"/>
    <mergeCell ref="B4:G4"/>
    <mergeCell ref="H4:L4"/>
    <mergeCell ref="M4:S4"/>
  </mergeCells>
  <phoneticPr fontId="51" type="noConversion"/>
  <printOptions horizontalCentered="1"/>
  <pageMargins left="0.25" right="0.25" top="0.25" bottom="0.5" header="0.3" footer="0.3"/>
  <pageSetup scale="85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XFD76"/>
  <sheetViews>
    <sheetView showGridLines="0" zoomScaleNormal="100" workbookViewId="0">
      <selection activeCell="U23" sqref="U22:U23"/>
    </sheetView>
  </sheetViews>
  <sheetFormatPr defaultColWidth="9.140625" defaultRowHeight="12.75" x14ac:dyDescent="0.2"/>
  <cols>
    <col min="1" max="1" width="15.42578125" style="374" customWidth="1"/>
    <col min="2" max="10" width="9.7109375" style="374" customWidth="1"/>
    <col min="11" max="11" width="10.7109375" style="374" customWidth="1"/>
    <col min="12" max="13" width="9.7109375" style="374" customWidth="1"/>
    <col min="14" max="14" width="10.7109375" style="374" customWidth="1"/>
    <col min="15" max="15" width="15.42578125" style="374" customWidth="1"/>
    <col min="16" max="20" width="9.7109375" style="374" customWidth="1"/>
    <col min="21" max="21" width="10.7109375" style="374" customWidth="1"/>
    <col min="22" max="24" width="9.7109375" style="374" customWidth="1"/>
    <col min="25" max="25" width="11.7109375" style="374" customWidth="1"/>
    <col min="26" max="26" width="9.7109375" style="374" customWidth="1"/>
    <col min="27" max="27" width="12.7109375" style="374" customWidth="1"/>
    <col min="28" max="28" width="9.140625" style="374"/>
    <col min="29" max="16384" width="9.140625" style="701"/>
  </cols>
  <sheetData>
    <row r="1" spans="1:28" s="747" customFormat="1" ht="15.75" customHeight="1" x14ac:dyDescent="0.25">
      <c r="A1" s="1924" t="str">
        <f>CONCATENATE('List of Tables'!A78,":  ",'List of Tables'!C78)</f>
        <v>TABLE 65:  Visitor Days by Island and MMA 2015</v>
      </c>
      <c r="B1" s="1924"/>
      <c r="C1" s="1924"/>
      <c r="D1" s="1924"/>
      <c r="E1" s="1924"/>
      <c r="F1" s="1924"/>
      <c r="G1" s="1924"/>
      <c r="H1" s="1924"/>
      <c r="I1" s="1924"/>
      <c r="J1" s="1924"/>
      <c r="K1" s="1924"/>
      <c r="L1" s="1924"/>
      <c r="M1" s="1924"/>
      <c r="N1" s="1924"/>
      <c r="O1" s="495" t="str">
        <f>CONCATENATE(A1," (continued)")</f>
        <v>TABLE 65:  Visitor Days by Island and MMA 2015 (continued)</v>
      </c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96"/>
    </row>
    <row r="2" spans="1:28" ht="15.75" x14ac:dyDescent="0.2">
      <c r="A2" s="1925" t="s">
        <v>890</v>
      </c>
      <c r="B2" s="1925"/>
      <c r="C2" s="1925"/>
      <c r="D2" s="1925"/>
      <c r="E2" s="1925"/>
      <c r="F2" s="1925"/>
      <c r="G2" s="1925"/>
      <c r="H2" s="1925"/>
      <c r="I2" s="1925"/>
      <c r="J2" s="1925"/>
      <c r="K2" s="1925"/>
      <c r="L2" s="1925"/>
      <c r="M2" s="1925"/>
      <c r="N2" s="1925"/>
      <c r="O2" s="1925" t="str">
        <f>+A2</f>
        <v xml:space="preserve"> (Arrivals by air)</v>
      </c>
      <c r="P2" s="1925"/>
      <c r="Q2" s="1925"/>
      <c r="R2" s="1925"/>
      <c r="S2" s="1925"/>
      <c r="T2" s="1925"/>
      <c r="U2" s="1925">
        <v>2014</v>
      </c>
      <c r="V2" s="1925"/>
      <c r="W2" s="1925"/>
      <c r="X2" s="1925"/>
      <c r="Y2" s="1925"/>
      <c r="Z2" s="1925"/>
      <c r="AA2" s="1925"/>
      <c r="AB2" s="439"/>
    </row>
    <row r="3" spans="1:28" x14ac:dyDescent="0.2">
      <c r="A3" s="497"/>
      <c r="B3" s="497"/>
      <c r="C3" s="497"/>
      <c r="D3" s="498"/>
      <c r="E3" s="498"/>
      <c r="F3" s="380"/>
      <c r="G3" s="498"/>
      <c r="H3" s="498"/>
      <c r="I3" s="498"/>
      <c r="J3" s="498"/>
      <c r="K3" s="498"/>
      <c r="L3" s="498"/>
      <c r="M3" s="498"/>
      <c r="N3" s="498"/>
      <c r="O3" s="497"/>
      <c r="P3" s="498"/>
      <c r="Q3" s="498"/>
      <c r="R3" s="498"/>
      <c r="S3" s="380"/>
      <c r="T3" s="498"/>
      <c r="U3" s="498"/>
      <c r="V3" s="498"/>
      <c r="W3" s="498"/>
      <c r="X3" s="498"/>
      <c r="Y3" s="498"/>
      <c r="Z3" s="498"/>
      <c r="AA3" s="445"/>
    </row>
    <row r="4" spans="1:28" ht="24" customHeight="1" x14ac:dyDescent="0.2">
      <c r="A4" s="499">
        <v>2015</v>
      </c>
      <c r="B4" s="500" t="s">
        <v>458</v>
      </c>
      <c r="C4" s="500" t="s">
        <v>459</v>
      </c>
      <c r="D4" s="501" t="s">
        <v>365</v>
      </c>
      <c r="E4" s="501" t="s">
        <v>370</v>
      </c>
      <c r="F4" s="502" t="s">
        <v>367</v>
      </c>
      <c r="G4" s="503"/>
      <c r="H4" s="503"/>
      <c r="I4" s="503"/>
      <c r="J4" s="503"/>
      <c r="K4" s="504"/>
      <c r="L4" s="502" t="s">
        <v>368</v>
      </c>
      <c r="M4" s="503"/>
      <c r="N4" s="504"/>
      <c r="O4" s="499">
        <v>2015</v>
      </c>
      <c r="P4" s="355" t="s">
        <v>366</v>
      </c>
      <c r="Q4" s="505"/>
      <c r="R4" s="356"/>
      <c r="S4" s="356"/>
      <c r="T4" s="356"/>
      <c r="U4" s="357"/>
      <c r="V4" s="356" t="s">
        <v>369</v>
      </c>
      <c r="W4" s="505"/>
      <c r="X4" s="356"/>
      <c r="Y4" s="357"/>
      <c r="Z4" s="501" t="s">
        <v>371</v>
      </c>
      <c r="AA4" s="506" t="s">
        <v>264</v>
      </c>
      <c r="AB4" s="4"/>
    </row>
    <row r="5" spans="1:28" ht="12" customHeight="1" x14ac:dyDescent="0.2">
      <c r="A5" s="1921" t="s">
        <v>264</v>
      </c>
      <c r="B5" s="1917" t="s">
        <v>381</v>
      </c>
      <c r="C5" s="1913" t="s">
        <v>375</v>
      </c>
      <c r="D5" s="1913" t="s">
        <v>324</v>
      </c>
      <c r="E5" s="1913" t="s">
        <v>334</v>
      </c>
      <c r="F5" s="1919" t="s">
        <v>209</v>
      </c>
      <c r="G5" s="1915" t="s">
        <v>331</v>
      </c>
      <c r="H5" s="1915" t="s">
        <v>330</v>
      </c>
      <c r="I5" s="1915" t="s">
        <v>332</v>
      </c>
      <c r="J5" s="1909" t="s">
        <v>376</v>
      </c>
      <c r="K5" s="1917" t="s">
        <v>950</v>
      </c>
      <c r="L5" s="1919" t="s">
        <v>604</v>
      </c>
      <c r="M5" s="1909" t="s">
        <v>210</v>
      </c>
      <c r="N5" s="1917" t="s">
        <v>951</v>
      </c>
      <c r="O5" s="1921" t="s">
        <v>264</v>
      </c>
      <c r="P5" s="1922" t="s">
        <v>322</v>
      </c>
      <c r="Q5" s="1909" t="s">
        <v>211</v>
      </c>
      <c r="R5" s="1915" t="s">
        <v>325</v>
      </c>
      <c r="S5" s="1909" t="s">
        <v>378</v>
      </c>
      <c r="T5" s="1915" t="s">
        <v>327</v>
      </c>
      <c r="U5" s="1917" t="s">
        <v>952</v>
      </c>
      <c r="V5" s="1919" t="s">
        <v>377</v>
      </c>
      <c r="W5" s="1909" t="s">
        <v>254</v>
      </c>
      <c r="X5" s="1909" t="s">
        <v>256</v>
      </c>
      <c r="Y5" s="1909" t="s">
        <v>953</v>
      </c>
      <c r="Z5" s="1911" t="s">
        <v>321</v>
      </c>
      <c r="AA5" s="1980" t="s">
        <v>386</v>
      </c>
      <c r="AB5" s="4"/>
    </row>
    <row r="6" spans="1:28" ht="12" customHeight="1" x14ac:dyDescent="0.2">
      <c r="A6" s="1912"/>
      <c r="B6" s="1918" t="s">
        <v>258</v>
      </c>
      <c r="C6" s="1914" t="s">
        <v>257</v>
      </c>
      <c r="D6" s="1914"/>
      <c r="E6" s="1914"/>
      <c r="F6" s="1920" t="s">
        <v>329</v>
      </c>
      <c r="G6" s="1916"/>
      <c r="H6" s="1916"/>
      <c r="I6" s="1916"/>
      <c r="J6" s="1910" t="s">
        <v>328</v>
      </c>
      <c r="K6" s="1917"/>
      <c r="L6" s="1920"/>
      <c r="M6" s="1910" t="s">
        <v>333</v>
      </c>
      <c r="N6" s="1918" t="s">
        <v>368</v>
      </c>
      <c r="O6" s="1912"/>
      <c r="P6" s="1923" t="s">
        <v>322</v>
      </c>
      <c r="Q6" s="1910" t="s">
        <v>323</v>
      </c>
      <c r="R6" s="1916" t="s">
        <v>325</v>
      </c>
      <c r="S6" s="1910" t="s">
        <v>326</v>
      </c>
      <c r="T6" s="1916" t="s">
        <v>327</v>
      </c>
      <c r="U6" s="1918"/>
      <c r="V6" s="1920"/>
      <c r="W6" s="1910" t="s">
        <v>254</v>
      </c>
      <c r="X6" s="1910" t="s">
        <v>256</v>
      </c>
      <c r="Y6" s="1910" t="s">
        <v>374</v>
      </c>
      <c r="Z6" s="1912"/>
      <c r="AA6" s="1913"/>
      <c r="AB6" s="4"/>
    </row>
    <row r="7" spans="1:28" ht="12" x14ac:dyDescent="0.2">
      <c r="A7" s="1180" t="s">
        <v>538</v>
      </c>
      <c r="B7" s="1664">
        <v>11109297.927961797</v>
      </c>
      <c r="C7" s="1664">
        <v>7692840.5804651165</v>
      </c>
      <c r="D7" s="1664">
        <v>7897469.479891235</v>
      </c>
      <c r="E7" s="1664">
        <v>1880865.7185703143</v>
      </c>
      <c r="F7" s="1668">
        <v>274498.93223540805</v>
      </c>
      <c r="G7" s="1669">
        <v>140438.39402675314</v>
      </c>
      <c r="H7" s="1669">
        <v>226178.08826324448</v>
      </c>
      <c r="I7" s="1669">
        <v>58996.667484796526</v>
      </c>
      <c r="J7" s="1669">
        <v>114046.69988032036</v>
      </c>
      <c r="K7" s="1664">
        <v>814158.78189034935</v>
      </c>
      <c r="L7" s="1668">
        <v>2622905.273347578</v>
      </c>
      <c r="M7" s="1669">
        <v>484591.89759171259</v>
      </c>
      <c r="N7" s="1664">
        <v>3107497.1709392658</v>
      </c>
      <c r="O7" s="1665" t="s">
        <v>538</v>
      </c>
      <c r="P7" s="1668">
        <v>840280.82250873058</v>
      </c>
      <c r="Q7" s="1669">
        <v>20744.520030600514</v>
      </c>
      <c r="R7" s="1669">
        <v>1144337.9303586774</v>
      </c>
      <c r="S7" s="1669">
        <v>23247.705925554554</v>
      </c>
      <c r="T7" s="1669">
        <v>103700.8236906016</v>
      </c>
      <c r="U7" s="1664">
        <v>2132311.802514228</v>
      </c>
      <c r="V7" s="1668">
        <v>27826.5352283539</v>
      </c>
      <c r="W7" s="1669">
        <v>92867.492548091512</v>
      </c>
      <c r="X7" s="1669">
        <v>46695.208994651737</v>
      </c>
      <c r="Y7" s="1664">
        <v>167389.23677109959</v>
      </c>
      <c r="Z7" s="1664">
        <v>1618672.5776746066</v>
      </c>
      <c r="AA7" s="1664">
        <v>36420503.276697136</v>
      </c>
      <c r="AB7" s="98"/>
    </row>
    <row r="8" spans="1:28" ht="12" x14ac:dyDescent="0.2">
      <c r="A8" s="1181" t="s">
        <v>476</v>
      </c>
      <c r="B8" s="1664">
        <v>10558226.395371709</v>
      </c>
      <c r="C8" s="1664">
        <v>5309418.181269302</v>
      </c>
      <c r="D8" s="1664">
        <v>211239.31729542708</v>
      </c>
      <c r="E8" s="1664">
        <v>2894477.9269173918</v>
      </c>
      <c r="F8" s="1668">
        <v>131834.15635130461</v>
      </c>
      <c r="G8" s="1669">
        <v>52408.055844259958</v>
      </c>
      <c r="H8" s="1669">
        <v>170237.1127816888</v>
      </c>
      <c r="I8" s="1669">
        <v>44559.276680561154</v>
      </c>
      <c r="J8" s="1669">
        <v>78989.16018747304</v>
      </c>
      <c r="K8" s="1664">
        <v>478027.7618452516</v>
      </c>
      <c r="L8" s="1668">
        <v>271984.76275861321</v>
      </c>
      <c r="M8" s="1669">
        <v>64339.525908649026</v>
      </c>
      <c r="N8" s="1664">
        <v>336324.28866726253</v>
      </c>
      <c r="O8" s="1666" t="s">
        <v>476</v>
      </c>
      <c r="P8" s="1668">
        <v>91881.999591544663</v>
      </c>
      <c r="Q8" s="1669">
        <v>6882.9945578731704</v>
      </c>
      <c r="R8" s="1669">
        <v>114356.75428318877</v>
      </c>
      <c r="S8" s="1669">
        <v>8111.3689174746505</v>
      </c>
      <c r="T8" s="1669">
        <v>14770.495613031882</v>
      </c>
      <c r="U8" s="1664">
        <v>236003.61296311161</v>
      </c>
      <c r="V8" s="1668">
        <v>25178.100744410378</v>
      </c>
      <c r="W8" s="1669">
        <v>34160.475880950253</v>
      </c>
      <c r="X8" s="1669">
        <v>24250.930412103193</v>
      </c>
      <c r="Y8" s="1664">
        <v>83589.50703746517</v>
      </c>
      <c r="Z8" s="1664">
        <v>690865.08952565549</v>
      </c>
      <c r="AA8" s="1664">
        <v>20798172.080889098</v>
      </c>
      <c r="AB8" s="98"/>
    </row>
    <row r="9" spans="1:28" ht="12" x14ac:dyDescent="0.2">
      <c r="A9" s="1181" t="s">
        <v>539</v>
      </c>
      <c r="B9" s="1664">
        <v>145900.87806825267</v>
      </c>
      <c r="C9" s="1664">
        <v>80124.950202690234</v>
      </c>
      <c r="D9" s="1664">
        <v>3628.4110176303971</v>
      </c>
      <c r="E9" s="1664">
        <v>23258.584143503638</v>
      </c>
      <c r="F9" s="1668">
        <v>2304.6471972039039</v>
      </c>
      <c r="G9" s="1669">
        <v>1151.0374256839359</v>
      </c>
      <c r="H9" s="1669">
        <v>3952.157527949521</v>
      </c>
      <c r="I9" s="1669">
        <v>457.94703023602426</v>
      </c>
      <c r="J9" s="1669">
        <v>1534.4623328551222</v>
      </c>
      <c r="K9" s="1664">
        <v>9400.2515139284824</v>
      </c>
      <c r="L9" s="1668">
        <v>4843.6886318928618</v>
      </c>
      <c r="M9" s="1669">
        <v>2014.8268962195311</v>
      </c>
      <c r="N9" s="1664">
        <v>6858.5155281123925</v>
      </c>
      <c r="O9" s="1666" t="s">
        <v>539</v>
      </c>
      <c r="P9" s="1668">
        <v>3572.8965858303472</v>
      </c>
      <c r="Q9" s="1669">
        <v>262.13575678915345</v>
      </c>
      <c r="R9" s="1669">
        <v>620.6131964584182</v>
      </c>
      <c r="S9" s="1669">
        <v>121.03961107737206</v>
      </c>
      <c r="T9" s="1669">
        <v>138.23042577269936</v>
      </c>
      <c r="U9" s="1664">
        <v>4714.915575927992</v>
      </c>
      <c r="V9" s="1668">
        <v>769.71142386606391</v>
      </c>
      <c r="W9" s="1669">
        <v>669.99497727543564</v>
      </c>
      <c r="X9" s="1669">
        <v>291.79297449500297</v>
      </c>
      <c r="Y9" s="1664">
        <v>1731.4993756365027</v>
      </c>
      <c r="Z9" s="1664">
        <v>10372.933544984011</v>
      </c>
      <c r="AA9" s="1664">
        <v>285990.93897066102</v>
      </c>
      <c r="AB9" s="98"/>
    </row>
    <row r="10" spans="1:28" ht="12" x14ac:dyDescent="0.2">
      <c r="A10" s="1181" t="s">
        <v>554</v>
      </c>
      <c r="B10" s="1664">
        <v>75974.054112970378</v>
      </c>
      <c r="C10" s="1664">
        <v>50625.275801167096</v>
      </c>
      <c r="D10" s="1664">
        <v>2480.0352617277804</v>
      </c>
      <c r="E10" s="1664">
        <v>11233.883953702618</v>
      </c>
      <c r="F10" s="1668">
        <v>954.74531461157972</v>
      </c>
      <c r="G10" s="1669">
        <v>405.34989011856703</v>
      </c>
      <c r="H10" s="1669">
        <v>1435.9466904184637</v>
      </c>
      <c r="I10" s="1669">
        <v>330.02619402462091</v>
      </c>
      <c r="J10" s="1669">
        <v>946.35370106770085</v>
      </c>
      <c r="K10" s="1664">
        <v>4072.4217902409114</v>
      </c>
      <c r="L10" s="1668">
        <v>5662.2141704131227</v>
      </c>
      <c r="M10" s="1669">
        <v>1141.4378486954288</v>
      </c>
      <c r="N10" s="1664">
        <v>6803.652019108551</v>
      </c>
      <c r="O10" s="1666" t="s">
        <v>554</v>
      </c>
      <c r="P10" s="1668">
        <v>2581.0143565726821</v>
      </c>
      <c r="Q10" s="1669">
        <v>306.98377901824938</v>
      </c>
      <c r="R10" s="1669">
        <v>1196.4602436399462</v>
      </c>
      <c r="S10" s="1669">
        <v>55.905054250248824</v>
      </c>
      <c r="T10" s="1669">
        <v>31.088231348420674</v>
      </c>
      <c r="U10" s="1664">
        <v>4171.4516648295466</v>
      </c>
      <c r="V10" s="1668">
        <v>173.97670467729432</v>
      </c>
      <c r="W10" s="1669">
        <v>335.94980015920544</v>
      </c>
      <c r="X10" s="1669">
        <v>411.62642031777455</v>
      </c>
      <c r="Y10" s="1664">
        <v>921.55292515427391</v>
      </c>
      <c r="Z10" s="1664">
        <v>6651.1410774155556</v>
      </c>
      <c r="AA10" s="1664">
        <v>162933.46860631293</v>
      </c>
      <c r="AB10" s="98"/>
    </row>
    <row r="11" spans="1:28" ht="12" x14ac:dyDescent="0.2">
      <c r="A11" s="1181" t="s">
        <v>540</v>
      </c>
      <c r="B11" s="1664">
        <v>5093325.1923124911</v>
      </c>
      <c r="C11" s="1664">
        <v>2435463.6230053389</v>
      </c>
      <c r="D11" s="1664">
        <v>64904.386708461432</v>
      </c>
      <c r="E11" s="1664">
        <v>670654.50402323902</v>
      </c>
      <c r="F11" s="1668">
        <v>48528.763494362676</v>
      </c>
      <c r="G11" s="1669">
        <v>23567.569492807179</v>
      </c>
      <c r="H11" s="1669">
        <v>89708.922518439445</v>
      </c>
      <c r="I11" s="1669">
        <v>12382.531402955921</v>
      </c>
      <c r="J11" s="1669">
        <v>37610.383283059979</v>
      </c>
      <c r="K11" s="1664">
        <v>211798.17019161652</v>
      </c>
      <c r="L11" s="1668">
        <v>104108.3785290636</v>
      </c>
      <c r="M11" s="1669">
        <v>16852.363435777759</v>
      </c>
      <c r="N11" s="1664">
        <v>120960.74196484135</v>
      </c>
      <c r="O11" s="1666" t="s">
        <v>540</v>
      </c>
      <c r="P11" s="1668">
        <v>17543.789947948404</v>
      </c>
      <c r="Q11" s="1669">
        <v>5001.0570919047905</v>
      </c>
      <c r="R11" s="1669">
        <v>17757.194982271823</v>
      </c>
      <c r="S11" s="1669">
        <v>4708.346609378591</v>
      </c>
      <c r="T11" s="1669">
        <v>3165.4811297489273</v>
      </c>
      <c r="U11" s="1664">
        <v>48175.869761252528</v>
      </c>
      <c r="V11" s="1668">
        <v>3332.6936815306199</v>
      </c>
      <c r="W11" s="1669">
        <v>10694.131112025541</v>
      </c>
      <c r="X11" s="1669">
        <v>6083.2514292991391</v>
      </c>
      <c r="Y11" s="1664">
        <v>20110.076222855314</v>
      </c>
      <c r="Z11" s="1664">
        <v>289248.8420636974</v>
      </c>
      <c r="AA11" s="1664">
        <v>8954641.4062519632</v>
      </c>
      <c r="AB11" s="98"/>
    </row>
    <row r="12" spans="1:28" ht="12" x14ac:dyDescent="0.2">
      <c r="A12" s="1181" t="s">
        <v>669</v>
      </c>
      <c r="B12" s="1664">
        <v>5578963.2062578639</v>
      </c>
      <c r="C12" s="1664">
        <v>3011934.9439962804</v>
      </c>
      <c r="D12" s="1664">
        <v>505894.62367126357</v>
      </c>
      <c r="E12" s="1664">
        <v>1040270.5313958172</v>
      </c>
      <c r="F12" s="1668">
        <v>97808.146452074972</v>
      </c>
      <c r="G12" s="1669">
        <v>58387.901511902979</v>
      </c>
      <c r="H12" s="1669">
        <v>147345.49434390003</v>
      </c>
      <c r="I12" s="1669">
        <v>16611.748276097056</v>
      </c>
      <c r="J12" s="1669">
        <v>59545.912172783173</v>
      </c>
      <c r="K12" s="1664">
        <v>379699.20275673358</v>
      </c>
      <c r="L12" s="1668">
        <v>192536.20752399863</v>
      </c>
      <c r="M12" s="1669">
        <v>39284.289840044657</v>
      </c>
      <c r="N12" s="1664">
        <v>231820.49736404308</v>
      </c>
      <c r="O12" s="1666" t="s">
        <v>669</v>
      </c>
      <c r="P12" s="1668">
        <v>135413.01140789062</v>
      </c>
      <c r="Q12" s="1669">
        <v>6619.6140693966508</v>
      </c>
      <c r="R12" s="1669">
        <v>66955.817404790418</v>
      </c>
      <c r="S12" s="1669">
        <v>4611.0554392881404</v>
      </c>
      <c r="T12" s="1669">
        <v>17646.522958083569</v>
      </c>
      <c r="U12" s="1664">
        <v>231246.02127944905</v>
      </c>
      <c r="V12" s="1668">
        <v>5980.2316871536477</v>
      </c>
      <c r="W12" s="1669">
        <v>23832.194566959184</v>
      </c>
      <c r="X12" s="1669">
        <v>19079.35446747316</v>
      </c>
      <c r="Y12" s="1664">
        <v>48891.780721586496</v>
      </c>
      <c r="Z12" s="1664">
        <v>435118.98310441081</v>
      </c>
      <c r="AA12" s="1664">
        <v>11463839.790546313</v>
      </c>
      <c r="AB12" s="98"/>
    </row>
    <row r="13" spans="1:28" ht="12" x14ac:dyDescent="0.2">
      <c r="A13" s="1181" t="s">
        <v>477</v>
      </c>
      <c r="B13" s="1664">
        <v>959456.20626346767</v>
      </c>
      <c r="C13" s="1664">
        <v>710376.85210126278</v>
      </c>
      <c r="D13" s="1664">
        <v>87546.443040527141</v>
      </c>
      <c r="E13" s="1664">
        <v>132007.7579361122</v>
      </c>
      <c r="F13" s="1668">
        <v>24784.806478735107</v>
      </c>
      <c r="G13" s="1669">
        <v>20839.149879087268</v>
      </c>
      <c r="H13" s="1669">
        <v>44596.615825967652</v>
      </c>
      <c r="I13" s="1669">
        <v>3925.3112278219228</v>
      </c>
      <c r="J13" s="1669">
        <v>20045.036575171842</v>
      </c>
      <c r="K13" s="1664">
        <v>114190.9199867822</v>
      </c>
      <c r="L13" s="1668">
        <v>57114.144833239472</v>
      </c>
      <c r="M13" s="1669">
        <v>10462.438990783767</v>
      </c>
      <c r="N13" s="1664">
        <v>67576.58382402327</v>
      </c>
      <c r="O13" s="1666" t="s">
        <v>477</v>
      </c>
      <c r="P13" s="1668">
        <v>39766.847941078922</v>
      </c>
      <c r="Q13" s="1669">
        <v>1710.8319735164005</v>
      </c>
      <c r="R13" s="1669">
        <v>16396.41742501318</v>
      </c>
      <c r="S13" s="1669">
        <v>1398.1336126351209</v>
      </c>
      <c r="T13" s="1669">
        <v>6280.8980113339403</v>
      </c>
      <c r="U13" s="1664">
        <v>65553.128963577503</v>
      </c>
      <c r="V13" s="1668">
        <v>1601.4535962850998</v>
      </c>
      <c r="W13" s="1669">
        <v>4831.3750299566345</v>
      </c>
      <c r="X13" s="1669">
        <v>4156.1004117726579</v>
      </c>
      <c r="Y13" s="1664">
        <v>10588.929038014381</v>
      </c>
      <c r="Z13" s="1664">
        <v>108816.58349025587</v>
      </c>
      <c r="AA13" s="1664">
        <v>2256113.4046439831</v>
      </c>
      <c r="AB13" s="98"/>
    </row>
    <row r="14" spans="1:28" ht="12" x14ac:dyDescent="0.2">
      <c r="A14" s="1181" t="s">
        <v>478</v>
      </c>
      <c r="B14" s="1664">
        <v>4619506.9999940172</v>
      </c>
      <c r="C14" s="1664">
        <v>2301558.0918952506</v>
      </c>
      <c r="D14" s="1664">
        <v>418348.18063073547</v>
      </c>
      <c r="E14" s="1664">
        <v>908262.77345970809</v>
      </c>
      <c r="F14" s="1668">
        <v>73023.339973337774</v>
      </c>
      <c r="G14" s="1669">
        <v>37548.751632815605</v>
      </c>
      <c r="H14" s="1669">
        <v>102748.87851793351</v>
      </c>
      <c r="I14" s="1669">
        <v>12686.437048275118</v>
      </c>
      <c r="J14" s="1669">
        <v>39500.875597611361</v>
      </c>
      <c r="K14" s="1664">
        <v>265508.2827699589</v>
      </c>
      <c r="L14" s="1668">
        <v>135422.06269075992</v>
      </c>
      <c r="M14" s="1669">
        <v>28821.850849260856</v>
      </c>
      <c r="N14" s="1664">
        <v>164243.91354002091</v>
      </c>
      <c r="O14" s="1666" t="s">
        <v>478</v>
      </c>
      <c r="P14" s="1668">
        <v>95646.163466812533</v>
      </c>
      <c r="Q14" s="1669">
        <v>4908.7820958802549</v>
      </c>
      <c r="R14" s="1669">
        <v>50559.399979777176</v>
      </c>
      <c r="S14" s="1669">
        <v>3212.9218266530197</v>
      </c>
      <c r="T14" s="1669">
        <v>11365.624946749618</v>
      </c>
      <c r="U14" s="1664">
        <v>165692.89231587169</v>
      </c>
      <c r="V14" s="1668">
        <v>4378.7780908685436</v>
      </c>
      <c r="W14" s="1669">
        <v>19000.819537002626</v>
      </c>
      <c r="X14" s="1669">
        <v>14923.254055700503</v>
      </c>
      <c r="Y14" s="1664">
        <v>38302.851683571651</v>
      </c>
      <c r="Z14" s="1664">
        <v>326302.39961417316</v>
      </c>
      <c r="AA14" s="1664">
        <v>9207726.3859033752</v>
      </c>
      <c r="AB14" s="98"/>
    </row>
    <row r="15" spans="1:28" ht="12" x14ac:dyDescent="0.2">
      <c r="A15" s="1180" t="s">
        <v>215</v>
      </c>
      <c r="B15" s="1667">
        <v>32561687.654067103</v>
      </c>
      <c r="C15" s="1667">
        <v>18580407.554727092</v>
      </c>
      <c r="D15" s="1667">
        <v>8685616.2538459841</v>
      </c>
      <c r="E15" s="1667">
        <v>6520761.1490045413</v>
      </c>
      <c r="F15" s="1670">
        <v>555929.3910449266</v>
      </c>
      <c r="G15" s="1671">
        <v>276358.30819152307</v>
      </c>
      <c r="H15" s="1671">
        <v>638857.72212560184</v>
      </c>
      <c r="I15" s="1671">
        <v>133338.19706867251</v>
      </c>
      <c r="J15" s="1671">
        <v>292672.97155755281</v>
      </c>
      <c r="K15" s="1672">
        <v>1897156.5899883299</v>
      </c>
      <c r="L15" s="1670">
        <v>3202040.5249615507</v>
      </c>
      <c r="M15" s="1671">
        <v>608224.3415210977</v>
      </c>
      <c r="N15" s="1672">
        <v>3810264.8664825927</v>
      </c>
      <c r="O15" s="1665" t="s">
        <v>215</v>
      </c>
      <c r="P15" s="1670">
        <v>1091273.534398505</v>
      </c>
      <c r="Q15" s="1671">
        <v>39817.305285582566</v>
      </c>
      <c r="R15" s="1671">
        <v>1345224.7704690341</v>
      </c>
      <c r="S15" s="1671">
        <v>40855.421557023532</v>
      </c>
      <c r="T15" s="1671">
        <v>139452.64204858709</v>
      </c>
      <c r="U15" s="1672">
        <v>2656623.6737587871</v>
      </c>
      <c r="V15" s="1670">
        <v>63261.249469991802</v>
      </c>
      <c r="W15" s="1671">
        <v>162560.23888546185</v>
      </c>
      <c r="X15" s="1671">
        <v>96812.164698341294</v>
      </c>
      <c r="Y15" s="1672">
        <v>322633.65305378521</v>
      </c>
      <c r="Z15" s="1667">
        <v>3050929.5669906787</v>
      </c>
      <c r="AA15" s="1667">
        <v>78086080.962071508</v>
      </c>
      <c r="AB15" s="98"/>
    </row>
    <row r="16" spans="1:28" ht="12" x14ac:dyDescent="0.2">
      <c r="A16" s="1182" t="s">
        <v>479</v>
      </c>
      <c r="B16" s="1301"/>
      <c r="C16" s="1301"/>
      <c r="D16" s="1301"/>
      <c r="E16" s="1301"/>
      <c r="F16" s="511"/>
      <c r="G16" s="512"/>
      <c r="H16" s="512"/>
      <c r="I16" s="512"/>
      <c r="J16" s="512"/>
      <c r="K16" s="509"/>
      <c r="L16" s="511"/>
      <c r="M16" s="512"/>
      <c r="N16" s="509"/>
      <c r="O16" s="1182" t="s">
        <v>250</v>
      </c>
      <c r="P16" s="1301"/>
      <c r="Q16" s="1301"/>
      <c r="R16" s="1301"/>
      <c r="S16" s="1301"/>
      <c r="T16" s="1301"/>
      <c r="U16" s="1301"/>
      <c r="V16" s="1301"/>
      <c r="W16" s="1301"/>
      <c r="X16" s="1301"/>
      <c r="Y16" s="1301"/>
      <c r="Z16" s="1301"/>
      <c r="AA16" s="1301"/>
      <c r="AB16" s="4"/>
    </row>
    <row r="17" spans="1:28" ht="12" x14ac:dyDescent="0.2">
      <c r="A17" s="1180" t="s">
        <v>538</v>
      </c>
      <c r="B17" s="514">
        <v>10724007.619859174</v>
      </c>
      <c r="C17" s="515">
        <v>7190225.3607392609</v>
      </c>
      <c r="D17" s="515">
        <v>53063.033079861409</v>
      </c>
      <c r="E17" s="515">
        <v>560861.4511481548</v>
      </c>
      <c r="F17" s="516">
        <v>216159.83209110794</v>
      </c>
      <c r="G17" s="517">
        <v>73572.486439171626</v>
      </c>
      <c r="H17" s="517">
        <v>185030.20630500664</v>
      </c>
      <c r="I17" s="517">
        <v>51330.875277004314</v>
      </c>
      <c r="J17" s="517">
        <v>93941.449880320361</v>
      </c>
      <c r="K17" s="514">
        <v>620034.84999243752</v>
      </c>
      <c r="L17" s="517">
        <v>353220.76567386073</v>
      </c>
      <c r="M17" s="517">
        <v>68486.215096670785</v>
      </c>
      <c r="N17" s="514">
        <v>421706.98077052896</v>
      </c>
      <c r="O17" s="1180" t="s">
        <v>538</v>
      </c>
      <c r="P17" s="516">
        <v>225948.88783468795</v>
      </c>
      <c r="Q17" s="517">
        <v>11536.012935225837</v>
      </c>
      <c r="R17" s="517">
        <v>49946.206509504766</v>
      </c>
      <c r="S17" s="517">
        <v>6552.8161711912671</v>
      </c>
      <c r="T17" s="517">
        <v>9740.920951643735</v>
      </c>
      <c r="U17" s="518">
        <v>303724.84440225328</v>
      </c>
      <c r="V17" s="517">
        <v>25111.0352283539</v>
      </c>
      <c r="W17" s="517">
        <v>88316.82588142484</v>
      </c>
      <c r="X17" s="517">
        <v>43814.651302344042</v>
      </c>
      <c r="Y17" s="514">
        <v>157242.51241212522</v>
      </c>
      <c r="Z17" s="101">
        <v>1007161.524345665</v>
      </c>
      <c r="AA17" s="514">
        <v>21038028.176768199</v>
      </c>
      <c r="AB17" s="98"/>
    </row>
    <row r="18" spans="1:28" ht="12" x14ac:dyDescent="0.2">
      <c r="A18" s="1181" t="s">
        <v>476</v>
      </c>
      <c r="B18" s="514">
        <v>10400142.662479684</v>
      </c>
      <c r="C18" s="515">
        <v>5210695.6298483312</v>
      </c>
      <c r="D18" s="515">
        <v>7353.1667939015524</v>
      </c>
      <c r="E18" s="515">
        <v>738181.67827798403</v>
      </c>
      <c r="F18" s="516">
        <v>113736.36748905574</v>
      </c>
      <c r="G18" s="517">
        <v>38895.39512333837</v>
      </c>
      <c r="H18" s="517">
        <v>158334.94645561292</v>
      </c>
      <c r="I18" s="517">
        <v>40314.02343380791</v>
      </c>
      <c r="J18" s="517">
        <v>71421.051854139703</v>
      </c>
      <c r="K18" s="514">
        <v>422701.78435591864</v>
      </c>
      <c r="L18" s="517">
        <v>44093.161053514632</v>
      </c>
      <c r="M18" s="517">
        <v>13680.243961809761</v>
      </c>
      <c r="N18" s="514">
        <v>57773.405015324926</v>
      </c>
      <c r="O18" s="1181" t="s">
        <v>476</v>
      </c>
      <c r="P18" s="516">
        <v>28981.280336552325</v>
      </c>
      <c r="Q18" s="517">
        <v>4933.279136326978</v>
      </c>
      <c r="R18" s="517">
        <v>7505.1226933205808</v>
      </c>
      <c r="S18" s="517">
        <v>3220.2782689075316</v>
      </c>
      <c r="T18" s="517">
        <v>2019.9590792154602</v>
      </c>
      <c r="U18" s="518">
        <v>46659.91951432317</v>
      </c>
      <c r="V18" s="517">
        <v>24632.600744410378</v>
      </c>
      <c r="W18" s="517">
        <v>33271.309214283589</v>
      </c>
      <c r="X18" s="517">
        <v>23729.545796718576</v>
      </c>
      <c r="Y18" s="514">
        <v>81633.455755413888</v>
      </c>
      <c r="Z18" s="101">
        <v>587236.6950368213</v>
      </c>
      <c r="AA18" s="514">
        <v>17552378.397074196</v>
      </c>
      <c r="AB18" s="98"/>
    </row>
    <row r="19" spans="1:28" ht="12" x14ac:dyDescent="0.2">
      <c r="A19" s="1181" t="s">
        <v>539</v>
      </c>
      <c r="B19" s="514">
        <v>145029.50225865698</v>
      </c>
      <c r="C19" s="515">
        <v>78555.213730111238</v>
      </c>
      <c r="D19" s="515">
        <v>224.98717458723146</v>
      </c>
      <c r="E19" s="515">
        <v>9126.1095238106955</v>
      </c>
      <c r="F19" s="516">
        <v>1930.9710067277135</v>
      </c>
      <c r="G19" s="517">
        <v>1151.0374256839359</v>
      </c>
      <c r="H19" s="517">
        <v>3808.7347338318741</v>
      </c>
      <c r="I19" s="517">
        <v>457.94703023602426</v>
      </c>
      <c r="J19" s="517">
        <v>1534.4623328551222</v>
      </c>
      <c r="K19" s="514">
        <v>8883.152529334644</v>
      </c>
      <c r="L19" s="517">
        <v>641.8556699773618</v>
      </c>
      <c r="M19" s="517">
        <v>149.46355650579665</v>
      </c>
      <c r="N19" s="514">
        <v>791.31922648315845</v>
      </c>
      <c r="O19" s="1181" t="s">
        <v>539</v>
      </c>
      <c r="P19" s="516">
        <v>904.09622128516139</v>
      </c>
      <c r="Q19" s="517">
        <v>202.50905995657425</v>
      </c>
      <c r="R19" s="517">
        <v>49.822096441329542</v>
      </c>
      <c r="S19" s="517">
        <v>28.569022842077949</v>
      </c>
      <c r="T19" s="517">
        <v>14.008203550477141</v>
      </c>
      <c r="U19" s="518">
        <v>1199.0046040756204</v>
      </c>
      <c r="V19" s="517">
        <v>769.71142386606391</v>
      </c>
      <c r="W19" s="517">
        <v>669.99497727543564</v>
      </c>
      <c r="X19" s="517">
        <v>291.79297449500297</v>
      </c>
      <c r="Y19" s="514">
        <v>1731.4993756365027</v>
      </c>
      <c r="Z19" s="101">
        <v>9646.8994241956552</v>
      </c>
      <c r="AA19" s="514">
        <v>255187.68784688646</v>
      </c>
      <c r="AB19" s="98"/>
    </row>
    <row r="20" spans="1:28" ht="12" x14ac:dyDescent="0.2">
      <c r="A20" s="1181" t="s">
        <v>554</v>
      </c>
      <c r="B20" s="514">
        <v>75291.279322050425</v>
      </c>
      <c r="C20" s="515">
        <v>50042.652360169333</v>
      </c>
      <c r="D20" s="515">
        <v>197.62676886284277</v>
      </c>
      <c r="E20" s="515">
        <v>4146.8543634942653</v>
      </c>
      <c r="F20" s="516">
        <v>897.79293365919875</v>
      </c>
      <c r="G20" s="517">
        <v>405.34989011856703</v>
      </c>
      <c r="H20" s="517">
        <v>1354.7591904184637</v>
      </c>
      <c r="I20" s="517">
        <v>302.72262259604946</v>
      </c>
      <c r="J20" s="517">
        <v>946.35370106770085</v>
      </c>
      <c r="K20" s="514">
        <v>3906.9783378599591</v>
      </c>
      <c r="L20" s="517">
        <v>394.34506539706859</v>
      </c>
      <c r="M20" s="517">
        <v>111.86573688515087</v>
      </c>
      <c r="N20" s="514">
        <v>506.21080228221945</v>
      </c>
      <c r="O20" s="1181" t="s">
        <v>554</v>
      </c>
      <c r="P20" s="516">
        <v>826.5158074701377</v>
      </c>
      <c r="Q20" s="517">
        <v>47.04938987797788</v>
      </c>
      <c r="R20" s="517">
        <v>140.37820171993525</v>
      </c>
      <c r="S20" s="517">
        <v>17.434466014954705</v>
      </c>
      <c r="T20" s="517">
        <v>31.088231348420674</v>
      </c>
      <c r="U20" s="518">
        <v>1062.4660964314266</v>
      </c>
      <c r="V20" s="517">
        <v>173.97670467729432</v>
      </c>
      <c r="W20" s="517">
        <v>335.94980015920544</v>
      </c>
      <c r="X20" s="517">
        <v>150.93411262546687</v>
      </c>
      <c r="Y20" s="514">
        <v>660.86061746196629</v>
      </c>
      <c r="Z20" s="101">
        <v>5231.6161984181108</v>
      </c>
      <c r="AA20" s="514">
        <v>141046.54486702677</v>
      </c>
      <c r="AB20" s="98"/>
    </row>
    <row r="21" spans="1:28" ht="12" x14ac:dyDescent="0.2">
      <c r="A21" s="1181" t="s">
        <v>127</v>
      </c>
      <c r="B21" s="514">
        <v>5036814.9714752883</v>
      </c>
      <c r="C21" s="515">
        <v>2371336.6512785647</v>
      </c>
      <c r="D21" s="515">
        <v>3572.4085681109341</v>
      </c>
      <c r="E21" s="515">
        <v>284204.098091956</v>
      </c>
      <c r="F21" s="516">
        <v>44661.615702154886</v>
      </c>
      <c r="G21" s="517">
        <v>16485.296765534451</v>
      </c>
      <c r="H21" s="517">
        <v>80842.068596870813</v>
      </c>
      <c r="I21" s="517">
        <v>11023.648286072805</v>
      </c>
      <c r="J21" s="517">
        <v>34334.249949726647</v>
      </c>
      <c r="K21" s="514">
        <v>187346.87930035093</v>
      </c>
      <c r="L21" s="517">
        <v>13967.362826770684</v>
      </c>
      <c r="M21" s="517">
        <v>6125.8400137377639</v>
      </c>
      <c r="N21" s="514">
        <v>20093.20284050842</v>
      </c>
      <c r="O21" s="1181" t="s">
        <v>540</v>
      </c>
      <c r="P21" s="516">
        <v>7242.4073694366962</v>
      </c>
      <c r="Q21" s="517">
        <v>3797.3860014795341</v>
      </c>
      <c r="R21" s="517">
        <v>3972.3405069590103</v>
      </c>
      <c r="S21" s="517">
        <v>1097.0434958254775</v>
      </c>
      <c r="T21" s="517">
        <v>567.27246860330888</v>
      </c>
      <c r="U21" s="518">
        <v>16676.449842303977</v>
      </c>
      <c r="V21" s="517">
        <v>3332.6936815306199</v>
      </c>
      <c r="W21" s="517">
        <v>9481.6311120255414</v>
      </c>
      <c r="X21" s="517">
        <v>5902.3860446837543</v>
      </c>
      <c r="Y21" s="514">
        <v>18716.710838239931</v>
      </c>
      <c r="Z21" s="101">
        <v>244319.6233589132</v>
      </c>
      <c r="AA21" s="514">
        <v>8183080.9955924451</v>
      </c>
      <c r="AB21" s="98"/>
    </row>
    <row r="22" spans="1:28" ht="12" x14ac:dyDescent="0.2">
      <c r="A22" s="1181" t="s">
        <v>669</v>
      </c>
      <c r="B22" s="514">
        <v>5521566.6233625375</v>
      </c>
      <c r="C22" s="515">
        <v>2935621.8599907723</v>
      </c>
      <c r="D22" s="515">
        <v>7500.9364206100108</v>
      </c>
      <c r="E22" s="515">
        <v>469893.93056784326</v>
      </c>
      <c r="F22" s="516">
        <v>85469.331613580129</v>
      </c>
      <c r="G22" s="517">
        <v>42791.733662843821</v>
      </c>
      <c r="H22" s="517">
        <v>131996.7469922321</v>
      </c>
      <c r="I22" s="517">
        <v>14986.920354019136</v>
      </c>
      <c r="J22" s="517">
        <v>53307.887172783172</v>
      </c>
      <c r="K22" s="514">
        <v>328552.61979543371</v>
      </c>
      <c r="L22" s="517">
        <v>24074.885511854562</v>
      </c>
      <c r="M22" s="517">
        <v>7341.8570659605502</v>
      </c>
      <c r="N22" s="514">
        <v>31416.742577814941</v>
      </c>
      <c r="O22" s="1181" t="s">
        <v>669</v>
      </c>
      <c r="P22" s="516">
        <v>31614.016420873671</v>
      </c>
      <c r="Q22" s="517">
        <v>4232.5797976066115</v>
      </c>
      <c r="R22" s="517">
        <v>7777.9139784828831</v>
      </c>
      <c r="S22" s="517">
        <v>2408.0985765430432</v>
      </c>
      <c r="T22" s="517">
        <v>1805.3264216791429</v>
      </c>
      <c r="U22" s="518">
        <v>47837.935195185397</v>
      </c>
      <c r="V22" s="517">
        <v>5632.2316871536477</v>
      </c>
      <c r="W22" s="517">
        <v>23670.527900292516</v>
      </c>
      <c r="X22" s="517">
        <v>18036.58523670393</v>
      </c>
      <c r="Y22" s="514">
        <v>47339.344824150598</v>
      </c>
      <c r="Z22" s="101">
        <v>390181.67005078198</v>
      </c>
      <c r="AA22" s="514">
        <v>9779911.6627841145</v>
      </c>
      <c r="AB22" s="98"/>
    </row>
    <row r="23" spans="1:28" ht="12" x14ac:dyDescent="0.2">
      <c r="A23" s="1181" t="s">
        <v>477</v>
      </c>
      <c r="B23" s="514">
        <v>941916.52723120025</v>
      </c>
      <c r="C23" s="515">
        <v>670050.88291115523</v>
      </c>
      <c r="D23" s="515">
        <v>2934.9672273021006</v>
      </c>
      <c r="E23" s="515">
        <v>64223.242511130047</v>
      </c>
      <c r="F23" s="516">
        <v>19819.36059128922</v>
      </c>
      <c r="G23" s="517">
        <v>14050.429626393101</v>
      </c>
      <c r="H23" s="517">
        <v>39912.578192277811</v>
      </c>
      <c r="I23" s="517">
        <v>3497.7592797699749</v>
      </c>
      <c r="J23" s="517">
        <v>16438.486575171843</v>
      </c>
      <c r="K23" s="514">
        <v>93718.614264900345</v>
      </c>
      <c r="L23" s="517">
        <v>6602.5878558987415</v>
      </c>
      <c r="M23" s="517">
        <v>1512.8472406739527</v>
      </c>
      <c r="N23" s="514">
        <v>8115.4350965726971</v>
      </c>
      <c r="O23" s="1181" t="s">
        <v>477</v>
      </c>
      <c r="P23" s="516">
        <v>10609.751460167028</v>
      </c>
      <c r="Q23" s="517">
        <v>1004.118730197598</v>
      </c>
      <c r="R23" s="517">
        <v>1391.1438515985435</v>
      </c>
      <c r="S23" s="517">
        <v>605.46438186589012</v>
      </c>
      <c r="T23" s="517">
        <v>545.87484880806198</v>
      </c>
      <c r="U23" s="518">
        <v>14156.35327263711</v>
      </c>
      <c r="V23" s="517">
        <v>1427.4535962850998</v>
      </c>
      <c r="W23" s="517">
        <v>4831.3750299566345</v>
      </c>
      <c r="X23" s="517">
        <v>3634.7157963880427</v>
      </c>
      <c r="Y23" s="514">
        <v>9893.5444226297659</v>
      </c>
      <c r="Z23" s="101">
        <v>87987.49454370988</v>
      </c>
      <c r="AA23" s="514">
        <v>1892997.0614811953</v>
      </c>
      <c r="AB23" s="98"/>
    </row>
    <row r="24" spans="1:28" ht="12" x14ac:dyDescent="0.2">
      <c r="A24" s="1181" t="s">
        <v>478</v>
      </c>
      <c r="B24" s="514">
        <v>4579650.0961309588</v>
      </c>
      <c r="C24" s="515">
        <v>2265570.9770798497</v>
      </c>
      <c r="D24" s="515">
        <v>4565.9691933079266</v>
      </c>
      <c r="E24" s="515">
        <v>405670.68805673753</v>
      </c>
      <c r="F24" s="516">
        <v>65649.971022288824</v>
      </c>
      <c r="G24" s="517">
        <v>28741.30403645062</v>
      </c>
      <c r="H24" s="517">
        <v>92084.168799955412</v>
      </c>
      <c r="I24" s="517">
        <v>11489.161074249143</v>
      </c>
      <c r="J24" s="517">
        <v>36869.400597611362</v>
      </c>
      <c r="K24" s="514">
        <v>234834.00553054086</v>
      </c>
      <c r="L24" s="517">
        <v>17472.297655955641</v>
      </c>
      <c r="M24" s="517">
        <v>5829.0098252865937</v>
      </c>
      <c r="N24" s="514">
        <v>23301.307481242304</v>
      </c>
      <c r="O24" s="1181" t="s">
        <v>478</v>
      </c>
      <c r="P24" s="516">
        <v>21004.264960706831</v>
      </c>
      <c r="Q24" s="517">
        <v>3228.4610674090186</v>
      </c>
      <c r="R24" s="517">
        <v>6386.7701268843321</v>
      </c>
      <c r="S24" s="517">
        <v>1802.6341946771529</v>
      </c>
      <c r="T24" s="517">
        <v>1259.4515728710796</v>
      </c>
      <c r="U24" s="518">
        <v>33681.581922548416</v>
      </c>
      <c r="V24" s="517">
        <v>4204.7780908685436</v>
      </c>
      <c r="W24" s="517">
        <v>18839.152870335958</v>
      </c>
      <c r="X24" s="517">
        <v>14401.869440315888</v>
      </c>
      <c r="Y24" s="514">
        <v>37445.80040152037</v>
      </c>
      <c r="Z24" s="147">
        <v>302194.17550709035</v>
      </c>
      <c r="AA24" s="514">
        <v>7886914.6013039714</v>
      </c>
      <c r="AB24" s="98"/>
    </row>
    <row r="25" spans="1:28" ht="12" x14ac:dyDescent="0.2">
      <c r="A25" s="1180" t="s">
        <v>215</v>
      </c>
      <c r="B25" s="519">
        <v>31902852.658739407</v>
      </c>
      <c r="C25" s="520">
        <v>17836477.36793441</v>
      </c>
      <c r="D25" s="520">
        <v>71912.158805934567</v>
      </c>
      <c r="E25" s="520">
        <v>2066414.1219735374</v>
      </c>
      <c r="F25" s="521">
        <v>462855.91083624639</v>
      </c>
      <c r="G25" s="522">
        <v>173301.29930668813</v>
      </c>
      <c r="H25" s="522">
        <v>561367.46227393392</v>
      </c>
      <c r="I25" s="522">
        <v>118416.13700373744</v>
      </c>
      <c r="J25" s="522">
        <v>255485.45489088612</v>
      </c>
      <c r="K25" s="519">
        <v>1571426.2643115451</v>
      </c>
      <c r="L25" s="523">
        <v>436392.37580136926</v>
      </c>
      <c r="M25" s="524">
        <v>95895.485431568653</v>
      </c>
      <c r="N25" s="519">
        <v>532287.86123290332</v>
      </c>
      <c r="O25" s="1180" t="s">
        <v>215</v>
      </c>
      <c r="P25" s="525">
        <v>295517.20399029809</v>
      </c>
      <c r="Q25" s="526">
        <v>24748.816320473554</v>
      </c>
      <c r="R25" s="526">
        <v>69391.783986428869</v>
      </c>
      <c r="S25" s="526">
        <v>13324.240001324319</v>
      </c>
      <c r="T25" s="526">
        <v>14178.575356040546</v>
      </c>
      <c r="U25" s="527">
        <v>417160.61965456617</v>
      </c>
      <c r="V25" s="525">
        <v>59652.249469991802</v>
      </c>
      <c r="W25" s="526">
        <v>155746.23888546185</v>
      </c>
      <c r="X25" s="526">
        <v>91925.89546757206</v>
      </c>
      <c r="Y25" s="527">
        <v>307324.38382301596</v>
      </c>
      <c r="Z25" s="528">
        <v>2243778.0284147044</v>
      </c>
      <c r="AA25" s="528">
        <v>56949633.465043828</v>
      </c>
      <c r="AB25" s="98"/>
    </row>
    <row r="26" spans="1:28" ht="12" x14ac:dyDescent="0.2">
      <c r="A26" s="1182" t="s">
        <v>251</v>
      </c>
      <c r="B26" s="1301"/>
      <c r="C26" s="1301"/>
      <c r="D26" s="1301"/>
      <c r="E26" s="1301"/>
      <c r="F26" s="511"/>
      <c r="G26" s="512"/>
      <c r="H26" s="512"/>
      <c r="I26" s="512"/>
      <c r="J26" s="512"/>
      <c r="K26" s="509"/>
      <c r="L26" s="511"/>
      <c r="M26" s="512"/>
      <c r="N26" s="509"/>
      <c r="O26" s="1182" t="s">
        <v>251</v>
      </c>
      <c r="P26" s="1301"/>
      <c r="Q26" s="1301"/>
      <c r="R26" s="1301"/>
      <c r="S26" s="1301"/>
      <c r="T26" s="1301"/>
      <c r="U26" s="1301"/>
      <c r="V26" s="1301"/>
      <c r="W26" s="1301"/>
      <c r="X26" s="1301"/>
      <c r="Y26" s="1301"/>
      <c r="Z26" s="1301"/>
      <c r="AA26" s="1301"/>
      <c r="AB26" s="4"/>
    </row>
    <row r="27" spans="1:28" ht="12" x14ac:dyDescent="0.2">
      <c r="A27" s="1180" t="s">
        <v>538</v>
      </c>
      <c r="B27" s="514">
        <v>385290.30810262344</v>
      </c>
      <c r="C27" s="515">
        <v>502615.21972585522</v>
      </c>
      <c r="D27" s="515">
        <v>7844406.4468113733</v>
      </c>
      <c r="E27" s="515">
        <v>1320004.2674221597</v>
      </c>
      <c r="F27" s="516">
        <v>58339.100144300101</v>
      </c>
      <c r="G27" s="517">
        <v>66865.907587581518</v>
      </c>
      <c r="H27" s="517">
        <v>41147.881958237835</v>
      </c>
      <c r="I27" s="517">
        <v>7665.7922077922121</v>
      </c>
      <c r="J27" s="517">
        <v>20105.25</v>
      </c>
      <c r="K27" s="514">
        <v>194123.9318979118</v>
      </c>
      <c r="L27" s="517">
        <v>2269684.5076737171</v>
      </c>
      <c r="M27" s="517">
        <v>416105.68249504181</v>
      </c>
      <c r="N27" s="514">
        <v>2685790.190168737</v>
      </c>
      <c r="O27" s="1180" t="s">
        <v>538</v>
      </c>
      <c r="P27" s="516">
        <v>614331.93467404263</v>
      </c>
      <c r="Q27" s="517">
        <v>9208.5070953746763</v>
      </c>
      <c r="R27" s="517">
        <v>1094391.7238491727</v>
      </c>
      <c r="S27" s="517">
        <v>16694.889754363285</v>
      </c>
      <c r="T27" s="517">
        <v>93959.902738957855</v>
      </c>
      <c r="U27" s="518">
        <v>1828586.9581119746</v>
      </c>
      <c r="V27" s="517">
        <v>2715.4999999999995</v>
      </c>
      <c r="W27" s="517">
        <v>4550.6666666666661</v>
      </c>
      <c r="X27" s="517">
        <v>2880.5576923076933</v>
      </c>
      <c r="Y27" s="514">
        <v>10146.724358974367</v>
      </c>
      <c r="Z27" s="101">
        <v>611511.05332894158</v>
      </c>
      <c r="AA27" s="514">
        <v>15382475.099928938</v>
      </c>
      <c r="AB27" s="98"/>
    </row>
    <row r="28" spans="1:28" ht="12" x14ac:dyDescent="0.2">
      <c r="A28" s="1181" t="s">
        <v>476</v>
      </c>
      <c r="B28" s="514">
        <v>158083.73289202608</v>
      </c>
      <c r="C28" s="515">
        <v>98722.551420971271</v>
      </c>
      <c r="D28" s="515">
        <v>203886.15050152552</v>
      </c>
      <c r="E28" s="515">
        <v>2156296.248639408</v>
      </c>
      <c r="F28" s="516">
        <v>18097.788862248854</v>
      </c>
      <c r="G28" s="517">
        <v>13512.660720921589</v>
      </c>
      <c r="H28" s="517">
        <v>11902.166326075887</v>
      </c>
      <c r="I28" s="517">
        <v>4245.2532467532455</v>
      </c>
      <c r="J28" s="517">
        <v>7568.1083333333336</v>
      </c>
      <c r="K28" s="514">
        <v>55325.977489332938</v>
      </c>
      <c r="L28" s="517">
        <v>227891.60170509858</v>
      </c>
      <c r="M28" s="517">
        <v>50659.281946839263</v>
      </c>
      <c r="N28" s="514">
        <v>278550.88365193759</v>
      </c>
      <c r="O28" s="1181" t="s">
        <v>476</v>
      </c>
      <c r="P28" s="516">
        <v>62900.719254992335</v>
      </c>
      <c r="Q28" s="517">
        <v>1949.7154215461926</v>
      </c>
      <c r="R28" s="517">
        <v>106851.63158986819</v>
      </c>
      <c r="S28" s="1186">
        <v>4891.0906485671185</v>
      </c>
      <c r="T28" s="1186">
        <v>12750.536533816423</v>
      </c>
      <c r="U28" s="1188">
        <v>189343.69344878843</v>
      </c>
      <c r="V28" s="1186">
        <v>545.50000000000011</v>
      </c>
      <c r="W28" s="1186">
        <v>889.16666666666663</v>
      </c>
      <c r="X28" s="1186">
        <v>521.38461538461536</v>
      </c>
      <c r="Y28" s="1187">
        <v>1956.0512820512818</v>
      </c>
      <c r="Z28" s="666">
        <v>103628.39448883416</v>
      </c>
      <c r="AA28" s="1187">
        <v>3245793.6838149005</v>
      </c>
      <c r="AB28" s="98"/>
    </row>
    <row r="29" spans="1:28" ht="12" x14ac:dyDescent="0.2">
      <c r="A29" s="1181" t="s">
        <v>539</v>
      </c>
      <c r="B29" s="514">
        <v>871.37580959567379</v>
      </c>
      <c r="C29" s="515">
        <v>1569.7364725789901</v>
      </c>
      <c r="D29" s="515">
        <v>3403.4238430431656</v>
      </c>
      <c r="E29" s="515">
        <v>14132.474619692943</v>
      </c>
      <c r="F29" s="516">
        <v>373.67619047619047</v>
      </c>
      <c r="G29" s="1250" t="s">
        <v>983</v>
      </c>
      <c r="H29" s="517">
        <v>143.42279411764707</v>
      </c>
      <c r="I29" s="1186" t="s">
        <v>983</v>
      </c>
      <c r="J29" s="1250" t="s">
        <v>983</v>
      </c>
      <c r="K29" s="1187">
        <v>517.0989845938376</v>
      </c>
      <c r="L29" s="517">
        <v>4201.8329619155002</v>
      </c>
      <c r="M29" s="517">
        <v>1865.3633397137346</v>
      </c>
      <c r="N29" s="514">
        <v>6067.1963016292339</v>
      </c>
      <c r="O29" s="1181" t="s">
        <v>539</v>
      </c>
      <c r="P29" s="516">
        <v>2668.8003645451859</v>
      </c>
      <c r="Q29" s="517">
        <v>59.626696832579185</v>
      </c>
      <c r="R29" s="517">
        <v>570.79110001708864</v>
      </c>
      <c r="S29" s="517">
        <v>92.470588235294116</v>
      </c>
      <c r="T29" s="517">
        <v>124.22222222222221</v>
      </c>
      <c r="U29" s="1188">
        <v>3515.9109718523719</v>
      </c>
      <c r="V29" s="1186" t="s">
        <v>983</v>
      </c>
      <c r="W29" s="1186" t="s">
        <v>983</v>
      </c>
      <c r="X29" s="1186" t="s">
        <v>983</v>
      </c>
      <c r="Y29" s="1187" t="s">
        <v>983</v>
      </c>
      <c r="Z29" s="666">
        <v>726.03412078835618</v>
      </c>
      <c r="AA29" s="1187">
        <v>30803.251123774571</v>
      </c>
      <c r="AB29" s="98"/>
    </row>
    <row r="30" spans="1:28" ht="12" x14ac:dyDescent="0.2">
      <c r="A30" s="1181" t="s">
        <v>554</v>
      </c>
      <c r="B30" s="514">
        <v>682.77479091995224</v>
      </c>
      <c r="C30" s="515">
        <v>582.62344099776146</v>
      </c>
      <c r="D30" s="515">
        <v>2282.4084928649377</v>
      </c>
      <c r="E30" s="515">
        <v>7087.0295902083526</v>
      </c>
      <c r="F30" s="516">
        <v>56.952380952380949</v>
      </c>
      <c r="G30" s="1250" t="s">
        <v>983</v>
      </c>
      <c r="H30" s="517">
        <v>81.187499999999986</v>
      </c>
      <c r="I30" s="517">
        <v>27.303571428571431</v>
      </c>
      <c r="J30" s="1250" t="s">
        <v>983</v>
      </c>
      <c r="K30" s="1187">
        <v>165.44345238095238</v>
      </c>
      <c r="L30" s="517">
        <v>5267.8691050160542</v>
      </c>
      <c r="M30" s="517">
        <v>1029.5721118102779</v>
      </c>
      <c r="N30" s="514">
        <v>6297.4412168263316</v>
      </c>
      <c r="O30" s="1181" t="s">
        <v>554</v>
      </c>
      <c r="P30" s="516">
        <v>1754.4985491025445</v>
      </c>
      <c r="Q30" s="517">
        <v>259.93438914027149</v>
      </c>
      <c r="R30" s="517">
        <v>1056.0820419200109</v>
      </c>
      <c r="S30" s="517">
        <v>38.470588235294116</v>
      </c>
      <c r="T30" s="1186" t="s">
        <v>983</v>
      </c>
      <c r="U30" s="1188">
        <v>3108.98556839812</v>
      </c>
      <c r="V30" s="1186" t="s">
        <v>983</v>
      </c>
      <c r="W30" s="1186" t="s">
        <v>983</v>
      </c>
      <c r="X30" s="1186">
        <v>260.69230769230768</v>
      </c>
      <c r="Y30" s="1187">
        <v>260.69230769230768</v>
      </c>
      <c r="Z30" s="666">
        <v>1419.5248789974448</v>
      </c>
      <c r="AA30" s="1187">
        <v>21886.923739286158</v>
      </c>
      <c r="AB30" s="98"/>
    </row>
    <row r="31" spans="1:28" ht="12" x14ac:dyDescent="0.2">
      <c r="A31" s="1181" t="s">
        <v>127</v>
      </c>
      <c r="B31" s="514">
        <v>56510.220837202454</v>
      </c>
      <c r="C31" s="515">
        <v>64126.971726774143</v>
      </c>
      <c r="D31" s="515">
        <v>61331.978140350497</v>
      </c>
      <c r="E31" s="515">
        <v>386450.40593128308</v>
      </c>
      <c r="F31" s="516">
        <v>3867.1477922077929</v>
      </c>
      <c r="G31" s="517">
        <v>7082.2727272727279</v>
      </c>
      <c r="H31" s="517">
        <v>8866.8539215686287</v>
      </c>
      <c r="I31" s="517">
        <v>1358.8831168831171</v>
      </c>
      <c r="J31" s="517">
        <v>3276.1333333333341</v>
      </c>
      <c r="K31" s="514">
        <v>24451.29089126558</v>
      </c>
      <c r="L31" s="517">
        <v>90141.01570229292</v>
      </c>
      <c r="M31" s="517">
        <v>10726.523422039994</v>
      </c>
      <c r="N31" s="514">
        <v>100867.53912433294</v>
      </c>
      <c r="O31" s="1181" t="s">
        <v>540</v>
      </c>
      <c r="P31" s="516">
        <v>10301.382578511706</v>
      </c>
      <c r="Q31" s="517">
        <v>1203.6710904252564</v>
      </c>
      <c r="R31" s="517">
        <v>13784.854475312812</v>
      </c>
      <c r="S31" s="517">
        <v>3611.3031135531137</v>
      </c>
      <c r="T31" s="517">
        <v>2598.2086611456184</v>
      </c>
      <c r="U31" s="1188">
        <v>31499.419918948548</v>
      </c>
      <c r="V31" s="1186" t="s">
        <v>983</v>
      </c>
      <c r="W31" s="1186">
        <v>1212.5</v>
      </c>
      <c r="X31" s="1186">
        <v>180.86538461538464</v>
      </c>
      <c r="Y31" s="1187">
        <v>1393.3653846153843</v>
      </c>
      <c r="Z31" s="666">
        <v>44929.218704784202</v>
      </c>
      <c r="AA31" s="1187">
        <v>771560.41065951833</v>
      </c>
      <c r="AB31" s="98"/>
    </row>
    <row r="32" spans="1:28" ht="12" x14ac:dyDescent="0.2">
      <c r="A32" s="1181" t="s">
        <v>669</v>
      </c>
      <c r="B32" s="514">
        <v>57396.582895326181</v>
      </c>
      <c r="C32" s="515">
        <v>76313.084005508281</v>
      </c>
      <c r="D32" s="515">
        <v>498393.68725065357</v>
      </c>
      <c r="E32" s="515">
        <v>570376.60082797392</v>
      </c>
      <c r="F32" s="516">
        <v>12338.814838494838</v>
      </c>
      <c r="G32" s="517">
        <v>15596.167849059158</v>
      </c>
      <c r="H32" s="517">
        <v>15348.747351667938</v>
      </c>
      <c r="I32" s="517">
        <v>1624.8279220779218</v>
      </c>
      <c r="J32" s="517">
        <v>6238.0250000000005</v>
      </c>
      <c r="K32" s="514">
        <v>51146.582961299886</v>
      </c>
      <c r="L32" s="517">
        <v>168461.32201214408</v>
      </c>
      <c r="M32" s="517">
        <v>31942.432774084111</v>
      </c>
      <c r="N32" s="514">
        <v>200403.75478622815</v>
      </c>
      <c r="O32" s="1181" t="s">
        <v>669</v>
      </c>
      <c r="P32" s="516">
        <v>103798.99498701695</v>
      </c>
      <c r="Q32" s="517">
        <v>2387.0342717900394</v>
      </c>
      <c r="R32" s="517">
        <v>59177.90342630753</v>
      </c>
      <c r="S32" s="1186">
        <v>2202.9568627450976</v>
      </c>
      <c r="T32" s="1186">
        <v>15841.196536404428</v>
      </c>
      <c r="U32" s="1188">
        <v>183408.08608426366</v>
      </c>
      <c r="V32" s="1186">
        <v>348</v>
      </c>
      <c r="W32" s="1186">
        <v>161.66666666666666</v>
      </c>
      <c r="X32" s="1186">
        <v>1042.7692307692307</v>
      </c>
      <c r="Y32" s="1187">
        <v>1552.435897435897</v>
      </c>
      <c r="Z32" s="666">
        <v>44937.313053628823</v>
      </c>
      <c r="AA32" s="1187">
        <v>1683928.1277621977</v>
      </c>
      <c r="AB32" s="98"/>
    </row>
    <row r="33" spans="1:16384" ht="12" x14ac:dyDescent="0.2">
      <c r="A33" s="1181" t="s">
        <v>477</v>
      </c>
      <c r="B33" s="514">
        <v>17539.679032267366</v>
      </c>
      <c r="C33" s="515">
        <v>40325.969190107593</v>
      </c>
      <c r="D33" s="515">
        <v>84611.475813225043</v>
      </c>
      <c r="E33" s="515">
        <v>67784.51542498215</v>
      </c>
      <c r="F33" s="516">
        <v>4965.4458874458869</v>
      </c>
      <c r="G33" s="517">
        <v>6788.7202526941664</v>
      </c>
      <c r="H33" s="517">
        <v>4684.0376336898407</v>
      </c>
      <c r="I33" s="517">
        <v>427.55194805194799</v>
      </c>
      <c r="J33" s="517">
        <v>3606.5500000000006</v>
      </c>
      <c r="K33" s="514">
        <v>20472.305721881854</v>
      </c>
      <c r="L33" s="517">
        <v>50511.556977340733</v>
      </c>
      <c r="M33" s="517">
        <v>8949.5917501098138</v>
      </c>
      <c r="N33" s="514">
        <v>59461.148727450578</v>
      </c>
      <c r="O33" s="1181" t="s">
        <v>477</v>
      </c>
      <c r="P33" s="516">
        <v>29157.096480911896</v>
      </c>
      <c r="Q33" s="517">
        <v>706.7132433188026</v>
      </c>
      <c r="R33" s="517">
        <v>15005.273573414637</v>
      </c>
      <c r="S33" s="1186">
        <v>792.66923076923081</v>
      </c>
      <c r="T33" s="1186">
        <v>5735.0231625258784</v>
      </c>
      <c r="U33" s="1188">
        <v>51396.775690940391</v>
      </c>
      <c r="V33" s="1186">
        <v>174</v>
      </c>
      <c r="W33" s="1186" t="s">
        <v>983</v>
      </c>
      <c r="X33" s="1186">
        <v>521.38461538461536</v>
      </c>
      <c r="Y33" s="1187">
        <v>695.38461538461524</v>
      </c>
      <c r="Z33" s="666">
        <v>20829.088946545999</v>
      </c>
      <c r="AA33" s="1187">
        <v>363116.34316278767</v>
      </c>
      <c r="AB33" s="98"/>
    </row>
    <row r="34" spans="1:16384" ht="12" x14ac:dyDescent="0.2">
      <c r="A34" s="1181" t="s">
        <v>478</v>
      </c>
      <c r="B34" s="514">
        <v>39856.903863058833</v>
      </c>
      <c r="C34" s="515">
        <v>35987.114815400688</v>
      </c>
      <c r="D34" s="515">
        <v>413782.21143742756</v>
      </c>
      <c r="E34" s="515">
        <v>502592.08540297055</v>
      </c>
      <c r="F34" s="516">
        <v>7373.3689510489503</v>
      </c>
      <c r="G34" s="517">
        <v>8807.4475963649893</v>
      </c>
      <c r="H34" s="517">
        <v>10664.709717978099</v>
      </c>
      <c r="I34" s="517">
        <v>1197.2759740259744</v>
      </c>
      <c r="J34" s="517">
        <v>2631.4749999999999</v>
      </c>
      <c r="K34" s="514">
        <v>30674.277239418032</v>
      </c>
      <c r="L34" s="517">
        <v>117949.76503480428</v>
      </c>
      <c r="M34" s="517">
        <v>22992.841023974262</v>
      </c>
      <c r="N34" s="514">
        <v>140942.60605877859</v>
      </c>
      <c r="O34" s="1181" t="s">
        <v>478</v>
      </c>
      <c r="P34" s="516">
        <v>74641.898506105703</v>
      </c>
      <c r="Q34" s="517">
        <v>1680.3210284712368</v>
      </c>
      <c r="R34" s="517">
        <v>44172.629852892846</v>
      </c>
      <c r="S34" s="1186">
        <v>1410.287631975867</v>
      </c>
      <c r="T34" s="1186">
        <v>10106.173373878539</v>
      </c>
      <c r="U34" s="1188">
        <v>132011.31039332328</v>
      </c>
      <c r="V34" s="1250">
        <v>174</v>
      </c>
      <c r="W34" s="1186">
        <v>161.66666666666666</v>
      </c>
      <c r="X34" s="1186">
        <v>521.38461538461536</v>
      </c>
      <c r="Y34" s="1187">
        <v>857.0512820512821</v>
      </c>
      <c r="Z34" s="665">
        <v>24108.224107082824</v>
      </c>
      <c r="AA34" s="1187">
        <v>1320811.7845994041</v>
      </c>
      <c r="AB34" s="98"/>
    </row>
    <row r="35" spans="1:16384" ht="12" x14ac:dyDescent="0.2">
      <c r="A35" s="1183" t="s">
        <v>215</v>
      </c>
      <c r="B35" s="519">
        <v>658834.99532769457</v>
      </c>
      <c r="C35" s="520">
        <v>743930.18679268402</v>
      </c>
      <c r="D35" s="520">
        <v>8613704.0950400494</v>
      </c>
      <c r="E35" s="520">
        <v>4454347.0270310044</v>
      </c>
      <c r="F35" s="521">
        <v>93073.480208680223</v>
      </c>
      <c r="G35" s="522">
        <v>103057.00888483497</v>
      </c>
      <c r="H35" s="522">
        <v>77490.259851667928</v>
      </c>
      <c r="I35" s="522">
        <v>14922.060064935062</v>
      </c>
      <c r="J35" s="522">
        <v>37187.516666666677</v>
      </c>
      <c r="K35" s="519">
        <v>325730.32567678479</v>
      </c>
      <c r="L35" s="523">
        <v>2765648.1491601816</v>
      </c>
      <c r="M35" s="524">
        <v>512328.856089529</v>
      </c>
      <c r="N35" s="519">
        <v>3277977.0052496893</v>
      </c>
      <c r="O35" s="1183" t="s">
        <v>215</v>
      </c>
      <c r="P35" s="521">
        <v>795756.33040820691</v>
      </c>
      <c r="Q35" s="522">
        <v>15068.488965109011</v>
      </c>
      <c r="R35" s="522">
        <v>1275832.9864826051</v>
      </c>
      <c r="S35" s="522">
        <v>27531.181555699211</v>
      </c>
      <c r="T35" s="522">
        <v>125274.06669254653</v>
      </c>
      <c r="U35" s="519">
        <v>2239463.0541042211</v>
      </c>
      <c r="V35" s="521">
        <v>3609.0000000000005</v>
      </c>
      <c r="W35" s="522">
        <v>6813.9999999999964</v>
      </c>
      <c r="X35" s="522">
        <v>4886.2692307692332</v>
      </c>
      <c r="Y35" s="519">
        <v>15309.269230769236</v>
      </c>
      <c r="Z35" s="520">
        <v>807151.53857597441</v>
      </c>
      <c r="AA35" s="520">
        <v>21136447.497027684</v>
      </c>
      <c r="AB35" s="98"/>
    </row>
    <row r="36" spans="1:16384" s="1616" customFormat="1" ht="12" x14ac:dyDescent="0.2">
      <c r="A36" s="1302"/>
      <c r="B36" s="1663"/>
      <c r="C36" s="1663"/>
      <c r="D36" s="1663"/>
      <c r="E36" s="1663"/>
      <c r="F36" s="1663"/>
      <c r="G36" s="1663"/>
      <c r="H36" s="1663"/>
      <c r="I36" s="1663"/>
      <c r="J36" s="1663"/>
      <c r="K36" s="1663"/>
      <c r="L36" s="1663"/>
      <c r="M36" s="1663"/>
      <c r="N36" s="1663"/>
      <c r="O36" s="1184"/>
      <c r="P36" s="1663"/>
      <c r="Q36" s="1663"/>
      <c r="R36" s="1663"/>
      <c r="S36" s="1663"/>
      <c r="T36" s="1663"/>
      <c r="U36" s="1663"/>
      <c r="V36" s="1663"/>
      <c r="W36" s="1663"/>
      <c r="X36" s="1663"/>
      <c r="Y36" s="1663"/>
      <c r="Z36" s="1663"/>
      <c r="AA36" s="1663"/>
      <c r="AB36" s="25"/>
    </row>
    <row r="37" spans="1:16384" s="1170" customFormat="1" ht="12" x14ac:dyDescent="0.2">
      <c r="A37" s="1184" t="s">
        <v>858</v>
      </c>
      <c r="B37" s="517"/>
      <c r="C37" s="517"/>
      <c r="D37" s="517"/>
      <c r="E37" s="517"/>
      <c r="F37" s="517"/>
      <c r="G37" s="517"/>
      <c r="H37" s="517"/>
      <c r="I37" s="517"/>
      <c r="J37" s="517"/>
      <c r="K37" s="517"/>
      <c r="L37" s="517"/>
      <c r="M37" s="517"/>
      <c r="N37" s="517"/>
      <c r="O37" s="1184" t="s">
        <v>858</v>
      </c>
      <c r="P37" s="517"/>
      <c r="Q37" s="517"/>
      <c r="R37" s="517"/>
      <c r="S37" s="517"/>
      <c r="T37" s="517"/>
      <c r="U37" s="1179"/>
      <c r="V37" s="517"/>
      <c r="W37" s="517"/>
      <c r="X37" s="517"/>
      <c r="Y37" s="517"/>
      <c r="Z37" s="42"/>
      <c r="AA37" s="517"/>
      <c r="AB37" s="25"/>
    </row>
    <row r="38" spans="1:16384" s="1170" customFormat="1" ht="12" x14ac:dyDescent="0.2">
      <c r="A38" s="1184" t="s">
        <v>677</v>
      </c>
      <c r="B38" s="517"/>
      <c r="C38" s="517"/>
      <c r="D38" s="517"/>
      <c r="E38" s="517"/>
      <c r="F38" s="517"/>
      <c r="G38" s="517"/>
      <c r="H38" s="517"/>
      <c r="I38" s="517"/>
      <c r="J38" s="517"/>
      <c r="K38" s="517"/>
      <c r="L38" s="517"/>
      <c r="M38" s="517"/>
      <c r="N38" s="517"/>
      <c r="O38" s="1184" t="s">
        <v>677</v>
      </c>
      <c r="P38" s="517"/>
      <c r="Q38" s="517"/>
      <c r="R38" s="517"/>
      <c r="S38" s="517"/>
      <c r="T38" s="517"/>
      <c r="U38" s="1179"/>
      <c r="V38" s="517"/>
      <c r="W38" s="517"/>
      <c r="X38" s="517"/>
      <c r="Y38" s="517"/>
      <c r="Z38" s="42"/>
      <c r="AA38" s="517"/>
      <c r="AB38" s="25"/>
    </row>
    <row r="39" spans="1:16384" s="1616" customFormat="1" ht="15.75" x14ac:dyDescent="0.25">
      <c r="A39" s="1924" t="s">
        <v>1104</v>
      </c>
      <c r="B39" s="1924"/>
      <c r="C39" s="1924"/>
      <c r="D39" s="1924"/>
      <c r="E39" s="1924"/>
      <c r="F39" s="1924"/>
      <c r="G39" s="1924"/>
      <c r="H39" s="1924"/>
      <c r="I39" s="1924"/>
      <c r="J39" s="1924"/>
      <c r="K39" s="1924"/>
      <c r="L39" s="1924"/>
      <c r="M39" s="1924"/>
      <c r="N39" s="1924"/>
      <c r="O39" s="495" t="s">
        <v>1105</v>
      </c>
      <c r="P39" s="495"/>
      <c r="Q39" s="495"/>
      <c r="R39" s="495"/>
      <c r="S39" s="495"/>
      <c r="T39" s="495"/>
      <c r="U39" s="495"/>
      <c r="V39" s="495"/>
      <c r="W39" s="495"/>
      <c r="X39" s="495"/>
      <c r="Y39" s="495"/>
      <c r="Z39" s="495"/>
      <c r="AA39" s="495"/>
      <c r="AB39" s="1924"/>
      <c r="AC39" s="1924"/>
      <c r="AD39" s="1924"/>
      <c r="AE39" s="1924"/>
      <c r="AF39" s="1924"/>
      <c r="AG39" s="1924"/>
      <c r="AH39" s="1924"/>
      <c r="AI39" s="1924"/>
      <c r="AJ39" s="1924"/>
      <c r="AK39" s="1924"/>
      <c r="AL39" s="1924"/>
      <c r="AM39" s="1924"/>
      <c r="AN39" s="1924"/>
      <c r="AO39" s="1924"/>
      <c r="AP39" s="495"/>
      <c r="AQ39" s="495"/>
      <c r="AR39" s="495"/>
      <c r="AS39" s="495"/>
      <c r="AT39" s="495"/>
      <c r="AU39" s="495"/>
      <c r="AV39" s="495"/>
      <c r="AW39" s="495"/>
      <c r="AX39" s="495"/>
      <c r="AY39" s="495"/>
      <c r="AZ39" s="495"/>
      <c r="BA39" s="495"/>
      <c r="BB39" s="495"/>
      <c r="BC39" s="1924"/>
      <c r="BD39" s="1924"/>
      <c r="BE39" s="1924"/>
      <c r="BF39" s="1924"/>
      <c r="BG39" s="1924"/>
      <c r="BH39" s="1924"/>
      <c r="BI39" s="1924"/>
      <c r="BJ39" s="1924"/>
      <c r="BK39" s="1924"/>
      <c r="BL39" s="1924"/>
      <c r="BM39" s="1924"/>
      <c r="BN39" s="1924"/>
      <c r="BO39" s="1924"/>
      <c r="BP39" s="1924"/>
      <c r="BQ39" s="495"/>
      <c r="BR39" s="495"/>
      <c r="BS39" s="495"/>
      <c r="BT39" s="495"/>
      <c r="BU39" s="495"/>
      <c r="BV39" s="495"/>
      <c r="BW39" s="495"/>
      <c r="BX39" s="495"/>
      <c r="BY39" s="495"/>
      <c r="BZ39" s="495"/>
      <c r="CA39" s="495"/>
      <c r="CB39" s="495"/>
      <c r="CC39" s="495"/>
      <c r="CD39" s="1924"/>
      <c r="CE39" s="1924"/>
      <c r="CF39" s="1924"/>
      <c r="CG39" s="1924"/>
      <c r="CH39" s="1924"/>
      <c r="CI39" s="1924"/>
      <c r="CJ39" s="1924"/>
      <c r="CK39" s="1924"/>
      <c r="CL39" s="1924"/>
      <c r="CM39" s="1924"/>
      <c r="CN39" s="1924"/>
      <c r="CO39" s="1924"/>
      <c r="CP39" s="1924"/>
      <c r="CQ39" s="1924"/>
      <c r="CR39" s="495"/>
      <c r="CS39" s="495"/>
      <c r="CT39" s="495"/>
      <c r="CU39" s="495"/>
      <c r="CV39" s="495"/>
      <c r="CW39" s="495"/>
      <c r="CX39" s="495"/>
      <c r="CY39" s="495"/>
      <c r="CZ39" s="495"/>
      <c r="DA39" s="495"/>
      <c r="DB39" s="495"/>
      <c r="DC39" s="495"/>
      <c r="DD39" s="495"/>
      <c r="DE39" s="1924"/>
      <c r="DF39" s="1924"/>
      <c r="DG39" s="1924"/>
      <c r="DH39" s="1924"/>
      <c r="DI39" s="1924"/>
      <c r="DJ39" s="1924"/>
      <c r="DK39" s="1924"/>
      <c r="DL39" s="1924"/>
      <c r="DM39" s="1924"/>
      <c r="DN39" s="1924"/>
      <c r="DO39" s="1924"/>
      <c r="DP39" s="1924"/>
      <c r="DQ39" s="1924"/>
      <c r="DR39" s="1924"/>
      <c r="DS39" s="495"/>
      <c r="DT39" s="495"/>
      <c r="DU39" s="495"/>
      <c r="DV39" s="495"/>
      <c r="DW39" s="495"/>
      <c r="DX39" s="495"/>
      <c r="DY39" s="495"/>
      <c r="DZ39" s="495"/>
      <c r="EA39" s="495"/>
      <c r="EB39" s="495"/>
      <c r="EC39" s="495"/>
      <c r="ED39" s="495"/>
      <c r="EE39" s="495"/>
      <c r="EF39" s="1924"/>
      <c r="EG39" s="1924"/>
      <c r="EH39" s="1924"/>
      <c r="EI39" s="1924"/>
      <c r="EJ39" s="1924"/>
      <c r="EK39" s="1924"/>
      <c r="EL39" s="1924"/>
      <c r="EM39" s="1924"/>
      <c r="EN39" s="1924"/>
      <c r="EO39" s="1924"/>
      <c r="EP39" s="1924"/>
      <c r="EQ39" s="1924"/>
      <c r="ER39" s="1924"/>
      <c r="ES39" s="1924"/>
      <c r="ET39" s="495"/>
      <c r="EU39" s="495"/>
      <c r="EV39" s="495"/>
      <c r="EW39" s="495"/>
      <c r="EX39" s="495"/>
      <c r="EY39" s="495"/>
      <c r="EZ39" s="495"/>
      <c r="FA39" s="495"/>
      <c r="FB39" s="495"/>
      <c r="FC39" s="495"/>
      <c r="FD39" s="495"/>
      <c r="FE39" s="495"/>
      <c r="FF39" s="495"/>
      <c r="FG39" s="1924"/>
      <c r="FH39" s="1924"/>
      <c r="FI39" s="1924"/>
      <c r="FJ39" s="1924"/>
      <c r="FK39" s="1924"/>
      <c r="FL39" s="1924"/>
      <c r="FM39" s="1924"/>
      <c r="FN39" s="1924"/>
      <c r="FO39" s="1924"/>
      <c r="FP39" s="1924"/>
      <c r="FQ39" s="1924"/>
      <c r="FR39" s="1924"/>
      <c r="FS39" s="1924"/>
      <c r="FT39" s="1924"/>
      <c r="FU39" s="495"/>
      <c r="FV39" s="495"/>
      <c r="FW39" s="495"/>
      <c r="FX39" s="495"/>
      <c r="FY39" s="495"/>
      <c r="FZ39" s="495"/>
      <c r="GA39" s="495"/>
      <c r="GB39" s="495"/>
      <c r="GC39" s="495"/>
      <c r="GD39" s="495"/>
      <c r="GE39" s="495"/>
      <c r="GF39" s="495"/>
      <c r="GG39" s="495"/>
      <c r="GH39" s="1924"/>
      <c r="GI39" s="1924"/>
      <c r="GJ39" s="1924"/>
      <c r="GK39" s="1924"/>
      <c r="GL39" s="1924"/>
      <c r="GM39" s="1924"/>
      <c r="GN39" s="1924"/>
      <c r="GO39" s="1924"/>
      <c r="GP39" s="1924"/>
      <c r="GQ39" s="1924"/>
      <c r="GR39" s="1924"/>
      <c r="GS39" s="1924"/>
      <c r="GT39" s="1924"/>
      <c r="GU39" s="1924"/>
      <c r="GV39" s="495"/>
      <c r="GW39" s="495"/>
      <c r="GX39" s="495"/>
      <c r="GY39" s="495"/>
      <c r="GZ39" s="495"/>
      <c r="HA39" s="495"/>
      <c r="HB39" s="495"/>
      <c r="HC39" s="495"/>
      <c r="HD39" s="495"/>
      <c r="HE39" s="495"/>
      <c r="HF39" s="495"/>
      <c r="HG39" s="495"/>
      <c r="HH39" s="495"/>
      <c r="HI39" s="1924"/>
      <c r="HJ39" s="1924"/>
      <c r="HK39" s="1924"/>
      <c r="HL39" s="1924"/>
      <c r="HM39" s="1924"/>
      <c r="HN39" s="1924"/>
      <c r="HO39" s="1924"/>
      <c r="HP39" s="1924"/>
      <c r="HQ39" s="1924"/>
      <c r="HR39" s="1924"/>
      <c r="HS39" s="1924"/>
      <c r="HT39" s="1924"/>
      <c r="HU39" s="1924"/>
      <c r="HV39" s="1924"/>
      <c r="HW39" s="495"/>
      <c r="HX39" s="495"/>
      <c r="HY39" s="495"/>
      <c r="HZ39" s="495"/>
      <c r="IA39" s="495"/>
      <c r="IB39" s="495"/>
      <c r="IC39" s="495"/>
      <c r="ID39" s="495"/>
      <c r="IE39" s="495"/>
      <c r="IF39" s="495"/>
      <c r="IG39" s="495"/>
      <c r="IH39" s="495"/>
      <c r="II39" s="495"/>
      <c r="IJ39" s="1924"/>
      <c r="IK39" s="1924"/>
      <c r="IL39" s="1924"/>
      <c r="IM39" s="1924"/>
      <c r="IN39" s="1924"/>
      <c r="IO39" s="1924"/>
      <c r="IP39" s="1924"/>
      <c r="IQ39" s="1924"/>
      <c r="IR39" s="1924"/>
      <c r="IS39" s="1924"/>
      <c r="IT39" s="1924"/>
      <c r="IU39" s="1924"/>
      <c r="IV39" s="1924"/>
      <c r="IW39" s="1924"/>
      <c r="IX39" s="495"/>
      <c r="IY39" s="495"/>
      <c r="IZ39" s="495"/>
      <c r="JA39" s="495"/>
      <c r="JB39" s="495"/>
      <c r="JC39" s="495"/>
      <c r="JD39" s="495"/>
      <c r="JE39" s="495"/>
      <c r="JF39" s="495"/>
      <c r="JG39" s="495"/>
      <c r="JH39" s="495"/>
      <c r="JI39" s="495"/>
      <c r="JJ39" s="495"/>
      <c r="JK39" s="1924"/>
      <c r="JL39" s="1924"/>
      <c r="JM39" s="1924"/>
      <c r="JN39" s="1924"/>
      <c r="JO39" s="1924"/>
      <c r="JP39" s="1924"/>
      <c r="JQ39" s="1924"/>
      <c r="JR39" s="1924"/>
      <c r="JS39" s="1924"/>
      <c r="JT39" s="1924"/>
      <c r="JU39" s="1924"/>
      <c r="JV39" s="1924"/>
      <c r="JW39" s="1924"/>
      <c r="JX39" s="1924"/>
      <c r="JY39" s="495"/>
      <c r="JZ39" s="495"/>
      <c r="KA39" s="495"/>
      <c r="KB39" s="495"/>
      <c r="KC39" s="495"/>
      <c r="KD39" s="495"/>
      <c r="KE39" s="495"/>
      <c r="KF39" s="495"/>
      <c r="KG39" s="495"/>
      <c r="KH39" s="495"/>
      <c r="KI39" s="495"/>
      <c r="KJ39" s="495"/>
      <c r="KK39" s="495"/>
      <c r="KL39" s="1924"/>
      <c r="KM39" s="1924"/>
      <c r="KN39" s="1924"/>
      <c r="KO39" s="1924"/>
      <c r="KP39" s="1924"/>
      <c r="KQ39" s="1924"/>
      <c r="KR39" s="1924"/>
      <c r="KS39" s="1924"/>
      <c r="KT39" s="1924"/>
      <c r="KU39" s="1924"/>
      <c r="KV39" s="1924"/>
      <c r="KW39" s="1924"/>
      <c r="KX39" s="1924"/>
      <c r="KY39" s="1924"/>
      <c r="KZ39" s="495"/>
      <c r="LA39" s="495"/>
      <c r="LB39" s="495"/>
      <c r="LC39" s="495"/>
      <c r="LD39" s="495"/>
      <c r="LE39" s="495"/>
      <c r="LF39" s="495"/>
      <c r="LG39" s="495"/>
      <c r="LH39" s="495"/>
      <c r="LI39" s="495"/>
      <c r="LJ39" s="495"/>
      <c r="LK39" s="495"/>
      <c r="LL39" s="495"/>
      <c r="LM39" s="1924"/>
      <c r="LN39" s="1924"/>
      <c r="LO39" s="1924"/>
      <c r="LP39" s="1924"/>
      <c r="LQ39" s="1924"/>
      <c r="LR39" s="1924"/>
      <c r="LS39" s="1924"/>
      <c r="LT39" s="1924"/>
      <c r="LU39" s="1924"/>
      <c r="LV39" s="1924"/>
      <c r="LW39" s="1924"/>
      <c r="LX39" s="1924"/>
      <c r="LY39" s="1924"/>
      <c r="LZ39" s="1924"/>
      <c r="MA39" s="495"/>
      <c r="MB39" s="495"/>
      <c r="MC39" s="495"/>
      <c r="MD39" s="495"/>
      <c r="ME39" s="495"/>
      <c r="MF39" s="495"/>
      <c r="MG39" s="495"/>
      <c r="MH39" s="495"/>
      <c r="MI39" s="495"/>
      <c r="MJ39" s="495"/>
      <c r="MK39" s="495"/>
      <c r="ML39" s="495"/>
      <c r="MM39" s="495"/>
      <c r="MN39" s="1924"/>
      <c r="MO39" s="1924"/>
      <c r="MP39" s="1924"/>
      <c r="MQ39" s="1924"/>
      <c r="MR39" s="1924"/>
      <c r="MS39" s="1924"/>
      <c r="MT39" s="1924"/>
      <c r="MU39" s="1924"/>
      <c r="MV39" s="1924"/>
      <c r="MW39" s="1924"/>
      <c r="MX39" s="1924"/>
      <c r="MY39" s="1924"/>
      <c r="MZ39" s="1924"/>
      <c r="NA39" s="1924"/>
      <c r="NB39" s="495"/>
      <c r="NC39" s="495"/>
      <c r="ND39" s="495"/>
      <c r="NE39" s="495"/>
      <c r="NF39" s="495"/>
      <c r="NG39" s="495"/>
      <c r="NH39" s="495"/>
      <c r="NI39" s="495"/>
      <c r="NJ39" s="495"/>
      <c r="NK39" s="495"/>
      <c r="NL39" s="495"/>
      <c r="NM39" s="495"/>
      <c r="NN39" s="495"/>
      <c r="NO39" s="1924"/>
      <c r="NP39" s="1924"/>
      <c r="NQ39" s="1924"/>
      <c r="NR39" s="1924"/>
      <c r="NS39" s="1924"/>
      <c r="NT39" s="1924"/>
      <c r="NU39" s="1924"/>
      <c r="NV39" s="1924"/>
      <c r="NW39" s="1924"/>
      <c r="NX39" s="1924"/>
      <c r="NY39" s="1924"/>
      <c r="NZ39" s="1924"/>
      <c r="OA39" s="1924"/>
      <c r="OB39" s="1924"/>
      <c r="OC39" s="495"/>
      <c r="OD39" s="495"/>
      <c r="OE39" s="495"/>
      <c r="OF39" s="495"/>
      <c r="OG39" s="495"/>
      <c r="OH39" s="495"/>
      <c r="OI39" s="495"/>
      <c r="OJ39" s="495"/>
      <c r="OK39" s="495"/>
      <c r="OL39" s="495"/>
      <c r="OM39" s="495"/>
      <c r="ON39" s="495"/>
      <c r="OO39" s="495"/>
      <c r="OP39" s="1924"/>
      <c r="OQ39" s="1924"/>
      <c r="OR39" s="1924"/>
      <c r="OS39" s="1924"/>
      <c r="OT39" s="1924"/>
      <c r="OU39" s="1924"/>
      <c r="OV39" s="1924"/>
      <c r="OW39" s="1924"/>
      <c r="OX39" s="1924"/>
      <c r="OY39" s="1924"/>
      <c r="OZ39" s="1924"/>
      <c r="PA39" s="1924"/>
      <c r="PB39" s="1924"/>
      <c r="PC39" s="1924"/>
      <c r="PD39" s="495"/>
      <c r="PE39" s="495"/>
      <c r="PF39" s="495"/>
      <c r="PG39" s="495"/>
      <c r="PH39" s="495"/>
      <c r="PI39" s="495"/>
      <c r="PJ39" s="495"/>
      <c r="PK39" s="495"/>
      <c r="PL39" s="495"/>
      <c r="PM39" s="495"/>
      <c r="PN39" s="495"/>
      <c r="PO39" s="495"/>
      <c r="PP39" s="495"/>
      <c r="PQ39" s="1924"/>
      <c r="PR39" s="1924"/>
      <c r="PS39" s="1924"/>
      <c r="PT39" s="1924"/>
      <c r="PU39" s="1924"/>
      <c r="PV39" s="1924"/>
      <c r="PW39" s="1924"/>
      <c r="PX39" s="1924"/>
      <c r="PY39" s="1924"/>
      <c r="PZ39" s="1924"/>
      <c r="QA39" s="1924"/>
      <c r="QB39" s="1924"/>
      <c r="QC39" s="1924"/>
      <c r="QD39" s="1924"/>
      <c r="QE39" s="495"/>
      <c r="QF39" s="495"/>
      <c r="QG39" s="495"/>
      <c r="QH39" s="495"/>
      <c r="QI39" s="495"/>
      <c r="QJ39" s="495"/>
      <c r="QK39" s="495"/>
      <c r="QL39" s="495"/>
      <c r="QM39" s="495"/>
      <c r="QN39" s="495"/>
      <c r="QO39" s="495"/>
      <c r="QP39" s="495"/>
      <c r="QQ39" s="495"/>
      <c r="QR39" s="1924"/>
      <c r="QS39" s="1924"/>
      <c r="QT39" s="1924"/>
      <c r="QU39" s="1924"/>
      <c r="QV39" s="1924"/>
      <c r="QW39" s="1924"/>
      <c r="QX39" s="1924"/>
      <c r="QY39" s="1924"/>
      <c r="QZ39" s="1924"/>
      <c r="RA39" s="1924"/>
      <c r="RB39" s="1924"/>
      <c r="RC39" s="1924"/>
      <c r="RD39" s="1924"/>
      <c r="RE39" s="1924"/>
      <c r="RF39" s="495"/>
      <c r="RG39" s="495"/>
      <c r="RH39" s="495"/>
      <c r="RI39" s="495"/>
      <c r="RJ39" s="495"/>
      <c r="RK39" s="495"/>
      <c r="RL39" s="495"/>
      <c r="RM39" s="495"/>
      <c r="RN39" s="495"/>
      <c r="RO39" s="495"/>
      <c r="RP39" s="495"/>
      <c r="RQ39" s="495"/>
      <c r="RR39" s="495"/>
      <c r="RS39" s="1924"/>
      <c r="RT39" s="1924"/>
      <c r="RU39" s="1924"/>
      <c r="RV39" s="1924"/>
      <c r="RW39" s="1924"/>
      <c r="RX39" s="1924"/>
      <c r="RY39" s="1924"/>
      <c r="RZ39" s="1924"/>
      <c r="SA39" s="1924"/>
      <c r="SB39" s="1924"/>
      <c r="SC39" s="1924"/>
      <c r="SD39" s="1924"/>
      <c r="SE39" s="1924"/>
      <c r="SF39" s="1924"/>
      <c r="SG39" s="495"/>
      <c r="SH39" s="495"/>
      <c r="SI39" s="495"/>
      <c r="SJ39" s="495"/>
      <c r="SK39" s="495"/>
      <c r="SL39" s="495"/>
      <c r="SM39" s="495"/>
      <c r="SN39" s="495"/>
      <c r="SO39" s="495"/>
      <c r="SP39" s="495"/>
      <c r="SQ39" s="495"/>
      <c r="SR39" s="495"/>
      <c r="SS39" s="495"/>
      <c r="ST39" s="1924"/>
      <c r="SU39" s="1924"/>
      <c r="SV39" s="1924"/>
      <c r="SW39" s="1924"/>
      <c r="SX39" s="1924"/>
      <c r="SY39" s="1924"/>
      <c r="SZ39" s="1924"/>
      <c r="TA39" s="1924"/>
      <c r="TB39" s="1924"/>
      <c r="TC39" s="1924"/>
      <c r="TD39" s="1924"/>
      <c r="TE39" s="1924"/>
      <c r="TF39" s="1924"/>
      <c r="TG39" s="1924"/>
      <c r="TH39" s="495"/>
      <c r="TI39" s="495"/>
      <c r="TJ39" s="495"/>
      <c r="TK39" s="495"/>
      <c r="TL39" s="495"/>
      <c r="TM39" s="495"/>
      <c r="TN39" s="495"/>
      <c r="TO39" s="495"/>
      <c r="TP39" s="495"/>
      <c r="TQ39" s="495"/>
      <c r="TR39" s="495"/>
      <c r="TS39" s="495"/>
      <c r="TT39" s="495"/>
      <c r="TU39" s="1924"/>
      <c r="TV39" s="1924"/>
      <c r="TW39" s="1924"/>
      <c r="TX39" s="1924"/>
      <c r="TY39" s="1924"/>
      <c r="TZ39" s="1924"/>
      <c r="UA39" s="1924"/>
      <c r="UB39" s="1924"/>
      <c r="UC39" s="1924"/>
      <c r="UD39" s="1924"/>
      <c r="UE39" s="1924"/>
      <c r="UF39" s="1924"/>
      <c r="UG39" s="1924"/>
      <c r="UH39" s="1924"/>
      <c r="UI39" s="495"/>
      <c r="UJ39" s="495"/>
      <c r="UK39" s="495"/>
      <c r="UL39" s="495"/>
      <c r="UM39" s="495"/>
      <c r="UN39" s="495"/>
      <c r="UO39" s="495"/>
      <c r="UP39" s="495"/>
      <c r="UQ39" s="495"/>
      <c r="UR39" s="495"/>
      <c r="US39" s="495"/>
      <c r="UT39" s="495"/>
      <c r="UU39" s="495"/>
      <c r="UV39" s="1924"/>
      <c r="UW39" s="1924"/>
      <c r="UX39" s="1924"/>
      <c r="UY39" s="1924"/>
      <c r="UZ39" s="1924"/>
      <c r="VA39" s="1924"/>
      <c r="VB39" s="1924"/>
      <c r="VC39" s="1924"/>
      <c r="VD39" s="1924"/>
      <c r="VE39" s="1924"/>
      <c r="VF39" s="1924"/>
      <c r="VG39" s="1924"/>
      <c r="VH39" s="1924"/>
      <c r="VI39" s="1924"/>
      <c r="VJ39" s="495"/>
      <c r="VK39" s="495"/>
      <c r="VL39" s="495"/>
      <c r="VM39" s="495"/>
      <c r="VN39" s="495"/>
      <c r="VO39" s="495"/>
      <c r="VP39" s="495"/>
      <c r="VQ39" s="495"/>
      <c r="VR39" s="495"/>
      <c r="VS39" s="495"/>
      <c r="VT39" s="495"/>
      <c r="VU39" s="495"/>
      <c r="VV39" s="495"/>
      <c r="VW39" s="1924"/>
      <c r="VX39" s="1924"/>
      <c r="VY39" s="1924"/>
      <c r="VZ39" s="1924"/>
      <c r="WA39" s="1924"/>
      <c r="WB39" s="1924"/>
      <c r="WC39" s="1924"/>
      <c r="WD39" s="1924"/>
      <c r="WE39" s="1924"/>
      <c r="WF39" s="1924"/>
      <c r="WG39" s="1924"/>
      <c r="WH39" s="1924"/>
      <c r="WI39" s="1924"/>
      <c r="WJ39" s="1924"/>
      <c r="WK39" s="495"/>
      <c r="WL39" s="495"/>
      <c r="WM39" s="495"/>
      <c r="WN39" s="495"/>
      <c r="WO39" s="495"/>
      <c r="WP39" s="495"/>
      <c r="WQ39" s="495"/>
      <c r="WR39" s="495"/>
      <c r="WS39" s="495"/>
      <c r="WT39" s="495"/>
      <c r="WU39" s="495"/>
      <c r="WV39" s="495"/>
      <c r="WW39" s="495"/>
      <c r="WX39" s="1924"/>
      <c r="WY39" s="1924"/>
      <c r="WZ39" s="1924"/>
      <c r="XA39" s="1924"/>
      <c r="XB39" s="1924"/>
      <c r="XC39" s="1924"/>
      <c r="XD39" s="1924"/>
      <c r="XE39" s="1924"/>
      <c r="XF39" s="1924"/>
      <c r="XG39" s="1924"/>
      <c r="XH39" s="1924"/>
      <c r="XI39" s="1924"/>
      <c r="XJ39" s="1924"/>
      <c r="XK39" s="1924"/>
      <c r="XL39" s="495"/>
      <c r="XM39" s="495"/>
      <c r="XN39" s="495"/>
      <c r="XO39" s="495"/>
      <c r="XP39" s="495"/>
      <c r="XQ39" s="495"/>
      <c r="XR39" s="495"/>
      <c r="XS39" s="495"/>
      <c r="XT39" s="495"/>
      <c r="XU39" s="495"/>
      <c r="XV39" s="495"/>
      <c r="XW39" s="495"/>
      <c r="XX39" s="495"/>
      <c r="XY39" s="1924"/>
      <c r="XZ39" s="1924"/>
      <c r="YA39" s="1924"/>
      <c r="YB39" s="1924"/>
      <c r="YC39" s="1924"/>
      <c r="YD39" s="1924"/>
      <c r="YE39" s="1924"/>
      <c r="YF39" s="1924"/>
      <c r="YG39" s="1924"/>
      <c r="YH39" s="1924"/>
      <c r="YI39" s="1924"/>
      <c r="YJ39" s="1924"/>
      <c r="YK39" s="1924"/>
      <c r="YL39" s="1924"/>
      <c r="YM39" s="495"/>
      <c r="YN39" s="495"/>
      <c r="YO39" s="495"/>
      <c r="YP39" s="495"/>
      <c r="YQ39" s="495"/>
      <c r="YR39" s="495"/>
      <c r="YS39" s="495"/>
      <c r="YT39" s="495"/>
      <c r="YU39" s="495"/>
      <c r="YV39" s="495"/>
      <c r="YW39" s="495"/>
      <c r="YX39" s="495"/>
      <c r="YY39" s="495"/>
      <c r="YZ39" s="1924"/>
      <c r="ZA39" s="1924"/>
      <c r="ZB39" s="1924"/>
      <c r="ZC39" s="1924"/>
      <c r="ZD39" s="1924"/>
      <c r="ZE39" s="1924"/>
      <c r="ZF39" s="1924"/>
      <c r="ZG39" s="1924"/>
      <c r="ZH39" s="1924"/>
      <c r="ZI39" s="1924"/>
      <c r="ZJ39" s="1924"/>
      <c r="ZK39" s="1924"/>
      <c r="ZL39" s="1924"/>
      <c r="ZM39" s="1924"/>
      <c r="ZN39" s="495"/>
      <c r="ZO39" s="495"/>
      <c r="ZP39" s="495"/>
      <c r="ZQ39" s="495"/>
      <c r="ZR39" s="495"/>
      <c r="ZS39" s="495"/>
      <c r="ZT39" s="495"/>
      <c r="ZU39" s="495"/>
      <c r="ZV39" s="495"/>
      <c r="ZW39" s="495"/>
      <c r="ZX39" s="495"/>
      <c r="ZY39" s="495"/>
      <c r="ZZ39" s="495"/>
      <c r="AAA39" s="1924"/>
      <c r="AAB39" s="1924"/>
      <c r="AAC39" s="1924"/>
      <c r="AAD39" s="1924"/>
      <c r="AAE39" s="1924"/>
      <c r="AAF39" s="1924"/>
      <c r="AAG39" s="1924"/>
      <c r="AAH39" s="1924"/>
      <c r="AAI39" s="1924"/>
      <c r="AAJ39" s="1924"/>
      <c r="AAK39" s="1924"/>
      <c r="AAL39" s="1924"/>
      <c r="AAM39" s="1924"/>
      <c r="AAN39" s="1924"/>
      <c r="AAO39" s="495"/>
      <c r="AAP39" s="495"/>
      <c r="AAQ39" s="495"/>
      <c r="AAR39" s="495"/>
      <c r="AAS39" s="495"/>
      <c r="AAT39" s="495"/>
      <c r="AAU39" s="495"/>
      <c r="AAV39" s="495"/>
      <c r="AAW39" s="495"/>
      <c r="AAX39" s="495"/>
      <c r="AAY39" s="495"/>
      <c r="AAZ39" s="495"/>
      <c r="ABA39" s="495"/>
      <c r="ABB39" s="1924"/>
      <c r="ABC39" s="1924"/>
      <c r="ABD39" s="1924"/>
      <c r="ABE39" s="1924"/>
      <c r="ABF39" s="1924"/>
      <c r="ABG39" s="1924"/>
      <c r="ABH39" s="1924"/>
      <c r="ABI39" s="1924"/>
      <c r="ABJ39" s="1924"/>
      <c r="ABK39" s="1924"/>
      <c r="ABL39" s="1924"/>
      <c r="ABM39" s="1924"/>
      <c r="ABN39" s="1924"/>
      <c r="ABO39" s="1924"/>
      <c r="ABP39" s="495"/>
      <c r="ABQ39" s="495"/>
      <c r="ABR39" s="495"/>
      <c r="ABS39" s="495"/>
      <c r="ABT39" s="495"/>
      <c r="ABU39" s="495"/>
      <c r="ABV39" s="495"/>
      <c r="ABW39" s="495"/>
      <c r="ABX39" s="495"/>
      <c r="ABY39" s="495"/>
      <c r="ABZ39" s="495"/>
      <c r="ACA39" s="495"/>
      <c r="ACB39" s="495"/>
      <c r="ACC39" s="1924"/>
      <c r="ACD39" s="1924"/>
      <c r="ACE39" s="1924"/>
      <c r="ACF39" s="1924"/>
      <c r="ACG39" s="1924"/>
      <c r="ACH39" s="1924"/>
      <c r="ACI39" s="1924"/>
      <c r="ACJ39" s="1924"/>
      <c r="ACK39" s="1924"/>
      <c r="ACL39" s="1924"/>
      <c r="ACM39" s="1924"/>
      <c r="ACN39" s="1924"/>
      <c r="ACO39" s="1924"/>
      <c r="ACP39" s="1924"/>
      <c r="ACQ39" s="495"/>
      <c r="ACR39" s="495"/>
      <c r="ACS39" s="495"/>
      <c r="ACT39" s="495"/>
      <c r="ACU39" s="495"/>
      <c r="ACV39" s="495"/>
      <c r="ACW39" s="495"/>
      <c r="ACX39" s="495"/>
      <c r="ACY39" s="495"/>
      <c r="ACZ39" s="495"/>
      <c r="ADA39" s="495"/>
      <c r="ADB39" s="495"/>
      <c r="ADC39" s="495"/>
      <c r="ADD39" s="1924"/>
      <c r="ADE39" s="1924"/>
      <c r="ADF39" s="1924"/>
      <c r="ADG39" s="1924"/>
      <c r="ADH39" s="1924"/>
      <c r="ADI39" s="1924"/>
      <c r="ADJ39" s="1924"/>
      <c r="ADK39" s="1924"/>
      <c r="ADL39" s="1924"/>
      <c r="ADM39" s="1924"/>
      <c r="ADN39" s="1924"/>
      <c r="ADO39" s="1924"/>
      <c r="ADP39" s="1924"/>
      <c r="ADQ39" s="1924"/>
      <c r="ADR39" s="495"/>
      <c r="ADS39" s="495"/>
      <c r="ADT39" s="495"/>
      <c r="ADU39" s="495"/>
      <c r="ADV39" s="495"/>
      <c r="ADW39" s="495"/>
      <c r="ADX39" s="495"/>
      <c r="ADY39" s="495"/>
      <c r="ADZ39" s="495"/>
      <c r="AEA39" s="495"/>
      <c r="AEB39" s="495"/>
      <c r="AEC39" s="495"/>
      <c r="AED39" s="495"/>
      <c r="AEE39" s="1924"/>
      <c r="AEF39" s="1924"/>
      <c r="AEG39" s="1924"/>
      <c r="AEH39" s="1924"/>
      <c r="AEI39" s="1924"/>
      <c r="AEJ39" s="1924"/>
      <c r="AEK39" s="1924"/>
      <c r="AEL39" s="1924"/>
      <c r="AEM39" s="1924"/>
      <c r="AEN39" s="1924"/>
      <c r="AEO39" s="1924"/>
      <c r="AEP39" s="1924"/>
      <c r="AEQ39" s="1924"/>
      <c r="AER39" s="1924"/>
      <c r="AES39" s="495"/>
      <c r="AET39" s="495"/>
      <c r="AEU39" s="495"/>
      <c r="AEV39" s="495"/>
      <c r="AEW39" s="495"/>
      <c r="AEX39" s="495"/>
      <c r="AEY39" s="495"/>
      <c r="AEZ39" s="495"/>
      <c r="AFA39" s="495"/>
      <c r="AFB39" s="495"/>
      <c r="AFC39" s="495"/>
      <c r="AFD39" s="495"/>
      <c r="AFE39" s="495"/>
      <c r="AFF39" s="1924"/>
      <c r="AFG39" s="1924"/>
      <c r="AFH39" s="1924"/>
      <c r="AFI39" s="1924"/>
      <c r="AFJ39" s="1924"/>
      <c r="AFK39" s="1924"/>
      <c r="AFL39" s="1924"/>
      <c r="AFM39" s="1924"/>
      <c r="AFN39" s="1924"/>
      <c r="AFO39" s="1924"/>
      <c r="AFP39" s="1924"/>
      <c r="AFQ39" s="1924"/>
      <c r="AFR39" s="1924"/>
      <c r="AFS39" s="1924"/>
      <c r="AFT39" s="495"/>
      <c r="AFU39" s="495"/>
      <c r="AFV39" s="495"/>
      <c r="AFW39" s="495"/>
      <c r="AFX39" s="495"/>
      <c r="AFY39" s="495"/>
      <c r="AFZ39" s="495"/>
      <c r="AGA39" s="495"/>
      <c r="AGB39" s="495"/>
      <c r="AGC39" s="495"/>
      <c r="AGD39" s="495"/>
      <c r="AGE39" s="495"/>
      <c r="AGF39" s="495"/>
      <c r="AGG39" s="1924"/>
      <c r="AGH39" s="1924"/>
      <c r="AGI39" s="1924"/>
      <c r="AGJ39" s="1924"/>
      <c r="AGK39" s="1924"/>
      <c r="AGL39" s="1924"/>
      <c r="AGM39" s="1924"/>
      <c r="AGN39" s="1924"/>
      <c r="AGO39" s="1924"/>
      <c r="AGP39" s="1924"/>
      <c r="AGQ39" s="1924"/>
      <c r="AGR39" s="1924"/>
      <c r="AGS39" s="1924"/>
      <c r="AGT39" s="1924"/>
      <c r="AGU39" s="495"/>
      <c r="AGV39" s="495"/>
      <c r="AGW39" s="495"/>
      <c r="AGX39" s="495"/>
      <c r="AGY39" s="495"/>
      <c r="AGZ39" s="495"/>
      <c r="AHA39" s="495"/>
      <c r="AHB39" s="495"/>
      <c r="AHC39" s="495"/>
      <c r="AHD39" s="495"/>
      <c r="AHE39" s="495"/>
      <c r="AHF39" s="495"/>
      <c r="AHG39" s="495"/>
      <c r="AHH39" s="1924"/>
      <c r="AHI39" s="1924"/>
      <c r="AHJ39" s="1924"/>
      <c r="AHK39" s="1924"/>
      <c r="AHL39" s="1924"/>
      <c r="AHM39" s="1924"/>
      <c r="AHN39" s="1924"/>
      <c r="AHO39" s="1924"/>
      <c r="AHP39" s="1924"/>
      <c r="AHQ39" s="1924"/>
      <c r="AHR39" s="1924"/>
      <c r="AHS39" s="1924"/>
      <c r="AHT39" s="1924"/>
      <c r="AHU39" s="1924"/>
      <c r="AHV39" s="495"/>
      <c r="AHW39" s="495"/>
      <c r="AHX39" s="495"/>
      <c r="AHY39" s="495"/>
      <c r="AHZ39" s="495"/>
      <c r="AIA39" s="495"/>
      <c r="AIB39" s="495"/>
      <c r="AIC39" s="495"/>
      <c r="AID39" s="495"/>
      <c r="AIE39" s="495"/>
      <c r="AIF39" s="495"/>
      <c r="AIG39" s="495"/>
      <c r="AIH39" s="495"/>
      <c r="AII39" s="1924"/>
      <c r="AIJ39" s="1924"/>
      <c r="AIK39" s="1924"/>
      <c r="AIL39" s="1924"/>
      <c r="AIM39" s="1924"/>
      <c r="AIN39" s="1924"/>
      <c r="AIO39" s="1924"/>
      <c r="AIP39" s="1924"/>
      <c r="AIQ39" s="1924"/>
      <c r="AIR39" s="1924"/>
      <c r="AIS39" s="1924"/>
      <c r="AIT39" s="1924"/>
      <c r="AIU39" s="1924"/>
      <c r="AIV39" s="1924"/>
      <c r="AIW39" s="495"/>
      <c r="AIX39" s="495"/>
      <c r="AIY39" s="495"/>
      <c r="AIZ39" s="495"/>
      <c r="AJA39" s="495"/>
      <c r="AJB39" s="495"/>
      <c r="AJC39" s="495"/>
      <c r="AJD39" s="495"/>
      <c r="AJE39" s="495"/>
      <c r="AJF39" s="495"/>
      <c r="AJG39" s="495"/>
      <c r="AJH39" s="495"/>
      <c r="AJI39" s="495"/>
      <c r="AJJ39" s="1924"/>
      <c r="AJK39" s="1924"/>
      <c r="AJL39" s="1924"/>
      <c r="AJM39" s="1924"/>
      <c r="AJN39" s="1924"/>
      <c r="AJO39" s="1924"/>
      <c r="AJP39" s="1924"/>
      <c r="AJQ39" s="1924"/>
      <c r="AJR39" s="1924"/>
      <c r="AJS39" s="1924"/>
      <c r="AJT39" s="1924"/>
      <c r="AJU39" s="1924"/>
      <c r="AJV39" s="1924"/>
      <c r="AJW39" s="1924"/>
      <c r="AJX39" s="495"/>
      <c r="AJY39" s="495"/>
      <c r="AJZ39" s="495"/>
      <c r="AKA39" s="495"/>
      <c r="AKB39" s="495"/>
      <c r="AKC39" s="495"/>
      <c r="AKD39" s="495"/>
      <c r="AKE39" s="495"/>
      <c r="AKF39" s="495"/>
      <c r="AKG39" s="495"/>
      <c r="AKH39" s="495"/>
      <c r="AKI39" s="495"/>
      <c r="AKJ39" s="495"/>
      <c r="AKK39" s="1924"/>
      <c r="AKL39" s="1924"/>
      <c r="AKM39" s="1924"/>
      <c r="AKN39" s="1924"/>
      <c r="AKO39" s="1924"/>
      <c r="AKP39" s="1924"/>
      <c r="AKQ39" s="1924"/>
      <c r="AKR39" s="1924"/>
      <c r="AKS39" s="1924"/>
      <c r="AKT39" s="1924"/>
      <c r="AKU39" s="1924"/>
      <c r="AKV39" s="1924"/>
      <c r="AKW39" s="1924"/>
      <c r="AKX39" s="1924"/>
      <c r="AKY39" s="495"/>
      <c r="AKZ39" s="495"/>
      <c r="ALA39" s="495"/>
      <c r="ALB39" s="495"/>
      <c r="ALC39" s="495"/>
      <c r="ALD39" s="495"/>
      <c r="ALE39" s="495"/>
      <c r="ALF39" s="495"/>
      <c r="ALG39" s="495"/>
      <c r="ALH39" s="495"/>
      <c r="ALI39" s="495"/>
      <c r="ALJ39" s="495"/>
      <c r="ALK39" s="495"/>
      <c r="ALL39" s="1924"/>
      <c r="ALM39" s="1924"/>
      <c r="ALN39" s="1924"/>
      <c r="ALO39" s="1924"/>
      <c r="ALP39" s="1924"/>
      <c r="ALQ39" s="1924"/>
      <c r="ALR39" s="1924"/>
      <c r="ALS39" s="1924"/>
      <c r="ALT39" s="1924"/>
      <c r="ALU39" s="1924"/>
      <c r="ALV39" s="1924"/>
      <c r="ALW39" s="1924"/>
      <c r="ALX39" s="1924"/>
      <c r="ALY39" s="1924"/>
      <c r="ALZ39" s="495"/>
      <c r="AMA39" s="495"/>
      <c r="AMB39" s="495"/>
      <c r="AMC39" s="495"/>
      <c r="AMD39" s="495"/>
      <c r="AME39" s="495"/>
      <c r="AMF39" s="495"/>
      <c r="AMG39" s="495"/>
      <c r="AMH39" s="495"/>
      <c r="AMI39" s="495"/>
      <c r="AMJ39" s="495"/>
      <c r="AMK39" s="495"/>
      <c r="AML39" s="495"/>
      <c r="AMM39" s="1924"/>
      <c r="AMN39" s="1924"/>
      <c r="AMO39" s="1924"/>
      <c r="AMP39" s="1924"/>
      <c r="AMQ39" s="1924"/>
      <c r="AMR39" s="1924"/>
      <c r="AMS39" s="1924"/>
      <c r="AMT39" s="1924"/>
      <c r="AMU39" s="1924"/>
      <c r="AMV39" s="1924"/>
      <c r="AMW39" s="1924"/>
      <c r="AMX39" s="1924"/>
      <c r="AMY39" s="1924"/>
      <c r="AMZ39" s="1924"/>
      <c r="ANA39" s="495"/>
      <c r="ANB39" s="495"/>
      <c r="ANC39" s="495"/>
      <c r="AND39" s="495"/>
      <c r="ANE39" s="495"/>
      <c r="ANF39" s="495"/>
      <c r="ANG39" s="495"/>
      <c r="ANH39" s="495"/>
      <c r="ANI39" s="495"/>
      <c r="ANJ39" s="495"/>
      <c r="ANK39" s="495"/>
      <c r="ANL39" s="495"/>
      <c r="ANM39" s="495"/>
      <c r="ANN39" s="1924"/>
      <c r="ANO39" s="1924"/>
      <c r="ANP39" s="1924"/>
      <c r="ANQ39" s="1924"/>
      <c r="ANR39" s="1924"/>
      <c r="ANS39" s="1924"/>
      <c r="ANT39" s="1924"/>
      <c r="ANU39" s="1924"/>
      <c r="ANV39" s="1924"/>
      <c r="ANW39" s="1924"/>
      <c r="ANX39" s="1924"/>
      <c r="ANY39" s="1924"/>
      <c r="ANZ39" s="1924"/>
      <c r="AOA39" s="1924"/>
      <c r="AOB39" s="495"/>
      <c r="AOC39" s="495"/>
      <c r="AOD39" s="495"/>
      <c r="AOE39" s="495"/>
      <c r="AOF39" s="495"/>
      <c r="AOG39" s="495"/>
      <c r="AOH39" s="495"/>
      <c r="AOI39" s="495"/>
      <c r="AOJ39" s="495"/>
      <c r="AOK39" s="495"/>
      <c r="AOL39" s="495"/>
      <c r="AOM39" s="495"/>
      <c r="AON39" s="495"/>
      <c r="AOO39" s="1924"/>
      <c r="AOP39" s="1924"/>
      <c r="AOQ39" s="1924"/>
      <c r="AOR39" s="1924"/>
      <c r="AOS39" s="1924"/>
      <c r="AOT39" s="1924"/>
      <c r="AOU39" s="1924"/>
      <c r="AOV39" s="1924"/>
      <c r="AOW39" s="1924"/>
      <c r="AOX39" s="1924"/>
      <c r="AOY39" s="1924"/>
      <c r="AOZ39" s="1924"/>
      <c r="APA39" s="1924"/>
      <c r="APB39" s="1924"/>
      <c r="APC39" s="495"/>
      <c r="APD39" s="495"/>
      <c r="APE39" s="495"/>
      <c r="APF39" s="495"/>
      <c r="APG39" s="495"/>
      <c r="APH39" s="495"/>
      <c r="API39" s="495"/>
      <c r="APJ39" s="495"/>
      <c r="APK39" s="495"/>
      <c r="APL39" s="495"/>
      <c r="APM39" s="495"/>
      <c r="APN39" s="495"/>
      <c r="APO39" s="495"/>
      <c r="APP39" s="1924"/>
      <c r="APQ39" s="1924"/>
      <c r="APR39" s="1924"/>
      <c r="APS39" s="1924"/>
      <c r="APT39" s="1924"/>
      <c r="APU39" s="1924"/>
      <c r="APV39" s="1924"/>
      <c r="APW39" s="1924"/>
      <c r="APX39" s="1924"/>
      <c r="APY39" s="1924"/>
      <c r="APZ39" s="1924"/>
      <c r="AQA39" s="1924"/>
      <c r="AQB39" s="1924"/>
      <c r="AQC39" s="1924"/>
      <c r="AQD39" s="495"/>
      <c r="AQE39" s="495"/>
      <c r="AQF39" s="495"/>
      <c r="AQG39" s="495"/>
      <c r="AQH39" s="495"/>
      <c r="AQI39" s="495"/>
      <c r="AQJ39" s="495"/>
      <c r="AQK39" s="495"/>
      <c r="AQL39" s="495"/>
      <c r="AQM39" s="495"/>
      <c r="AQN39" s="495"/>
      <c r="AQO39" s="495"/>
      <c r="AQP39" s="495"/>
      <c r="AQQ39" s="1924"/>
      <c r="AQR39" s="1924"/>
      <c r="AQS39" s="1924"/>
      <c r="AQT39" s="1924"/>
      <c r="AQU39" s="1924"/>
      <c r="AQV39" s="1924"/>
      <c r="AQW39" s="1924"/>
      <c r="AQX39" s="1924"/>
      <c r="AQY39" s="1924"/>
      <c r="AQZ39" s="1924"/>
      <c r="ARA39" s="1924"/>
      <c r="ARB39" s="1924"/>
      <c r="ARC39" s="1924"/>
      <c r="ARD39" s="1924"/>
      <c r="ARE39" s="495"/>
      <c r="ARF39" s="495"/>
      <c r="ARG39" s="495"/>
      <c r="ARH39" s="495"/>
      <c r="ARI39" s="495"/>
      <c r="ARJ39" s="495"/>
      <c r="ARK39" s="495"/>
      <c r="ARL39" s="495"/>
      <c r="ARM39" s="495"/>
      <c r="ARN39" s="495"/>
      <c r="ARO39" s="495"/>
      <c r="ARP39" s="495"/>
      <c r="ARQ39" s="495"/>
      <c r="ARR39" s="1924"/>
      <c r="ARS39" s="1924"/>
      <c r="ART39" s="1924"/>
      <c r="ARU39" s="1924"/>
      <c r="ARV39" s="1924"/>
      <c r="ARW39" s="1924"/>
      <c r="ARX39" s="1924"/>
      <c r="ARY39" s="1924"/>
      <c r="ARZ39" s="1924"/>
      <c r="ASA39" s="1924"/>
      <c r="ASB39" s="1924"/>
      <c r="ASC39" s="1924"/>
      <c r="ASD39" s="1924"/>
      <c r="ASE39" s="1924"/>
      <c r="ASF39" s="495"/>
      <c r="ASG39" s="495"/>
      <c r="ASH39" s="495"/>
      <c r="ASI39" s="495"/>
      <c r="ASJ39" s="495"/>
      <c r="ASK39" s="495"/>
      <c r="ASL39" s="495"/>
      <c r="ASM39" s="495"/>
      <c r="ASN39" s="495"/>
      <c r="ASO39" s="495"/>
      <c r="ASP39" s="495"/>
      <c r="ASQ39" s="495"/>
      <c r="ASR39" s="495"/>
      <c r="ASS39" s="1924"/>
      <c r="AST39" s="1924"/>
      <c r="ASU39" s="1924"/>
      <c r="ASV39" s="1924"/>
      <c r="ASW39" s="1924"/>
      <c r="ASX39" s="1924"/>
      <c r="ASY39" s="1924"/>
      <c r="ASZ39" s="1924"/>
      <c r="ATA39" s="1924"/>
      <c r="ATB39" s="1924"/>
      <c r="ATC39" s="1924"/>
      <c r="ATD39" s="1924"/>
      <c r="ATE39" s="1924"/>
      <c r="ATF39" s="1924"/>
      <c r="ATG39" s="495"/>
      <c r="ATH39" s="495"/>
      <c r="ATI39" s="495"/>
      <c r="ATJ39" s="495"/>
      <c r="ATK39" s="495"/>
      <c r="ATL39" s="495"/>
      <c r="ATM39" s="495"/>
      <c r="ATN39" s="495"/>
      <c r="ATO39" s="495"/>
      <c r="ATP39" s="495"/>
      <c r="ATQ39" s="495"/>
      <c r="ATR39" s="495"/>
      <c r="ATS39" s="495"/>
      <c r="ATT39" s="1924"/>
      <c r="ATU39" s="1924"/>
      <c r="ATV39" s="1924"/>
      <c r="ATW39" s="1924"/>
      <c r="ATX39" s="1924"/>
      <c r="ATY39" s="1924"/>
      <c r="ATZ39" s="1924"/>
      <c r="AUA39" s="1924"/>
      <c r="AUB39" s="1924"/>
      <c r="AUC39" s="1924"/>
      <c r="AUD39" s="1924"/>
      <c r="AUE39" s="1924"/>
      <c r="AUF39" s="1924"/>
      <c r="AUG39" s="1924"/>
      <c r="AUH39" s="495"/>
      <c r="AUI39" s="495"/>
      <c r="AUJ39" s="495"/>
      <c r="AUK39" s="495"/>
      <c r="AUL39" s="495"/>
      <c r="AUM39" s="495"/>
      <c r="AUN39" s="495"/>
      <c r="AUO39" s="495"/>
      <c r="AUP39" s="495"/>
      <c r="AUQ39" s="495"/>
      <c r="AUR39" s="495"/>
      <c r="AUS39" s="495"/>
      <c r="AUT39" s="495"/>
      <c r="AUU39" s="1924"/>
      <c r="AUV39" s="1924"/>
      <c r="AUW39" s="1924"/>
      <c r="AUX39" s="1924"/>
      <c r="AUY39" s="1924"/>
      <c r="AUZ39" s="1924"/>
      <c r="AVA39" s="1924"/>
      <c r="AVB39" s="1924"/>
      <c r="AVC39" s="1924"/>
      <c r="AVD39" s="1924"/>
      <c r="AVE39" s="1924"/>
      <c r="AVF39" s="1924"/>
      <c r="AVG39" s="1924"/>
      <c r="AVH39" s="1924"/>
      <c r="AVI39" s="495"/>
      <c r="AVJ39" s="495"/>
      <c r="AVK39" s="495"/>
      <c r="AVL39" s="495"/>
      <c r="AVM39" s="495"/>
      <c r="AVN39" s="495"/>
      <c r="AVO39" s="495"/>
      <c r="AVP39" s="495"/>
      <c r="AVQ39" s="495"/>
      <c r="AVR39" s="495"/>
      <c r="AVS39" s="495"/>
      <c r="AVT39" s="495"/>
      <c r="AVU39" s="495"/>
      <c r="AVV39" s="1924"/>
      <c r="AVW39" s="1924"/>
      <c r="AVX39" s="1924"/>
      <c r="AVY39" s="1924"/>
      <c r="AVZ39" s="1924"/>
      <c r="AWA39" s="1924"/>
      <c r="AWB39" s="1924"/>
      <c r="AWC39" s="1924"/>
      <c r="AWD39" s="1924"/>
      <c r="AWE39" s="1924"/>
      <c r="AWF39" s="1924"/>
      <c r="AWG39" s="1924"/>
      <c r="AWH39" s="1924"/>
      <c r="AWI39" s="1924"/>
      <c r="AWJ39" s="495"/>
      <c r="AWK39" s="495"/>
      <c r="AWL39" s="495"/>
      <c r="AWM39" s="495"/>
      <c r="AWN39" s="495"/>
      <c r="AWO39" s="495"/>
      <c r="AWP39" s="495"/>
      <c r="AWQ39" s="495"/>
      <c r="AWR39" s="495"/>
      <c r="AWS39" s="495"/>
      <c r="AWT39" s="495"/>
      <c r="AWU39" s="495"/>
      <c r="AWV39" s="495"/>
      <c r="AWW39" s="1924"/>
      <c r="AWX39" s="1924"/>
      <c r="AWY39" s="1924"/>
      <c r="AWZ39" s="1924"/>
      <c r="AXA39" s="1924"/>
      <c r="AXB39" s="1924"/>
      <c r="AXC39" s="1924"/>
      <c r="AXD39" s="1924"/>
      <c r="AXE39" s="1924"/>
      <c r="AXF39" s="1924"/>
      <c r="AXG39" s="1924"/>
      <c r="AXH39" s="1924"/>
      <c r="AXI39" s="1924"/>
      <c r="AXJ39" s="1924"/>
      <c r="AXK39" s="495"/>
      <c r="AXL39" s="495"/>
      <c r="AXM39" s="495"/>
      <c r="AXN39" s="495"/>
      <c r="AXO39" s="495"/>
      <c r="AXP39" s="495"/>
      <c r="AXQ39" s="495"/>
      <c r="AXR39" s="495"/>
      <c r="AXS39" s="495"/>
      <c r="AXT39" s="495"/>
      <c r="AXU39" s="495"/>
      <c r="AXV39" s="495"/>
      <c r="AXW39" s="495"/>
      <c r="AXX39" s="1924"/>
      <c r="AXY39" s="1924"/>
      <c r="AXZ39" s="1924"/>
      <c r="AYA39" s="1924"/>
      <c r="AYB39" s="1924"/>
      <c r="AYC39" s="1924"/>
      <c r="AYD39" s="1924"/>
      <c r="AYE39" s="1924"/>
      <c r="AYF39" s="1924"/>
      <c r="AYG39" s="1924"/>
      <c r="AYH39" s="1924"/>
      <c r="AYI39" s="1924"/>
      <c r="AYJ39" s="1924"/>
      <c r="AYK39" s="1924"/>
      <c r="AYL39" s="495"/>
      <c r="AYM39" s="495"/>
      <c r="AYN39" s="495"/>
      <c r="AYO39" s="495"/>
      <c r="AYP39" s="495"/>
      <c r="AYQ39" s="495"/>
      <c r="AYR39" s="495"/>
      <c r="AYS39" s="495"/>
      <c r="AYT39" s="495"/>
      <c r="AYU39" s="495"/>
      <c r="AYV39" s="495"/>
      <c r="AYW39" s="495"/>
      <c r="AYX39" s="495"/>
      <c r="AYY39" s="1924"/>
      <c r="AYZ39" s="1924"/>
      <c r="AZA39" s="1924"/>
      <c r="AZB39" s="1924"/>
      <c r="AZC39" s="1924"/>
      <c r="AZD39" s="1924"/>
      <c r="AZE39" s="1924"/>
      <c r="AZF39" s="1924"/>
      <c r="AZG39" s="1924"/>
      <c r="AZH39" s="1924"/>
      <c r="AZI39" s="1924"/>
      <c r="AZJ39" s="1924"/>
      <c r="AZK39" s="1924"/>
      <c r="AZL39" s="1924"/>
      <c r="AZM39" s="495"/>
      <c r="AZN39" s="495"/>
      <c r="AZO39" s="495"/>
      <c r="AZP39" s="495"/>
      <c r="AZQ39" s="495"/>
      <c r="AZR39" s="495"/>
      <c r="AZS39" s="495"/>
      <c r="AZT39" s="495"/>
      <c r="AZU39" s="495"/>
      <c r="AZV39" s="495"/>
      <c r="AZW39" s="495"/>
      <c r="AZX39" s="495"/>
      <c r="AZY39" s="495"/>
      <c r="AZZ39" s="1924"/>
      <c r="BAA39" s="1924"/>
      <c r="BAB39" s="1924"/>
      <c r="BAC39" s="1924"/>
      <c r="BAD39" s="1924"/>
      <c r="BAE39" s="1924"/>
      <c r="BAF39" s="1924"/>
      <c r="BAG39" s="1924"/>
      <c r="BAH39" s="1924"/>
      <c r="BAI39" s="1924"/>
      <c r="BAJ39" s="1924"/>
      <c r="BAK39" s="1924"/>
      <c r="BAL39" s="1924"/>
      <c r="BAM39" s="1924"/>
      <c r="BAN39" s="495"/>
      <c r="BAO39" s="495"/>
      <c r="BAP39" s="495"/>
      <c r="BAQ39" s="495"/>
      <c r="BAR39" s="495"/>
      <c r="BAS39" s="495"/>
      <c r="BAT39" s="495"/>
      <c r="BAU39" s="495"/>
      <c r="BAV39" s="495"/>
      <c r="BAW39" s="495"/>
      <c r="BAX39" s="495"/>
      <c r="BAY39" s="495"/>
      <c r="BAZ39" s="495"/>
      <c r="BBA39" s="1924"/>
      <c r="BBB39" s="1924"/>
      <c r="BBC39" s="1924"/>
      <c r="BBD39" s="1924"/>
      <c r="BBE39" s="1924"/>
      <c r="BBF39" s="1924"/>
      <c r="BBG39" s="1924"/>
      <c r="BBH39" s="1924"/>
      <c r="BBI39" s="1924"/>
      <c r="BBJ39" s="1924"/>
      <c r="BBK39" s="1924"/>
      <c r="BBL39" s="1924"/>
      <c r="BBM39" s="1924"/>
      <c r="BBN39" s="1924"/>
      <c r="BBO39" s="495"/>
      <c r="BBP39" s="495"/>
      <c r="BBQ39" s="495"/>
      <c r="BBR39" s="495"/>
      <c r="BBS39" s="495"/>
      <c r="BBT39" s="495"/>
      <c r="BBU39" s="495"/>
      <c r="BBV39" s="495"/>
      <c r="BBW39" s="495"/>
      <c r="BBX39" s="495"/>
      <c r="BBY39" s="495"/>
      <c r="BBZ39" s="495"/>
      <c r="BCA39" s="495"/>
      <c r="BCB39" s="1924"/>
      <c r="BCC39" s="1924"/>
      <c r="BCD39" s="1924"/>
      <c r="BCE39" s="1924"/>
      <c r="BCF39" s="1924"/>
      <c r="BCG39" s="1924"/>
      <c r="BCH39" s="1924"/>
      <c r="BCI39" s="1924"/>
      <c r="BCJ39" s="1924"/>
      <c r="BCK39" s="1924"/>
      <c r="BCL39" s="1924"/>
      <c r="BCM39" s="1924"/>
      <c r="BCN39" s="1924"/>
      <c r="BCO39" s="1924"/>
      <c r="BCP39" s="495"/>
      <c r="BCQ39" s="495"/>
      <c r="BCR39" s="495"/>
      <c r="BCS39" s="495"/>
      <c r="BCT39" s="495"/>
      <c r="BCU39" s="495"/>
      <c r="BCV39" s="495"/>
      <c r="BCW39" s="495"/>
      <c r="BCX39" s="495"/>
      <c r="BCY39" s="495"/>
      <c r="BCZ39" s="495"/>
      <c r="BDA39" s="495"/>
      <c r="BDB39" s="495"/>
      <c r="BDC39" s="1924"/>
      <c r="BDD39" s="1924"/>
      <c r="BDE39" s="1924"/>
      <c r="BDF39" s="1924"/>
      <c r="BDG39" s="1924"/>
      <c r="BDH39" s="1924"/>
      <c r="BDI39" s="1924"/>
      <c r="BDJ39" s="1924"/>
      <c r="BDK39" s="1924"/>
      <c r="BDL39" s="1924"/>
      <c r="BDM39" s="1924"/>
      <c r="BDN39" s="1924"/>
      <c r="BDO39" s="1924"/>
      <c r="BDP39" s="1924"/>
      <c r="BDQ39" s="495"/>
      <c r="BDR39" s="495"/>
      <c r="BDS39" s="495"/>
      <c r="BDT39" s="495"/>
      <c r="BDU39" s="495"/>
      <c r="BDV39" s="495"/>
      <c r="BDW39" s="495"/>
      <c r="BDX39" s="495"/>
      <c r="BDY39" s="495"/>
      <c r="BDZ39" s="495"/>
      <c r="BEA39" s="495"/>
      <c r="BEB39" s="495"/>
      <c r="BEC39" s="495"/>
      <c r="BED39" s="1924"/>
      <c r="BEE39" s="1924"/>
      <c r="BEF39" s="1924"/>
      <c r="BEG39" s="1924"/>
      <c r="BEH39" s="1924"/>
      <c r="BEI39" s="1924"/>
      <c r="BEJ39" s="1924"/>
      <c r="BEK39" s="1924"/>
      <c r="BEL39" s="1924"/>
      <c r="BEM39" s="1924"/>
      <c r="BEN39" s="1924"/>
      <c r="BEO39" s="1924"/>
      <c r="BEP39" s="1924"/>
      <c r="BEQ39" s="1924"/>
      <c r="BER39" s="495"/>
      <c r="BES39" s="495"/>
      <c r="BET39" s="495"/>
      <c r="BEU39" s="495"/>
      <c r="BEV39" s="495"/>
      <c r="BEW39" s="495"/>
      <c r="BEX39" s="495"/>
      <c r="BEY39" s="495"/>
      <c r="BEZ39" s="495"/>
      <c r="BFA39" s="495"/>
      <c r="BFB39" s="495"/>
      <c r="BFC39" s="495"/>
      <c r="BFD39" s="495"/>
      <c r="BFE39" s="1924"/>
      <c r="BFF39" s="1924"/>
      <c r="BFG39" s="1924"/>
      <c r="BFH39" s="1924"/>
      <c r="BFI39" s="1924"/>
      <c r="BFJ39" s="1924"/>
      <c r="BFK39" s="1924"/>
      <c r="BFL39" s="1924"/>
      <c r="BFM39" s="1924"/>
      <c r="BFN39" s="1924"/>
      <c r="BFO39" s="1924"/>
      <c r="BFP39" s="1924"/>
      <c r="BFQ39" s="1924"/>
      <c r="BFR39" s="1924"/>
      <c r="BFS39" s="495"/>
      <c r="BFT39" s="495"/>
      <c r="BFU39" s="495"/>
      <c r="BFV39" s="495"/>
      <c r="BFW39" s="495"/>
      <c r="BFX39" s="495"/>
      <c r="BFY39" s="495"/>
      <c r="BFZ39" s="495"/>
      <c r="BGA39" s="495"/>
      <c r="BGB39" s="495"/>
      <c r="BGC39" s="495"/>
      <c r="BGD39" s="495"/>
      <c r="BGE39" s="495"/>
      <c r="BGF39" s="1924"/>
      <c r="BGG39" s="1924"/>
      <c r="BGH39" s="1924"/>
      <c r="BGI39" s="1924"/>
      <c r="BGJ39" s="1924"/>
      <c r="BGK39" s="1924"/>
      <c r="BGL39" s="1924"/>
      <c r="BGM39" s="1924"/>
      <c r="BGN39" s="1924"/>
      <c r="BGO39" s="1924"/>
      <c r="BGP39" s="1924"/>
      <c r="BGQ39" s="1924"/>
      <c r="BGR39" s="1924"/>
      <c r="BGS39" s="1924"/>
      <c r="BGT39" s="495"/>
      <c r="BGU39" s="495"/>
      <c r="BGV39" s="495"/>
      <c r="BGW39" s="495"/>
      <c r="BGX39" s="495"/>
      <c r="BGY39" s="495"/>
      <c r="BGZ39" s="495"/>
      <c r="BHA39" s="495"/>
      <c r="BHB39" s="495"/>
      <c r="BHC39" s="495"/>
      <c r="BHD39" s="495"/>
      <c r="BHE39" s="495"/>
      <c r="BHF39" s="495"/>
      <c r="BHG39" s="1924"/>
      <c r="BHH39" s="1924"/>
      <c r="BHI39" s="1924"/>
      <c r="BHJ39" s="1924"/>
      <c r="BHK39" s="1924"/>
      <c r="BHL39" s="1924"/>
      <c r="BHM39" s="1924"/>
      <c r="BHN39" s="1924"/>
      <c r="BHO39" s="1924"/>
      <c r="BHP39" s="1924"/>
      <c r="BHQ39" s="1924"/>
      <c r="BHR39" s="1924"/>
      <c r="BHS39" s="1924"/>
      <c r="BHT39" s="1924"/>
      <c r="BHU39" s="495"/>
      <c r="BHV39" s="495"/>
      <c r="BHW39" s="495"/>
      <c r="BHX39" s="495"/>
      <c r="BHY39" s="495"/>
      <c r="BHZ39" s="495"/>
      <c r="BIA39" s="495"/>
      <c r="BIB39" s="495"/>
      <c r="BIC39" s="495"/>
      <c r="BID39" s="495"/>
      <c r="BIE39" s="495"/>
      <c r="BIF39" s="495"/>
      <c r="BIG39" s="495"/>
      <c r="BIH39" s="1924"/>
      <c r="BII39" s="1924"/>
      <c r="BIJ39" s="1924"/>
      <c r="BIK39" s="1924"/>
      <c r="BIL39" s="1924"/>
      <c r="BIM39" s="1924"/>
      <c r="BIN39" s="1924"/>
      <c r="BIO39" s="1924"/>
      <c r="BIP39" s="1924"/>
      <c r="BIQ39" s="1924"/>
      <c r="BIR39" s="1924"/>
      <c r="BIS39" s="1924"/>
      <c r="BIT39" s="1924"/>
      <c r="BIU39" s="1924"/>
      <c r="BIV39" s="495"/>
      <c r="BIW39" s="495"/>
      <c r="BIX39" s="495"/>
      <c r="BIY39" s="495"/>
      <c r="BIZ39" s="495"/>
      <c r="BJA39" s="495"/>
      <c r="BJB39" s="495"/>
      <c r="BJC39" s="495"/>
      <c r="BJD39" s="495"/>
      <c r="BJE39" s="495"/>
      <c r="BJF39" s="495"/>
      <c r="BJG39" s="495"/>
      <c r="BJH39" s="495"/>
      <c r="BJI39" s="1924"/>
      <c r="BJJ39" s="1924"/>
      <c r="BJK39" s="1924"/>
      <c r="BJL39" s="1924"/>
      <c r="BJM39" s="1924"/>
      <c r="BJN39" s="1924"/>
      <c r="BJO39" s="1924"/>
      <c r="BJP39" s="1924"/>
      <c r="BJQ39" s="1924"/>
      <c r="BJR39" s="1924"/>
      <c r="BJS39" s="1924"/>
      <c r="BJT39" s="1924"/>
      <c r="BJU39" s="1924"/>
      <c r="BJV39" s="1924"/>
      <c r="BJW39" s="495"/>
      <c r="BJX39" s="495"/>
      <c r="BJY39" s="495"/>
      <c r="BJZ39" s="495"/>
      <c r="BKA39" s="495"/>
      <c r="BKB39" s="495"/>
      <c r="BKC39" s="495"/>
      <c r="BKD39" s="495"/>
      <c r="BKE39" s="495"/>
      <c r="BKF39" s="495"/>
      <c r="BKG39" s="495"/>
      <c r="BKH39" s="495"/>
      <c r="BKI39" s="495"/>
      <c r="BKJ39" s="1924"/>
      <c r="BKK39" s="1924"/>
      <c r="BKL39" s="1924"/>
      <c r="BKM39" s="1924"/>
      <c r="BKN39" s="1924"/>
      <c r="BKO39" s="1924"/>
      <c r="BKP39" s="1924"/>
      <c r="BKQ39" s="1924"/>
      <c r="BKR39" s="1924"/>
      <c r="BKS39" s="1924"/>
      <c r="BKT39" s="1924"/>
      <c r="BKU39" s="1924"/>
      <c r="BKV39" s="1924"/>
      <c r="BKW39" s="1924"/>
      <c r="BKX39" s="495"/>
      <c r="BKY39" s="495"/>
      <c r="BKZ39" s="495"/>
      <c r="BLA39" s="495"/>
      <c r="BLB39" s="495"/>
      <c r="BLC39" s="495"/>
      <c r="BLD39" s="495"/>
      <c r="BLE39" s="495"/>
      <c r="BLF39" s="495"/>
      <c r="BLG39" s="495"/>
      <c r="BLH39" s="495"/>
      <c r="BLI39" s="495"/>
      <c r="BLJ39" s="495"/>
      <c r="BLK39" s="1924"/>
      <c r="BLL39" s="1924"/>
      <c r="BLM39" s="1924"/>
      <c r="BLN39" s="1924"/>
      <c r="BLO39" s="1924"/>
      <c r="BLP39" s="1924"/>
      <c r="BLQ39" s="1924"/>
      <c r="BLR39" s="1924"/>
      <c r="BLS39" s="1924"/>
      <c r="BLT39" s="1924"/>
      <c r="BLU39" s="1924"/>
      <c r="BLV39" s="1924"/>
      <c r="BLW39" s="1924"/>
      <c r="BLX39" s="1924"/>
      <c r="BLY39" s="495"/>
      <c r="BLZ39" s="495"/>
      <c r="BMA39" s="495"/>
      <c r="BMB39" s="495"/>
      <c r="BMC39" s="495"/>
      <c r="BMD39" s="495"/>
      <c r="BME39" s="495"/>
      <c r="BMF39" s="495"/>
      <c r="BMG39" s="495"/>
      <c r="BMH39" s="495"/>
      <c r="BMI39" s="495"/>
      <c r="BMJ39" s="495"/>
      <c r="BMK39" s="495"/>
      <c r="BML39" s="1924"/>
      <c r="BMM39" s="1924"/>
      <c r="BMN39" s="1924"/>
      <c r="BMO39" s="1924"/>
      <c r="BMP39" s="1924"/>
      <c r="BMQ39" s="1924"/>
      <c r="BMR39" s="1924"/>
      <c r="BMS39" s="1924"/>
      <c r="BMT39" s="1924"/>
      <c r="BMU39" s="1924"/>
      <c r="BMV39" s="1924"/>
      <c r="BMW39" s="1924"/>
      <c r="BMX39" s="1924"/>
      <c r="BMY39" s="1924"/>
      <c r="BMZ39" s="495"/>
      <c r="BNA39" s="495"/>
      <c r="BNB39" s="495"/>
      <c r="BNC39" s="495"/>
      <c r="BND39" s="495"/>
      <c r="BNE39" s="495"/>
      <c r="BNF39" s="495"/>
      <c r="BNG39" s="495"/>
      <c r="BNH39" s="495"/>
      <c r="BNI39" s="495"/>
      <c r="BNJ39" s="495"/>
      <c r="BNK39" s="495"/>
      <c r="BNL39" s="495"/>
      <c r="BNM39" s="1924"/>
      <c r="BNN39" s="1924"/>
      <c r="BNO39" s="1924"/>
      <c r="BNP39" s="1924"/>
      <c r="BNQ39" s="1924"/>
      <c r="BNR39" s="1924"/>
      <c r="BNS39" s="1924"/>
      <c r="BNT39" s="1924"/>
      <c r="BNU39" s="1924"/>
      <c r="BNV39" s="1924"/>
      <c r="BNW39" s="1924"/>
      <c r="BNX39" s="1924"/>
      <c r="BNY39" s="1924"/>
      <c r="BNZ39" s="1924"/>
      <c r="BOA39" s="495"/>
      <c r="BOB39" s="495"/>
      <c r="BOC39" s="495"/>
      <c r="BOD39" s="495"/>
      <c r="BOE39" s="495"/>
      <c r="BOF39" s="495"/>
      <c r="BOG39" s="495"/>
      <c r="BOH39" s="495"/>
      <c r="BOI39" s="495"/>
      <c r="BOJ39" s="495"/>
      <c r="BOK39" s="495"/>
      <c r="BOL39" s="495"/>
      <c r="BOM39" s="495"/>
      <c r="BON39" s="1924"/>
      <c r="BOO39" s="1924"/>
      <c r="BOP39" s="1924"/>
      <c r="BOQ39" s="1924"/>
      <c r="BOR39" s="1924"/>
      <c r="BOS39" s="1924"/>
      <c r="BOT39" s="1924"/>
      <c r="BOU39" s="1924"/>
      <c r="BOV39" s="1924"/>
      <c r="BOW39" s="1924"/>
      <c r="BOX39" s="1924"/>
      <c r="BOY39" s="1924"/>
      <c r="BOZ39" s="1924"/>
      <c r="BPA39" s="1924"/>
      <c r="BPB39" s="495"/>
      <c r="BPC39" s="495"/>
      <c r="BPD39" s="495"/>
      <c r="BPE39" s="495"/>
      <c r="BPF39" s="495"/>
      <c r="BPG39" s="495"/>
      <c r="BPH39" s="495"/>
      <c r="BPI39" s="495"/>
      <c r="BPJ39" s="495"/>
      <c r="BPK39" s="495"/>
      <c r="BPL39" s="495"/>
      <c r="BPM39" s="495"/>
      <c r="BPN39" s="495"/>
      <c r="BPO39" s="1924"/>
      <c r="BPP39" s="1924"/>
      <c r="BPQ39" s="1924"/>
      <c r="BPR39" s="1924"/>
      <c r="BPS39" s="1924"/>
      <c r="BPT39" s="1924"/>
      <c r="BPU39" s="1924"/>
      <c r="BPV39" s="1924"/>
      <c r="BPW39" s="1924"/>
      <c r="BPX39" s="1924"/>
      <c r="BPY39" s="1924"/>
      <c r="BPZ39" s="1924"/>
      <c r="BQA39" s="1924"/>
      <c r="BQB39" s="1924"/>
      <c r="BQC39" s="495"/>
      <c r="BQD39" s="495"/>
      <c r="BQE39" s="495"/>
      <c r="BQF39" s="495"/>
      <c r="BQG39" s="495"/>
      <c r="BQH39" s="495"/>
      <c r="BQI39" s="495"/>
      <c r="BQJ39" s="495"/>
      <c r="BQK39" s="495"/>
      <c r="BQL39" s="495"/>
      <c r="BQM39" s="495"/>
      <c r="BQN39" s="495"/>
      <c r="BQO39" s="495"/>
      <c r="BQP39" s="1924"/>
      <c r="BQQ39" s="1924"/>
      <c r="BQR39" s="1924"/>
      <c r="BQS39" s="1924"/>
      <c r="BQT39" s="1924"/>
      <c r="BQU39" s="1924"/>
      <c r="BQV39" s="1924"/>
      <c r="BQW39" s="1924"/>
      <c r="BQX39" s="1924"/>
      <c r="BQY39" s="1924"/>
      <c r="BQZ39" s="1924"/>
      <c r="BRA39" s="1924"/>
      <c r="BRB39" s="1924"/>
      <c r="BRC39" s="1924"/>
      <c r="BRD39" s="495"/>
      <c r="BRE39" s="495"/>
      <c r="BRF39" s="495"/>
      <c r="BRG39" s="495"/>
      <c r="BRH39" s="495"/>
      <c r="BRI39" s="495"/>
      <c r="BRJ39" s="495"/>
      <c r="BRK39" s="495"/>
      <c r="BRL39" s="495"/>
      <c r="BRM39" s="495"/>
      <c r="BRN39" s="495"/>
      <c r="BRO39" s="495"/>
      <c r="BRP39" s="495"/>
      <c r="BRQ39" s="1924"/>
      <c r="BRR39" s="1924"/>
      <c r="BRS39" s="1924"/>
      <c r="BRT39" s="1924"/>
      <c r="BRU39" s="1924"/>
      <c r="BRV39" s="1924"/>
      <c r="BRW39" s="1924"/>
      <c r="BRX39" s="1924"/>
      <c r="BRY39" s="1924"/>
      <c r="BRZ39" s="1924"/>
      <c r="BSA39" s="1924"/>
      <c r="BSB39" s="1924"/>
      <c r="BSC39" s="1924"/>
      <c r="BSD39" s="1924"/>
      <c r="BSE39" s="495"/>
      <c r="BSF39" s="495"/>
      <c r="BSG39" s="495"/>
      <c r="BSH39" s="495"/>
      <c r="BSI39" s="495"/>
      <c r="BSJ39" s="495"/>
      <c r="BSK39" s="495"/>
      <c r="BSL39" s="495"/>
      <c r="BSM39" s="495"/>
      <c r="BSN39" s="495"/>
      <c r="BSO39" s="495"/>
      <c r="BSP39" s="495"/>
      <c r="BSQ39" s="495"/>
      <c r="BSR39" s="1924"/>
      <c r="BSS39" s="1924"/>
      <c r="BST39" s="1924"/>
      <c r="BSU39" s="1924"/>
      <c r="BSV39" s="1924"/>
      <c r="BSW39" s="1924"/>
      <c r="BSX39" s="1924"/>
      <c r="BSY39" s="1924"/>
      <c r="BSZ39" s="1924"/>
      <c r="BTA39" s="1924"/>
      <c r="BTB39" s="1924"/>
      <c r="BTC39" s="1924"/>
      <c r="BTD39" s="1924"/>
      <c r="BTE39" s="1924"/>
      <c r="BTF39" s="495"/>
      <c r="BTG39" s="495"/>
      <c r="BTH39" s="495"/>
      <c r="BTI39" s="495"/>
      <c r="BTJ39" s="495"/>
      <c r="BTK39" s="495"/>
      <c r="BTL39" s="495"/>
      <c r="BTM39" s="495"/>
      <c r="BTN39" s="495"/>
      <c r="BTO39" s="495"/>
      <c r="BTP39" s="495"/>
      <c r="BTQ39" s="495"/>
      <c r="BTR39" s="495"/>
      <c r="BTS39" s="1924"/>
      <c r="BTT39" s="1924"/>
      <c r="BTU39" s="1924"/>
      <c r="BTV39" s="1924"/>
      <c r="BTW39" s="1924"/>
      <c r="BTX39" s="1924"/>
      <c r="BTY39" s="1924"/>
      <c r="BTZ39" s="1924"/>
      <c r="BUA39" s="1924"/>
      <c r="BUB39" s="1924"/>
      <c r="BUC39" s="1924"/>
      <c r="BUD39" s="1924"/>
      <c r="BUE39" s="1924"/>
      <c r="BUF39" s="1924"/>
      <c r="BUG39" s="495"/>
      <c r="BUH39" s="495"/>
      <c r="BUI39" s="495"/>
      <c r="BUJ39" s="495"/>
      <c r="BUK39" s="495"/>
      <c r="BUL39" s="495"/>
      <c r="BUM39" s="495"/>
      <c r="BUN39" s="495"/>
      <c r="BUO39" s="495"/>
      <c r="BUP39" s="495"/>
      <c r="BUQ39" s="495"/>
      <c r="BUR39" s="495"/>
      <c r="BUS39" s="495"/>
      <c r="BUT39" s="1924"/>
      <c r="BUU39" s="1924"/>
      <c r="BUV39" s="1924"/>
      <c r="BUW39" s="1924"/>
      <c r="BUX39" s="1924"/>
      <c r="BUY39" s="1924"/>
      <c r="BUZ39" s="1924"/>
      <c r="BVA39" s="1924"/>
      <c r="BVB39" s="1924"/>
      <c r="BVC39" s="1924"/>
      <c r="BVD39" s="1924"/>
      <c r="BVE39" s="1924"/>
      <c r="BVF39" s="1924"/>
      <c r="BVG39" s="1924"/>
      <c r="BVH39" s="495"/>
      <c r="BVI39" s="495"/>
      <c r="BVJ39" s="495"/>
      <c r="BVK39" s="495"/>
      <c r="BVL39" s="495"/>
      <c r="BVM39" s="495"/>
      <c r="BVN39" s="495"/>
      <c r="BVO39" s="495"/>
      <c r="BVP39" s="495"/>
      <c r="BVQ39" s="495"/>
      <c r="BVR39" s="495"/>
      <c r="BVS39" s="495"/>
      <c r="BVT39" s="495"/>
      <c r="BVU39" s="1924"/>
      <c r="BVV39" s="1924"/>
      <c r="BVW39" s="1924"/>
      <c r="BVX39" s="1924"/>
      <c r="BVY39" s="1924"/>
      <c r="BVZ39" s="1924"/>
      <c r="BWA39" s="1924"/>
      <c r="BWB39" s="1924"/>
      <c r="BWC39" s="1924"/>
      <c r="BWD39" s="1924"/>
      <c r="BWE39" s="1924"/>
      <c r="BWF39" s="1924"/>
      <c r="BWG39" s="1924"/>
      <c r="BWH39" s="1924"/>
      <c r="BWI39" s="495"/>
      <c r="BWJ39" s="495"/>
      <c r="BWK39" s="495"/>
      <c r="BWL39" s="495"/>
      <c r="BWM39" s="495"/>
      <c r="BWN39" s="495"/>
      <c r="BWO39" s="495"/>
      <c r="BWP39" s="495"/>
      <c r="BWQ39" s="495"/>
      <c r="BWR39" s="495"/>
      <c r="BWS39" s="495"/>
      <c r="BWT39" s="495"/>
      <c r="BWU39" s="495"/>
      <c r="BWV39" s="1924"/>
      <c r="BWW39" s="1924"/>
      <c r="BWX39" s="1924"/>
      <c r="BWY39" s="1924"/>
      <c r="BWZ39" s="1924"/>
      <c r="BXA39" s="1924"/>
      <c r="BXB39" s="1924"/>
      <c r="BXC39" s="1924"/>
      <c r="BXD39" s="1924"/>
      <c r="BXE39" s="1924"/>
      <c r="BXF39" s="1924"/>
      <c r="BXG39" s="1924"/>
      <c r="BXH39" s="1924"/>
      <c r="BXI39" s="1924"/>
      <c r="BXJ39" s="495"/>
      <c r="BXK39" s="495"/>
      <c r="BXL39" s="495"/>
      <c r="BXM39" s="495"/>
      <c r="BXN39" s="495"/>
      <c r="BXO39" s="495"/>
      <c r="BXP39" s="495"/>
      <c r="BXQ39" s="495"/>
      <c r="BXR39" s="495"/>
      <c r="BXS39" s="495"/>
      <c r="BXT39" s="495"/>
      <c r="BXU39" s="495"/>
      <c r="BXV39" s="495"/>
      <c r="BXW39" s="1924"/>
      <c r="BXX39" s="1924"/>
      <c r="BXY39" s="1924"/>
      <c r="BXZ39" s="1924"/>
      <c r="BYA39" s="1924"/>
      <c r="BYB39" s="1924"/>
      <c r="BYC39" s="1924"/>
      <c r="BYD39" s="1924"/>
      <c r="BYE39" s="1924"/>
      <c r="BYF39" s="1924"/>
      <c r="BYG39" s="1924"/>
      <c r="BYH39" s="1924"/>
      <c r="BYI39" s="1924"/>
      <c r="BYJ39" s="1924"/>
      <c r="BYK39" s="495"/>
      <c r="BYL39" s="495"/>
      <c r="BYM39" s="495"/>
      <c r="BYN39" s="495"/>
      <c r="BYO39" s="495"/>
      <c r="BYP39" s="495"/>
      <c r="BYQ39" s="495"/>
      <c r="BYR39" s="495"/>
      <c r="BYS39" s="495"/>
      <c r="BYT39" s="495"/>
      <c r="BYU39" s="495"/>
      <c r="BYV39" s="495"/>
      <c r="BYW39" s="495"/>
      <c r="BYX39" s="1924"/>
      <c r="BYY39" s="1924"/>
      <c r="BYZ39" s="1924"/>
      <c r="BZA39" s="1924"/>
      <c r="BZB39" s="1924"/>
      <c r="BZC39" s="1924"/>
      <c r="BZD39" s="1924"/>
      <c r="BZE39" s="1924"/>
      <c r="BZF39" s="1924"/>
      <c r="BZG39" s="1924"/>
      <c r="BZH39" s="1924"/>
      <c r="BZI39" s="1924"/>
      <c r="BZJ39" s="1924"/>
      <c r="BZK39" s="1924"/>
      <c r="BZL39" s="495"/>
      <c r="BZM39" s="495"/>
      <c r="BZN39" s="495"/>
      <c r="BZO39" s="495"/>
      <c r="BZP39" s="495"/>
      <c r="BZQ39" s="495"/>
      <c r="BZR39" s="495"/>
      <c r="BZS39" s="495"/>
      <c r="BZT39" s="495"/>
      <c r="BZU39" s="495"/>
      <c r="BZV39" s="495"/>
      <c r="BZW39" s="495"/>
      <c r="BZX39" s="495"/>
      <c r="BZY39" s="1924"/>
      <c r="BZZ39" s="1924"/>
      <c r="CAA39" s="1924"/>
      <c r="CAB39" s="1924"/>
      <c r="CAC39" s="1924"/>
      <c r="CAD39" s="1924"/>
      <c r="CAE39" s="1924"/>
      <c r="CAF39" s="1924"/>
      <c r="CAG39" s="1924"/>
      <c r="CAH39" s="1924"/>
      <c r="CAI39" s="1924"/>
      <c r="CAJ39" s="1924"/>
      <c r="CAK39" s="1924"/>
      <c r="CAL39" s="1924"/>
      <c r="CAM39" s="495"/>
      <c r="CAN39" s="495"/>
      <c r="CAO39" s="495"/>
      <c r="CAP39" s="495"/>
      <c r="CAQ39" s="495"/>
      <c r="CAR39" s="495"/>
      <c r="CAS39" s="495"/>
      <c r="CAT39" s="495"/>
      <c r="CAU39" s="495"/>
      <c r="CAV39" s="495"/>
      <c r="CAW39" s="495"/>
      <c r="CAX39" s="495"/>
      <c r="CAY39" s="495"/>
      <c r="CAZ39" s="1924"/>
      <c r="CBA39" s="1924"/>
      <c r="CBB39" s="1924"/>
      <c r="CBC39" s="1924"/>
      <c r="CBD39" s="1924"/>
      <c r="CBE39" s="1924"/>
      <c r="CBF39" s="1924"/>
      <c r="CBG39" s="1924"/>
      <c r="CBH39" s="1924"/>
      <c r="CBI39" s="1924"/>
      <c r="CBJ39" s="1924"/>
      <c r="CBK39" s="1924"/>
      <c r="CBL39" s="1924"/>
      <c r="CBM39" s="1924"/>
      <c r="CBN39" s="495"/>
      <c r="CBO39" s="495"/>
      <c r="CBP39" s="495"/>
      <c r="CBQ39" s="495"/>
      <c r="CBR39" s="495"/>
      <c r="CBS39" s="495"/>
      <c r="CBT39" s="495"/>
      <c r="CBU39" s="495"/>
      <c r="CBV39" s="495"/>
      <c r="CBW39" s="495"/>
      <c r="CBX39" s="495"/>
      <c r="CBY39" s="495"/>
      <c r="CBZ39" s="495"/>
      <c r="CCA39" s="1924"/>
      <c r="CCB39" s="1924"/>
      <c r="CCC39" s="1924"/>
      <c r="CCD39" s="1924"/>
      <c r="CCE39" s="1924"/>
      <c r="CCF39" s="1924"/>
      <c r="CCG39" s="1924"/>
      <c r="CCH39" s="1924"/>
      <c r="CCI39" s="1924"/>
      <c r="CCJ39" s="1924"/>
      <c r="CCK39" s="1924"/>
      <c r="CCL39" s="1924"/>
      <c r="CCM39" s="1924"/>
      <c r="CCN39" s="1924"/>
      <c r="CCO39" s="495"/>
      <c r="CCP39" s="495"/>
      <c r="CCQ39" s="495"/>
      <c r="CCR39" s="495"/>
      <c r="CCS39" s="495"/>
      <c r="CCT39" s="495"/>
      <c r="CCU39" s="495"/>
      <c r="CCV39" s="495"/>
      <c r="CCW39" s="495"/>
      <c r="CCX39" s="495"/>
      <c r="CCY39" s="495"/>
      <c r="CCZ39" s="495"/>
      <c r="CDA39" s="495"/>
      <c r="CDB39" s="1924"/>
      <c r="CDC39" s="1924"/>
      <c r="CDD39" s="1924"/>
      <c r="CDE39" s="1924"/>
      <c r="CDF39" s="1924"/>
      <c r="CDG39" s="1924"/>
      <c r="CDH39" s="1924"/>
      <c r="CDI39" s="1924"/>
      <c r="CDJ39" s="1924"/>
      <c r="CDK39" s="1924"/>
      <c r="CDL39" s="1924"/>
      <c r="CDM39" s="1924"/>
      <c r="CDN39" s="1924"/>
      <c r="CDO39" s="1924"/>
      <c r="CDP39" s="495"/>
      <c r="CDQ39" s="495"/>
      <c r="CDR39" s="495"/>
      <c r="CDS39" s="495"/>
      <c r="CDT39" s="495"/>
      <c r="CDU39" s="495"/>
      <c r="CDV39" s="495"/>
      <c r="CDW39" s="495"/>
      <c r="CDX39" s="495"/>
      <c r="CDY39" s="495"/>
      <c r="CDZ39" s="495"/>
      <c r="CEA39" s="495"/>
      <c r="CEB39" s="495"/>
      <c r="CEC39" s="1924"/>
      <c r="CED39" s="1924"/>
      <c r="CEE39" s="1924"/>
      <c r="CEF39" s="1924"/>
      <c r="CEG39" s="1924"/>
      <c r="CEH39" s="1924"/>
      <c r="CEI39" s="1924"/>
      <c r="CEJ39" s="1924"/>
      <c r="CEK39" s="1924"/>
      <c r="CEL39" s="1924"/>
      <c r="CEM39" s="1924"/>
      <c r="CEN39" s="1924"/>
      <c r="CEO39" s="1924"/>
      <c r="CEP39" s="1924"/>
      <c r="CEQ39" s="495"/>
      <c r="CER39" s="495"/>
      <c r="CES39" s="495"/>
      <c r="CET39" s="495"/>
      <c r="CEU39" s="495"/>
      <c r="CEV39" s="495"/>
      <c r="CEW39" s="495"/>
      <c r="CEX39" s="495"/>
      <c r="CEY39" s="495"/>
      <c r="CEZ39" s="495"/>
      <c r="CFA39" s="495"/>
      <c r="CFB39" s="495"/>
      <c r="CFC39" s="495"/>
      <c r="CFD39" s="1924"/>
      <c r="CFE39" s="1924"/>
      <c r="CFF39" s="1924"/>
      <c r="CFG39" s="1924"/>
      <c r="CFH39" s="1924"/>
      <c r="CFI39" s="1924"/>
      <c r="CFJ39" s="1924"/>
      <c r="CFK39" s="1924"/>
      <c r="CFL39" s="1924"/>
      <c r="CFM39" s="1924"/>
      <c r="CFN39" s="1924"/>
      <c r="CFO39" s="1924"/>
      <c r="CFP39" s="1924"/>
      <c r="CFQ39" s="1924"/>
      <c r="CFR39" s="495"/>
      <c r="CFS39" s="495"/>
      <c r="CFT39" s="495"/>
      <c r="CFU39" s="495"/>
      <c r="CFV39" s="495"/>
      <c r="CFW39" s="495"/>
      <c r="CFX39" s="495"/>
      <c r="CFY39" s="495"/>
      <c r="CFZ39" s="495"/>
      <c r="CGA39" s="495"/>
      <c r="CGB39" s="495"/>
      <c r="CGC39" s="495"/>
      <c r="CGD39" s="495"/>
      <c r="CGE39" s="1924"/>
      <c r="CGF39" s="1924"/>
      <c r="CGG39" s="1924"/>
      <c r="CGH39" s="1924"/>
      <c r="CGI39" s="1924"/>
      <c r="CGJ39" s="1924"/>
      <c r="CGK39" s="1924"/>
      <c r="CGL39" s="1924"/>
      <c r="CGM39" s="1924"/>
      <c r="CGN39" s="1924"/>
      <c r="CGO39" s="1924"/>
      <c r="CGP39" s="1924"/>
      <c r="CGQ39" s="1924"/>
      <c r="CGR39" s="1924"/>
      <c r="CGS39" s="495"/>
      <c r="CGT39" s="495"/>
      <c r="CGU39" s="495"/>
      <c r="CGV39" s="495"/>
      <c r="CGW39" s="495"/>
      <c r="CGX39" s="495"/>
      <c r="CGY39" s="495"/>
      <c r="CGZ39" s="495"/>
      <c r="CHA39" s="495"/>
      <c r="CHB39" s="495"/>
      <c r="CHC39" s="495"/>
      <c r="CHD39" s="495"/>
      <c r="CHE39" s="495"/>
      <c r="CHF39" s="1924"/>
      <c r="CHG39" s="1924"/>
      <c r="CHH39" s="1924"/>
      <c r="CHI39" s="1924"/>
      <c r="CHJ39" s="1924"/>
      <c r="CHK39" s="1924"/>
      <c r="CHL39" s="1924"/>
      <c r="CHM39" s="1924"/>
      <c r="CHN39" s="1924"/>
      <c r="CHO39" s="1924"/>
      <c r="CHP39" s="1924"/>
      <c r="CHQ39" s="1924"/>
      <c r="CHR39" s="1924"/>
      <c r="CHS39" s="1924"/>
      <c r="CHT39" s="495"/>
      <c r="CHU39" s="495"/>
      <c r="CHV39" s="495"/>
      <c r="CHW39" s="495"/>
      <c r="CHX39" s="495"/>
      <c r="CHY39" s="495"/>
      <c r="CHZ39" s="495"/>
      <c r="CIA39" s="495"/>
      <c r="CIB39" s="495"/>
      <c r="CIC39" s="495"/>
      <c r="CID39" s="495"/>
      <c r="CIE39" s="495"/>
      <c r="CIF39" s="495"/>
      <c r="CIG39" s="1924"/>
      <c r="CIH39" s="1924"/>
      <c r="CII39" s="1924"/>
      <c r="CIJ39" s="1924"/>
      <c r="CIK39" s="1924"/>
      <c r="CIL39" s="1924"/>
      <c r="CIM39" s="1924"/>
      <c r="CIN39" s="1924"/>
      <c r="CIO39" s="1924"/>
      <c r="CIP39" s="1924"/>
      <c r="CIQ39" s="1924"/>
      <c r="CIR39" s="1924"/>
      <c r="CIS39" s="1924"/>
      <c r="CIT39" s="1924"/>
      <c r="CIU39" s="495"/>
      <c r="CIV39" s="495"/>
      <c r="CIW39" s="495"/>
      <c r="CIX39" s="495"/>
      <c r="CIY39" s="495"/>
      <c r="CIZ39" s="495"/>
      <c r="CJA39" s="495"/>
      <c r="CJB39" s="495"/>
      <c r="CJC39" s="495"/>
      <c r="CJD39" s="495"/>
      <c r="CJE39" s="495"/>
      <c r="CJF39" s="495"/>
      <c r="CJG39" s="495"/>
      <c r="CJH39" s="1924"/>
      <c r="CJI39" s="1924"/>
      <c r="CJJ39" s="1924"/>
      <c r="CJK39" s="1924"/>
      <c r="CJL39" s="1924"/>
      <c r="CJM39" s="1924"/>
      <c r="CJN39" s="1924"/>
      <c r="CJO39" s="1924"/>
      <c r="CJP39" s="1924"/>
      <c r="CJQ39" s="1924"/>
      <c r="CJR39" s="1924"/>
      <c r="CJS39" s="1924"/>
      <c r="CJT39" s="1924"/>
      <c r="CJU39" s="1924"/>
      <c r="CJV39" s="495"/>
      <c r="CJW39" s="495"/>
      <c r="CJX39" s="495"/>
      <c r="CJY39" s="495"/>
      <c r="CJZ39" s="495"/>
      <c r="CKA39" s="495"/>
      <c r="CKB39" s="495"/>
      <c r="CKC39" s="495"/>
      <c r="CKD39" s="495"/>
      <c r="CKE39" s="495"/>
      <c r="CKF39" s="495"/>
      <c r="CKG39" s="495"/>
      <c r="CKH39" s="495"/>
      <c r="CKI39" s="1924"/>
      <c r="CKJ39" s="1924"/>
      <c r="CKK39" s="1924"/>
      <c r="CKL39" s="1924"/>
      <c r="CKM39" s="1924"/>
      <c r="CKN39" s="1924"/>
      <c r="CKO39" s="1924"/>
      <c r="CKP39" s="1924"/>
      <c r="CKQ39" s="1924"/>
      <c r="CKR39" s="1924"/>
      <c r="CKS39" s="1924"/>
      <c r="CKT39" s="1924"/>
      <c r="CKU39" s="1924"/>
      <c r="CKV39" s="1924"/>
      <c r="CKW39" s="495"/>
      <c r="CKX39" s="495"/>
      <c r="CKY39" s="495"/>
      <c r="CKZ39" s="495"/>
      <c r="CLA39" s="495"/>
      <c r="CLB39" s="495"/>
      <c r="CLC39" s="495"/>
      <c r="CLD39" s="495"/>
      <c r="CLE39" s="495"/>
      <c r="CLF39" s="495"/>
      <c r="CLG39" s="495"/>
      <c r="CLH39" s="495"/>
      <c r="CLI39" s="495"/>
      <c r="CLJ39" s="1924"/>
      <c r="CLK39" s="1924"/>
      <c r="CLL39" s="1924"/>
      <c r="CLM39" s="1924"/>
      <c r="CLN39" s="1924"/>
      <c r="CLO39" s="1924"/>
      <c r="CLP39" s="1924"/>
      <c r="CLQ39" s="1924"/>
      <c r="CLR39" s="1924"/>
      <c r="CLS39" s="1924"/>
      <c r="CLT39" s="1924"/>
      <c r="CLU39" s="1924"/>
      <c r="CLV39" s="1924"/>
      <c r="CLW39" s="1924"/>
      <c r="CLX39" s="495"/>
      <c r="CLY39" s="495"/>
      <c r="CLZ39" s="495"/>
      <c r="CMA39" s="495"/>
      <c r="CMB39" s="495"/>
      <c r="CMC39" s="495"/>
      <c r="CMD39" s="495"/>
      <c r="CME39" s="495"/>
      <c r="CMF39" s="495"/>
      <c r="CMG39" s="495"/>
      <c r="CMH39" s="495"/>
      <c r="CMI39" s="495"/>
      <c r="CMJ39" s="495"/>
      <c r="CMK39" s="1924"/>
      <c r="CML39" s="1924"/>
      <c r="CMM39" s="1924"/>
      <c r="CMN39" s="1924"/>
      <c r="CMO39" s="1924"/>
      <c r="CMP39" s="1924"/>
      <c r="CMQ39" s="1924"/>
      <c r="CMR39" s="1924"/>
      <c r="CMS39" s="1924"/>
      <c r="CMT39" s="1924"/>
      <c r="CMU39" s="1924"/>
      <c r="CMV39" s="1924"/>
      <c r="CMW39" s="1924"/>
      <c r="CMX39" s="1924"/>
      <c r="CMY39" s="495"/>
      <c r="CMZ39" s="495"/>
      <c r="CNA39" s="495"/>
      <c r="CNB39" s="495"/>
      <c r="CNC39" s="495"/>
      <c r="CND39" s="495"/>
      <c r="CNE39" s="495"/>
      <c r="CNF39" s="495"/>
      <c r="CNG39" s="495"/>
      <c r="CNH39" s="495"/>
      <c r="CNI39" s="495"/>
      <c r="CNJ39" s="495"/>
      <c r="CNK39" s="495"/>
      <c r="CNL39" s="1924"/>
      <c r="CNM39" s="1924"/>
      <c r="CNN39" s="1924"/>
      <c r="CNO39" s="1924"/>
      <c r="CNP39" s="1924"/>
      <c r="CNQ39" s="1924"/>
      <c r="CNR39" s="1924"/>
      <c r="CNS39" s="1924"/>
      <c r="CNT39" s="1924"/>
      <c r="CNU39" s="1924"/>
      <c r="CNV39" s="1924"/>
      <c r="CNW39" s="1924"/>
      <c r="CNX39" s="1924"/>
      <c r="CNY39" s="1924"/>
      <c r="CNZ39" s="495"/>
      <c r="COA39" s="495"/>
      <c r="COB39" s="495"/>
      <c r="COC39" s="495"/>
      <c r="COD39" s="495"/>
      <c r="COE39" s="495"/>
      <c r="COF39" s="495"/>
      <c r="COG39" s="495"/>
      <c r="COH39" s="495"/>
      <c r="COI39" s="495"/>
      <c r="COJ39" s="495"/>
      <c r="COK39" s="495"/>
      <c r="COL39" s="495"/>
      <c r="COM39" s="1924"/>
      <c r="CON39" s="1924"/>
      <c r="COO39" s="1924"/>
      <c r="COP39" s="1924"/>
      <c r="COQ39" s="1924"/>
      <c r="COR39" s="1924"/>
      <c r="COS39" s="1924"/>
      <c r="COT39" s="1924"/>
      <c r="COU39" s="1924"/>
      <c r="COV39" s="1924"/>
      <c r="COW39" s="1924"/>
      <c r="COX39" s="1924"/>
      <c r="COY39" s="1924"/>
      <c r="COZ39" s="1924"/>
      <c r="CPA39" s="495"/>
      <c r="CPB39" s="495"/>
      <c r="CPC39" s="495"/>
      <c r="CPD39" s="495"/>
      <c r="CPE39" s="495"/>
      <c r="CPF39" s="495"/>
      <c r="CPG39" s="495"/>
      <c r="CPH39" s="495"/>
      <c r="CPI39" s="495"/>
      <c r="CPJ39" s="495"/>
      <c r="CPK39" s="495"/>
      <c r="CPL39" s="495"/>
      <c r="CPM39" s="495"/>
      <c r="CPN39" s="1924"/>
      <c r="CPO39" s="1924"/>
      <c r="CPP39" s="1924"/>
      <c r="CPQ39" s="1924"/>
      <c r="CPR39" s="1924"/>
      <c r="CPS39" s="1924"/>
      <c r="CPT39" s="1924"/>
      <c r="CPU39" s="1924"/>
      <c r="CPV39" s="1924"/>
      <c r="CPW39" s="1924"/>
      <c r="CPX39" s="1924"/>
      <c r="CPY39" s="1924"/>
      <c r="CPZ39" s="1924"/>
      <c r="CQA39" s="1924"/>
      <c r="CQB39" s="495"/>
      <c r="CQC39" s="495"/>
      <c r="CQD39" s="495"/>
      <c r="CQE39" s="495"/>
      <c r="CQF39" s="495"/>
      <c r="CQG39" s="495"/>
      <c r="CQH39" s="495"/>
      <c r="CQI39" s="495"/>
      <c r="CQJ39" s="495"/>
      <c r="CQK39" s="495"/>
      <c r="CQL39" s="495"/>
      <c r="CQM39" s="495"/>
      <c r="CQN39" s="495"/>
      <c r="CQO39" s="1924"/>
      <c r="CQP39" s="1924"/>
      <c r="CQQ39" s="1924"/>
      <c r="CQR39" s="1924"/>
      <c r="CQS39" s="1924"/>
      <c r="CQT39" s="1924"/>
      <c r="CQU39" s="1924"/>
      <c r="CQV39" s="1924"/>
      <c r="CQW39" s="1924"/>
      <c r="CQX39" s="1924"/>
      <c r="CQY39" s="1924"/>
      <c r="CQZ39" s="1924"/>
      <c r="CRA39" s="1924"/>
      <c r="CRB39" s="1924"/>
      <c r="CRC39" s="495"/>
      <c r="CRD39" s="495"/>
      <c r="CRE39" s="495"/>
      <c r="CRF39" s="495"/>
      <c r="CRG39" s="495"/>
      <c r="CRH39" s="495"/>
      <c r="CRI39" s="495"/>
      <c r="CRJ39" s="495"/>
      <c r="CRK39" s="495"/>
      <c r="CRL39" s="495"/>
      <c r="CRM39" s="495"/>
      <c r="CRN39" s="495"/>
      <c r="CRO39" s="495"/>
      <c r="CRP39" s="1924"/>
      <c r="CRQ39" s="1924"/>
      <c r="CRR39" s="1924"/>
      <c r="CRS39" s="1924"/>
      <c r="CRT39" s="1924"/>
      <c r="CRU39" s="1924"/>
      <c r="CRV39" s="1924"/>
      <c r="CRW39" s="1924"/>
      <c r="CRX39" s="1924"/>
      <c r="CRY39" s="1924"/>
      <c r="CRZ39" s="1924"/>
      <c r="CSA39" s="1924"/>
      <c r="CSB39" s="1924"/>
      <c r="CSC39" s="1924"/>
      <c r="CSD39" s="495"/>
      <c r="CSE39" s="495"/>
      <c r="CSF39" s="495"/>
      <c r="CSG39" s="495"/>
      <c r="CSH39" s="495"/>
      <c r="CSI39" s="495"/>
      <c r="CSJ39" s="495"/>
      <c r="CSK39" s="495"/>
      <c r="CSL39" s="495"/>
      <c r="CSM39" s="495"/>
      <c r="CSN39" s="495"/>
      <c r="CSO39" s="495"/>
      <c r="CSP39" s="495"/>
      <c r="CSQ39" s="1924"/>
      <c r="CSR39" s="1924"/>
      <c r="CSS39" s="1924"/>
      <c r="CST39" s="1924"/>
      <c r="CSU39" s="1924"/>
      <c r="CSV39" s="1924"/>
      <c r="CSW39" s="1924"/>
      <c r="CSX39" s="1924"/>
      <c r="CSY39" s="1924"/>
      <c r="CSZ39" s="1924"/>
      <c r="CTA39" s="1924"/>
      <c r="CTB39" s="1924"/>
      <c r="CTC39" s="1924"/>
      <c r="CTD39" s="1924"/>
      <c r="CTE39" s="495"/>
      <c r="CTF39" s="495"/>
      <c r="CTG39" s="495"/>
      <c r="CTH39" s="495"/>
      <c r="CTI39" s="495"/>
      <c r="CTJ39" s="495"/>
      <c r="CTK39" s="495"/>
      <c r="CTL39" s="495"/>
      <c r="CTM39" s="495"/>
      <c r="CTN39" s="495"/>
      <c r="CTO39" s="495"/>
      <c r="CTP39" s="495"/>
      <c r="CTQ39" s="495"/>
      <c r="CTR39" s="1924"/>
      <c r="CTS39" s="1924"/>
      <c r="CTT39" s="1924"/>
      <c r="CTU39" s="1924"/>
      <c r="CTV39" s="1924"/>
      <c r="CTW39" s="1924"/>
      <c r="CTX39" s="1924"/>
      <c r="CTY39" s="1924"/>
      <c r="CTZ39" s="1924"/>
      <c r="CUA39" s="1924"/>
      <c r="CUB39" s="1924"/>
      <c r="CUC39" s="1924"/>
      <c r="CUD39" s="1924"/>
      <c r="CUE39" s="1924"/>
      <c r="CUF39" s="495"/>
      <c r="CUG39" s="495"/>
      <c r="CUH39" s="495"/>
      <c r="CUI39" s="495"/>
      <c r="CUJ39" s="495"/>
      <c r="CUK39" s="495"/>
      <c r="CUL39" s="495"/>
      <c r="CUM39" s="495"/>
      <c r="CUN39" s="495"/>
      <c r="CUO39" s="495"/>
      <c r="CUP39" s="495"/>
      <c r="CUQ39" s="495"/>
      <c r="CUR39" s="495"/>
      <c r="CUS39" s="1924"/>
      <c r="CUT39" s="1924"/>
      <c r="CUU39" s="1924"/>
      <c r="CUV39" s="1924"/>
      <c r="CUW39" s="1924"/>
      <c r="CUX39" s="1924"/>
      <c r="CUY39" s="1924"/>
      <c r="CUZ39" s="1924"/>
      <c r="CVA39" s="1924"/>
      <c r="CVB39" s="1924"/>
      <c r="CVC39" s="1924"/>
      <c r="CVD39" s="1924"/>
      <c r="CVE39" s="1924"/>
      <c r="CVF39" s="1924"/>
      <c r="CVG39" s="495"/>
      <c r="CVH39" s="495"/>
      <c r="CVI39" s="495"/>
      <c r="CVJ39" s="495"/>
      <c r="CVK39" s="495"/>
      <c r="CVL39" s="495"/>
      <c r="CVM39" s="495"/>
      <c r="CVN39" s="495"/>
      <c r="CVO39" s="495"/>
      <c r="CVP39" s="495"/>
      <c r="CVQ39" s="495"/>
      <c r="CVR39" s="495"/>
      <c r="CVS39" s="495"/>
      <c r="CVT39" s="1924"/>
      <c r="CVU39" s="1924"/>
      <c r="CVV39" s="1924"/>
      <c r="CVW39" s="1924"/>
      <c r="CVX39" s="1924"/>
      <c r="CVY39" s="1924"/>
      <c r="CVZ39" s="1924"/>
      <c r="CWA39" s="1924"/>
      <c r="CWB39" s="1924"/>
      <c r="CWC39" s="1924"/>
      <c r="CWD39" s="1924"/>
      <c r="CWE39" s="1924"/>
      <c r="CWF39" s="1924"/>
      <c r="CWG39" s="1924"/>
      <c r="CWH39" s="495"/>
      <c r="CWI39" s="495"/>
      <c r="CWJ39" s="495"/>
      <c r="CWK39" s="495"/>
      <c r="CWL39" s="495"/>
      <c r="CWM39" s="495"/>
      <c r="CWN39" s="495"/>
      <c r="CWO39" s="495"/>
      <c r="CWP39" s="495"/>
      <c r="CWQ39" s="495"/>
      <c r="CWR39" s="495"/>
      <c r="CWS39" s="495"/>
      <c r="CWT39" s="495"/>
      <c r="CWU39" s="1924"/>
      <c r="CWV39" s="1924"/>
      <c r="CWW39" s="1924"/>
      <c r="CWX39" s="1924"/>
      <c r="CWY39" s="1924"/>
      <c r="CWZ39" s="1924"/>
      <c r="CXA39" s="1924"/>
      <c r="CXB39" s="1924"/>
      <c r="CXC39" s="1924"/>
      <c r="CXD39" s="1924"/>
      <c r="CXE39" s="1924"/>
      <c r="CXF39" s="1924"/>
      <c r="CXG39" s="1924"/>
      <c r="CXH39" s="1924"/>
      <c r="CXI39" s="495"/>
      <c r="CXJ39" s="495"/>
      <c r="CXK39" s="495"/>
      <c r="CXL39" s="495"/>
      <c r="CXM39" s="495"/>
      <c r="CXN39" s="495"/>
      <c r="CXO39" s="495"/>
      <c r="CXP39" s="495"/>
      <c r="CXQ39" s="495"/>
      <c r="CXR39" s="495"/>
      <c r="CXS39" s="495"/>
      <c r="CXT39" s="495"/>
      <c r="CXU39" s="495"/>
      <c r="CXV39" s="1924"/>
      <c r="CXW39" s="1924"/>
      <c r="CXX39" s="1924"/>
      <c r="CXY39" s="1924"/>
      <c r="CXZ39" s="1924"/>
      <c r="CYA39" s="1924"/>
      <c r="CYB39" s="1924"/>
      <c r="CYC39" s="1924"/>
      <c r="CYD39" s="1924"/>
      <c r="CYE39" s="1924"/>
      <c r="CYF39" s="1924"/>
      <c r="CYG39" s="1924"/>
      <c r="CYH39" s="1924"/>
      <c r="CYI39" s="1924"/>
      <c r="CYJ39" s="495"/>
      <c r="CYK39" s="495"/>
      <c r="CYL39" s="495"/>
      <c r="CYM39" s="495"/>
      <c r="CYN39" s="495"/>
      <c r="CYO39" s="495"/>
      <c r="CYP39" s="495"/>
      <c r="CYQ39" s="495"/>
      <c r="CYR39" s="495"/>
      <c r="CYS39" s="495"/>
      <c r="CYT39" s="495"/>
      <c r="CYU39" s="495"/>
      <c r="CYV39" s="495"/>
      <c r="CYW39" s="1924"/>
      <c r="CYX39" s="1924"/>
      <c r="CYY39" s="1924"/>
      <c r="CYZ39" s="1924"/>
      <c r="CZA39" s="1924"/>
      <c r="CZB39" s="1924"/>
      <c r="CZC39" s="1924"/>
      <c r="CZD39" s="1924"/>
      <c r="CZE39" s="1924"/>
      <c r="CZF39" s="1924"/>
      <c r="CZG39" s="1924"/>
      <c r="CZH39" s="1924"/>
      <c r="CZI39" s="1924"/>
      <c r="CZJ39" s="1924"/>
      <c r="CZK39" s="495"/>
      <c r="CZL39" s="495"/>
      <c r="CZM39" s="495"/>
      <c r="CZN39" s="495"/>
      <c r="CZO39" s="495"/>
      <c r="CZP39" s="495"/>
      <c r="CZQ39" s="495"/>
      <c r="CZR39" s="495"/>
      <c r="CZS39" s="495"/>
      <c r="CZT39" s="495"/>
      <c r="CZU39" s="495"/>
      <c r="CZV39" s="495"/>
      <c r="CZW39" s="495"/>
      <c r="CZX39" s="1924"/>
      <c r="CZY39" s="1924"/>
      <c r="CZZ39" s="1924"/>
      <c r="DAA39" s="1924"/>
      <c r="DAB39" s="1924"/>
      <c r="DAC39" s="1924"/>
      <c r="DAD39" s="1924"/>
      <c r="DAE39" s="1924"/>
      <c r="DAF39" s="1924"/>
      <c r="DAG39" s="1924"/>
      <c r="DAH39" s="1924"/>
      <c r="DAI39" s="1924"/>
      <c r="DAJ39" s="1924"/>
      <c r="DAK39" s="1924"/>
      <c r="DAL39" s="495"/>
      <c r="DAM39" s="495"/>
      <c r="DAN39" s="495"/>
      <c r="DAO39" s="495"/>
      <c r="DAP39" s="495"/>
      <c r="DAQ39" s="495"/>
      <c r="DAR39" s="495"/>
      <c r="DAS39" s="495"/>
      <c r="DAT39" s="495"/>
      <c r="DAU39" s="495"/>
      <c r="DAV39" s="495"/>
      <c r="DAW39" s="495"/>
      <c r="DAX39" s="495"/>
      <c r="DAY39" s="1924"/>
      <c r="DAZ39" s="1924"/>
      <c r="DBA39" s="1924"/>
      <c r="DBB39" s="1924"/>
      <c r="DBC39" s="1924"/>
      <c r="DBD39" s="1924"/>
      <c r="DBE39" s="1924"/>
      <c r="DBF39" s="1924"/>
      <c r="DBG39" s="1924"/>
      <c r="DBH39" s="1924"/>
      <c r="DBI39" s="1924"/>
      <c r="DBJ39" s="1924"/>
      <c r="DBK39" s="1924"/>
      <c r="DBL39" s="1924"/>
      <c r="DBM39" s="495"/>
      <c r="DBN39" s="495"/>
      <c r="DBO39" s="495"/>
      <c r="DBP39" s="495"/>
      <c r="DBQ39" s="495"/>
      <c r="DBR39" s="495"/>
      <c r="DBS39" s="495"/>
      <c r="DBT39" s="495"/>
      <c r="DBU39" s="495"/>
      <c r="DBV39" s="495"/>
      <c r="DBW39" s="495"/>
      <c r="DBX39" s="495"/>
      <c r="DBY39" s="495"/>
      <c r="DBZ39" s="1924"/>
      <c r="DCA39" s="1924"/>
      <c r="DCB39" s="1924"/>
      <c r="DCC39" s="1924"/>
      <c r="DCD39" s="1924"/>
      <c r="DCE39" s="1924"/>
      <c r="DCF39" s="1924"/>
      <c r="DCG39" s="1924"/>
      <c r="DCH39" s="1924"/>
      <c r="DCI39" s="1924"/>
      <c r="DCJ39" s="1924"/>
      <c r="DCK39" s="1924"/>
      <c r="DCL39" s="1924"/>
      <c r="DCM39" s="1924"/>
      <c r="DCN39" s="495"/>
      <c r="DCO39" s="495"/>
      <c r="DCP39" s="495"/>
      <c r="DCQ39" s="495"/>
      <c r="DCR39" s="495"/>
      <c r="DCS39" s="495"/>
      <c r="DCT39" s="495"/>
      <c r="DCU39" s="495"/>
      <c r="DCV39" s="495"/>
      <c r="DCW39" s="495"/>
      <c r="DCX39" s="495"/>
      <c r="DCY39" s="495"/>
      <c r="DCZ39" s="495"/>
      <c r="DDA39" s="1924"/>
      <c r="DDB39" s="1924"/>
      <c r="DDC39" s="1924"/>
      <c r="DDD39" s="1924"/>
      <c r="DDE39" s="1924"/>
      <c r="DDF39" s="1924"/>
      <c r="DDG39" s="1924"/>
      <c r="DDH39" s="1924"/>
      <c r="DDI39" s="1924"/>
      <c r="DDJ39" s="1924"/>
      <c r="DDK39" s="1924"/>
      <c r="DDL39" s="1924"/>
      <c r="DDM39" s="1924"/>
      <c r="DDN39" s="1924"/>
      <c r="DDO39" s="495"/>
      <c r="DDP39" s="495"/>
      <c r="DDQ39" s="495"/>
      <c r="DDR39" s="495"/>
      <c r="DDS39" s="495"/>
      <c r="DDT39" s="495"/>
      <c r="DDU39" s="495"/>
      <c r="DDV39" s="495"/>
      <c r="DDW39" s="495"/>
      <c r="DDX39" s="495"/>
      <c r="DDY39" s="495"/>
      <c r="DDZ39" s="495"/>
      <c r="DEA39" s="495"/>
      <c r="DEB39" s="1924"/>
      <c r="DEC39" s="1924"/>
      <c r="DED39" s="1924"/>
      <c r="DEE39" s="1924"/>
      <c r="DEF39" s="1924"/>
      <c r="DEG39" s="1924"/>
      <c r="DEH39" s="1924"/>
      <c r="DEI39" s="1924"/>
      <c r="DEJ39" s="1924"/>
      <c r="DEK39" s="1924"/>
      <c r="DEL39" s="1924"/>
      <c r="DEM39" s="1924"/>
      <c r="DEN39" s="1924"/>
      <c r="DEO39" s="1924"/>
      <c r="DEP39" s="495"/>
      <c r="DEQ39" s="495"/>
      <c r="DER39" s="495"/>
      <c r="DES39" s="495"/>
      <c r="DET39" s="495"/>
      <c r="DEU39" s="495"/>
      <c r="DEV39" s="495"/>
      <c r="DEW39" s="495"/>
      <c r="DEX39" s="495"/>
      <c r="DEY39" s="495"/>
      <c r="DEZ39" s="495"/>
      <c r="DFA39" s="495"/>
      <c r="DFB39" s="495"/>
      <c r="DFC39" s="1924"/>
      <c r="DFD39" s="1924"/>
      <c r="DFE39" s="1924"/>
      <c r="DFF39" s="1924"/>
      <c r="DFG39" s="1924"/>
      <c r="DFH39" s="1924"/>
      <c r="DFI39" s="1924"/>
      <c r="DFJ39" s="1924"/>
      <c r="DFK39" s="1924"/>
      <c r="DFL39" s="1924"/>
      <c r="DFM39" s="1924"/>
      <c r="DFN39" s="1924"/>
      <c r="DFO39" s="1924"/>
      <c r="DFP39" s="1924"/>
      <c r="DFQ39" s="495"/>
      <c r="DFR39" s="495"/>
      <c r="DFS39" s="495"/>
      <c r="DFT39" s="495"/>
      <c r="DFU39" s="495"/>
      <c r="DFV39" s="495"/>
      <c r="DFW39" s="495"/>
      <c r="DFX39" s="495"/>
      <c r="DFY39" s="495"/>
      <c r="DFZ39" s="495"/>
      <c r="DGA39" s="495"/>
      <c r="DGB39" s="495"/>
      <c r="DGC39" s="495"/>
      <c r="DGD39" s="1924"/>
      <c r="DGE39" s="1924"/>
      <c r="DGF39" s="1924"/>
      <c r="DGG39" s="1924"/>
      <c r="DGH39" s="1924"/>
      <c r="DGI39" s="1924"/>
      <c r="DGJ39" s="1924"/>
      <c r="DGK39" s="1924"/>
      <c r="DGL39" s="1924"/>
      <c r="DGM39" s="1924"/>
      <c r="DGN39" s="1924"/>
      <c r="DGO39" s="1924"/>
      <c r="DGP39" s="1924"/>
      <c r="DGQ39" s="1924"/>
      <c r="DGR39" s="495"/>
      <c r="DGS39" s="495"/>
      <c r="DGT39" s="495"/>
      <c r="DGU39" s="495"/>
      <c r="DGV39" s="495"/>
      <c r="DGW39" s="495"/>
      <c r="DGX39" s="495"/>
      <c r="DGY39" s="495"/>
      <c r="DGZ39" s="495"/>
      <c r="DHA39" s="495"/>
      <c r="DHB39" s="495"/>
      <c r="DHC39" s="495"/>
      <c r="DHD39" s="495"/>
      <c r="DHE39" s="1924"/>
      <c r="DHF39" s="1924"/>
      <c r="DHG39" s="1924"/>
      <c r="DHH39" s="1924"/>
      <c r="DHI39" s="1924"/>
      <c r="DHJ39" s="1924"/>
      <c r="DHK39" s="1924"/>
      <c r="DHL39" s="1924"/>
      <c r="DHM39" s="1924"/>
      <c r="DHN39" s="1924"/>
      <c r="DHO39" s="1924"/>
      <c r="DHP39" s="1924"/>
      <c r="DHQ39" s="1924"/>
      <c r="DHR39" s="1924"/>
      <c r="DHS39" s="495"/>
      <c r="DHT39" s="495"/>
      <c r="DHU39" s="495"/>
      <c r="DHV39" s="495"/>
      <c r="DHW39" s="495"/>
      <c r="DHX39" s="495"/>
      <c r="DHY39" s="495"/>
      <c r="DHZ39" s="495"/>
      <c r="DIA39" s="495"/>
      <c r="DIB39" s="495"/>
      <c r="DIC39" s="495"/>
      <c r="DID39" s="495"/>
      <c r="DIE39" s="495"/>
      <c r="DIF39" s="1924"/>
      <c r="DIG39" s="1924"/>
      <c r="DIH39" s="1924"/>
      <c r="DII39" s="1924"/>
      <c r="DIJ39" s="1924"/>
      <c r="DIK39" s="1924"/>
      <c r="DIL39" s="1924"/>
      <c r="DIM39" s="1924"/>
      <c r="DIN39" s="1924"/>
      <c r="DIO39" s="1924"/>
      <c r="DIP39" s="1924"/>
      <c r="DIQ39" s="1924"/>
      <c r="DIR39" s="1924"/>
      <c r="DIS39" s="1924"/>
      <c r="DIT39" s="495"/>
      <c r="DIU39" s="495"/>
      <c r="DIV39" s="495"/>
      <c r="DIW39" s="495"/>
      <c r="DIX39" s="495"/>
      <c r="DIY39" s="495"/>
      <c r="DIZ39" s="495"/>
      <c r="DJA39" s="495"/>
      <c r="DJB39" s="495"/>
      <c r="DJC39" s="495"/>
      <c r="DJD39" s="495"/>
      <c r="DJE39" s="495"/>
      <c r="DJF39" s="495"/>
      <c r="DJG39" s="1924"/>
      <c r="DJH39" s="1924"/>
      <c r="DJI39" s="1924"/>
      <c r="DJJ39" s="1924"/>
      <c r="DJK39" s="1924"/>
      <c r="DJL39" s="1924"/>
      <c r="DJM39" s="1924"/>
      <c r="DJN39" s="1924"/>
      <c r="DJO39" s="1924"/>
      <c r="DJP39" s="1924"/>
      <c r="DJQ39" s="1924"/>
      <c r="DJR39" s="1924"/>
      <c r="DJS39" s="1924"/>
      <c r="DJT39" s="1924"/>
      <c r="DJU39" s="495"/>
      <c r="DJV39" s="495"/>
      <c r="DJW39" s="495"/>
      <c r="DJX39" s="495"/>
      <c r="DJY39" s="495"/>
      <c r="DJZ39" s="495"/>
      <c r="DKA39" s="495"/>
      <c r="DKB39" s="495"/>
      <c r="DKC39" s="495"/>
      <c r="DKD39" s="495"/>
      <c r="DKE39" s="495"/>
      <c r="DKF39" s="495"/>
      <c r="DKG39" s="495"/>
      <c r="DKH39" s="1924"/>
      <c r="DKI39" s="1924"/>
      <c r="DKJ39" s="1924"/>
      <c r="DKK39" s="1924"/>
      <c r="DKL39" s="1924"/>
      <c r="DKM39" s="1924"/>
      <c r="DKN39" s="1924"/>
      <c r="DKO39" s="1924"/>
      <c r="DKP39" s="1924"/>
      <c r="DKQ39" s="1924"/>
      <c r="DKR39" s="1924"/>
      <c r="DKS39" s="1924"/>
      <c r="DKT39" s="1924"/>
      <c r="DKU39" s="1924"/>
      <c r="DKV39" s="495"/>
      <c r="DKW39" s="495"/>
      <c r="DKX39" s="495"/>
      <c r="DKY39" s="495"/>
      <c r="DKZ39" s="495"/>
      <c r="DLA39" s="495"/>
      <c r="DLB39" s="495"/>
      <c r="DLC39" s="495"/>
      <c r="DLD39" s="495"/>
      <c r="DLE39" s="495"/>
      <c r="DLF39" s="495"/>
      <c r="DLG39" s="495"/>
      <c r="DLH39" s="495"/>
      <c r="DLI39" s="1924"/>
      <c r="DLJ39" s="1924"/>
      <c r="DLK39" s="1924"/>
      <c r="DLL39" s="1924"/>
      <c r="DLM39" s="1924"/>
      <c r="DLN39" s="1924"/>
      <c r="DLO39" s="1924"/>
      <c r="DLP39" s="1924"/>
      <c r="DLQ39" s="1924"/>
      <c r="DLR39" s="1924"/>
      <c r="DLS39" s="1924"/>
      <c r="DLT39" s="1924"/>
      <c r="DLU39" s="1924"/>
      <c r="DLV39" s="1924"/>
      <c r="DLW39" s="495"/>
      <c r="DLX39" s="495"/>
      <c r="DLY39" s="495"/>
      <c r="DLZ39" s="495"/>
      <c r="DMA39" s="495"/>
      <c r="DMB39" s="495"/>
      <c r="DMC39" s="495"/>
      <c r="DMD39" s="495"/>
      <c r="DME39" s="495"/>
      <c r="DMF39" s="495"/>
      <c r="DMG39" s="495"/>
      <c r="DMH39" s="495"/>
      <c r="DMI39" s="495"/>
      <c r="DMJ39" s="1924"/>
      <c r="DMK39" s="1924"/>
      <c r="DML39" s="1924"/>
      <c r="DMM39" s="1924"/>
      <c r="DMN39" s="1924"/>
      <c r="DMO39" s="1924"/>
      <c r="DMP39" s="1924"/>
      <c r="DMQ39" s="1924"/>
      <c r="DMR39" s="1924"/>
      <c r="DMS39" s="1924"/>
      <c r="DMT39" s="1924"/>
      <c r="DMU39" s="1924"/>
      <c r="DMV39" s="1924"/>
      <c r="DMW39" s="1924"/>
      <c r="DMX39" s="495"/>
      <c r="DMY39" s="495"/>
      <c r="DMZ39" s="495"/>
      <c r="DNA39" s="495"/>
      <c r="DNB39" s="495"/>
      <c r="DNC39" s="495"/>
      <c r="DND39" s="495"/>
      <c r="DNE39" s="495"/>
      <c r="DNF39" s="495"/>
      <c r="DNG39" s="495"/>
      <c r="DNH39" s="495"/>
      <c r="DNI39" s="495"/>
      <c r="DNJ39" s="495"/>
      <c r="DNK39" s="1924"/>
      <c r="DNL39" s="1924"/>
      <c r="DNM39" s="1924"/>
      <c r="DNN39" s="1924"/>
      <c r="DNO39" s="1924"/>
      <c r="DNP39" s="1924"/>
      <c r="DNQ39" s="1924"/>
      <c r="DNR39" s="1924"/>
      <c r="DNS39" s="1924"/>
      <c r="DNT39" s="1924"/>
      <c r="DNU39" s="1924"/>
      <c r="DNV39" s="1924"/>
      <c r="DNW39" s="1924"/>
      <c r="DNX39" s="1924"/>
      <c r="DNY39" s="495"/>
      <c r="DNZ39" s="495"/>
      <c r="DOA39" s="495"/>
      <c r="DOB39" s="495"/>
      <c r="DOC39" s="495"/>
      <c r="DOD39" s="495"/>
      <c r="DOE39" s="495"/>
      <c r="DOF39" s="495"/>
      <c r="DOG39" s="495"/>
      <c r="DOH39" s="495"/>
      <c r="DOI39" s="495"/>
      <c r="DOJ39" s="495"/>
      <c r="DOK39" s="495"/>
      <c r="DOL39" s="1924"/>
      <c r="DOM39" s="1924"/>
      <c r="DON39" s="1924"/>
      <c r="DOO39" s="1924"/>
      <c r="DOP39" s="1924"/>
      <c r="DOQ39" s="1924"/>
      <c r="DOR39" s="1924"/>
      <c r="DOS39" s="1924"/>
      <c r="DOT39" s="1924"/>
      <c r="DOU39" s="1924"/>
      <c r="DOV39" s="1924"/>
      <c r="DOW39" s="1924"/>
      <c r="DOX39" s="1924"/>
      <c r="DOY39" s="1924"/>
      <c r="DOZ39" s="495"/>
      <c r="DPA39" s="495"/>
      <c r="DPB39" s="495"/>
      <c r="DPC39" s="495"/>
      <c r="DPD39" s="495"/>
      <c r="DPE39" s="495"/>
      <c r="DPF39" s="495"/>
      <c r="DPG39" s="495"/>
      <c r="DPH39" s="495"/>
      <c r="DPI39" s="495"/>
      <c r="DPJ39" s="495"/>
      <c r="DPK39" s="495"/>
      <c r="DPL39" s="495"/>
      <c r="DPM39" s="1924"/>
      <c r="DPN39" s="1924"/>
      <c r="DPO39" s="1924"/>
      <c r="DPP39" s="1924"/>
      <c r="DPQ39" s="1924"/>
      <c r="DPR39" s="1924"/>
      <c r="DPS39" s="1924"/>
      <c r="DPT39" s="1924"/>
      <c r="DPU39" s="1924"/>
      <c r="DPV39" s="1924"/>
      <c r="DPW39" s="1924"/>
      <c r="DPX39" s="1924"/>
      <c r="DPY39" s="1924"/>
      <c r="DPZ39" s="1924"/>
      <c r="DQA39" s="495"/>
      <c r="DQB39" s="495"/>
      <c r="DQC39" s="495"/>
      <c r="DQD39" s="495"/>
      <c r="DQE39" s="495"/>
      <c r="DQF39" s="495"/>
      <c r="DQG39" s="495"/>
      <c r="DQH39" s="495"/>
      <c r="DQI39" s="495"/>
      <c r="DQJ39" s="495"/>
      <c r="DQK39" s="495"/>
      <c r="DQL39" s="495"/>
      <c r="DQM39" s="495"/>
      <c r="DQN39" s="1924"/>
      <c r="DQO39" s="1924"/>
      <c r="DQP39" s="1924"/>
      <c r="DQQ39" s="1924"/>
      <c r="DQR39" s="1924"/>
      <c r="DQS39" s="1924"/>
      <c r="DQT39" s="1924"/>
      <c r="DQU39" s="1924"/>
      <c r="DQV39" s="1924"/>
      <c r="DQW39" s="1924"/>
      <c r="DQX39" s="1924"/>
      <c r="DQY39" s="1924"/>
      <c r="DQZ39" s="1924"/>
      <c r="DRA39" s="1924"/>
      <c r="DRB39" s="495"/>
      <c r="DRC39" s="495"/>
      <c r="DRD39" s="495"/>
      <c r="DRE39" s="495"/>
      <c r="DRF39" s="495"/>
      <c r="DRG39" s="495"/>
      <c r="DRH39" s="495"/>
      <c r="DRI39" s="495"/>
      <c r="DRJ39" s="495"/>
      <c r="DRK39" s="495"/>
      <c r="DRL39" s="495"/>
      <c r="DRM39" s="495"/>
      <c r="DRN39" s="495"/>
      <c r="DRO39" s="1924"/>
      <c r="DRP39" s="1924"/>
      <c r="DRQ39" s="1924"/>
      <c r="DRR39" s="1924"/>
      <c r="DRS39" s="1924"/>
      <c r="DRT39" s="1924"/>
      <c r="DRU39" s="1924"/>
      <c r="DRV39" s="1924"/>
      <c r="DRW39" s="1924"/>
      <c r="DRX39" s="1924"/>
      <c r="DRY39" s="1924"/>
      <c r="DRZ39" s="1924"/>
      <c r="DSA39" s="1924"/>
      <c r="DSB39" s="1924"/>
      <c r="DSC39" s="495"/>
      <c r="DSD39" s="495"/>
      <c r="DSE39" s="495"/>
      <c r="DSF39" s="495"/>
      <c r="DSG39" s="495"/>
      <c r="DSH39" s="495"/>
      <c r="DSI39" s="495"/>
      <c r="DSJ39" s="495"/>
      <c r="DSK39" s="495"/>
      <c r="DSL39" s="495"/>
      <c r="DSM39" s="495"/>
      <c r="DSN39" s="495"/>
      <c r="DSO39" s="495"/>
      <c r="DSP39" s="1924"/>
      <c r="DSQ39" s="1924"/>
      <c r="DSR39" s="1924"/>
      <c r="DSS39" s="1924"/>
      <c r="DST39" s="1924"/>
      <c r="DSU39" s="1924"/>
      <c r="DSV39" s="1924"/>
      <c r="DSW39" s="1924"/>
      <c r="DSX39" s="1924"/>
      <c r="DSY39" s="1924"/>
      <c r="DSZ39" s="1924"/>
      <c r="DTA39" s="1924"/>
      <c r="DTB39" s="1924"/>
      <c r="DTC39" s="1924"/>
      <c r="DTD39" s="495"/>
      <c r="DTE39" s="495"/>
      <c r="DTF39" s="495"/>
      <c r="DTG39" s="495"/>
      <c r="DTH39" s="495"/>
      <c r="DTI39" s="495"/>
      <c r="DTJ39" s="495"/>
      <c r="DTK39" s="495"/>
      <c r="DTL39" s="495"/>
      <c r="DTM39" s="495"/>
      <c r="DTN39" s="495"/>
      <c r="DTO39" s="495"/>
      <c r="DTP39" s="495"/>
      <c r="DTQ39" s="1924"/>
      <c r="DTR39" s="1924"/>
      <c r="DTS39" s="1924"/>
      <c r="DTT39" s="1924"/>
      <c r="DTU39" s="1924"/>
      <c r="DTV39" s="1924"/>
      <c r="DTW39" s="1924"/>
      <c r="DTX39" s="1924"/>
      <c r="DTY39" s="1924"/>
      <c r="DTZ39" s="1924"/>
      <c r="DUA39" s="1924"/>
      <c r="DUB39" s="1924"/>
      <c r="DUC39" s="1924"/>
      <c r="DUD39" s="1924"/>
      <c r="DUE39" s="495"/>
      <c r="DUF39" s="495"/>
      <c r="DUG39" s="495"/>
      <c r="DUH39" s="495"/>
      <c r="DUI39" s="495"/>
      <c r="DUJ39" s="495"/>
      <c r="DUK39" s="495"/>
      <c r="DUL39" s="495"/>
      <c r="DUM39" s="495"/>
      <c r="DUN39" s="495"/>
      <c r="DUO39" s="495"/>
      <c r="DUP39" s="495"/>
      <c r="DUQ39" s="495"/>
      <c r="DUR39" s="1924"/>
      <c r="DUS39" s="1924"/>
      <c r="DUT39" s="1924"/>
      <c r="DUU39" s="1924"/>
      <c r="DUV39" s="1924"/>
      <c r="DUW39" s="1924"/>
      <c r="DUX39" s="1924"/>
      <c r="DUY39" s="1924"/>
      <c r="DUZ39" s="1924"/>
      <c r="DVA39" s="1924"/>
      <c r="DVB39" s="1924"/>
      <c r="DVC39" s="1924"/>
      <c r="DVD39" s="1924"/>
      <c r="DVE39" s="1924"/>
      <c r="DVF39" s="495"/>
      <c r="DVG39" s="495"/>
      <c r="DVH39" s="495"/>
      <c r="DVI39" s="495"/>
      <c r="DVJ39" s="495"/>
      <c r="DVK39" s="495"/>
      <c r="DVL39" s="495"/>
      <c r="DVM39" s="495"/>
      <c r="DVN39" s="495"/>
      <c r="DVO39" s="495"/>
      <c r="DVP39" s="495"/>
      <c r="DVQ39" s="495"/>
      <c r="DVR39" s="495"/>
      <c r="DVS39" s="1924"/>
      <c r="DVT39" s="1924"/>
      <c r="DVU39" s="1924"/>
      <c r="DVV39" s="1924"/>
      <c r="DVW39" s="1924"/>
      <c r="DVX39" s="1924"/>
      <c r="DVY39" s="1924"/>
      <c r="DVZ39" s="1924"/>
      <c r="DWA39" s="1924"/>
      <c r="DWB39" s="1924"/>
      <c r="DWC39" s="1924"/>
      <c r="DWD39" s="1924"/>
      <c r="DWE39" s="1924"/>
      <c r="DWF39" s="1924"/>
      <c r="DWG39" s="495"/>
      <c r="DWH39" s="495"/>
      <c r="DWI39" s="495"/>
      <c r="DWJ39" s="495"/>
      <c r="DWK39" s="495"/>
      <c r="DWL39" s="495"/>
      <c r="DWM39" s="495"/>
      <c r="DWN39" s="495"/>
      <c r="DWO39" s="495"/>
      <c r="DWP39" s="495"/>
      <c r="DWQ39" s="495"/>
      <c r="DWR39" s="495"/>
      <c r="DWS39" s="495"/>
      <c r="DWT39" s="1924"/>
      <c r="DWU39" s="1924"/>
      <c r="DWV39" s="1924"/>
      <c r="DWW39" s="1924"/>
      <c r="DWX39" s="1924"/>
      <c r="DWY39" s="1924"/>
      <c r="DWZ39" s="1924"/>
      <c r="DXA39" s="1924"/>
      <c r="DXB39" s="1924"/>
      <c r="DXC39" s="1924"/>
      <c r="DXD39" s="1924"/>
      <c r="DXE39" s="1924"/>
      <c r="DXF39" s="1924"/>
      <c r="DXG39" s="1924"/>
      <c r="DXH39" s="495"/>
      <c r="DXI39" s="495"/>
      <c r="DXJ39" s="495"/>
      <c r="DXK39" s="495"/>
      <c r="DXL39" s="495"/>
      <c r="DXM39" s="495"/>
      <c r="DXN39" s="495"/>
      <c r="DXO39" s="495"/>
      <c r="DXP39" s="495"/>
      <c r="DXQ39" s="495"/>
      <c r="DXR39" s="495"/>
      <c r="DXS39" s="495"/>
      <c r="DXT39" s="495"/>
      <c r="DXU39" s="1924"/>
      <c r="DXV39" s="1924"/>
      <c r="DXW39" s="1924"/>
      <c r="DXX39" s="1924"/>
      <c r="DXY39" s="1924"/>
      <c r="DXZ39" s="1924"/>
      <c r="DYA39" s="1924"/>
      <c r="DYB39" s="1924"/>
      <c r="DYC39" s="1924"/>
      <c r="DYD39" s="1924"/>
      <c r="DYE39" s="1924"/>
      <c r="DYF39" s="1924"/>
      <c r="DYG39" s="1924"/>
      <c r="DYH39" s="1924"/>
      <c r="DYI39" s="495"/>
      <c r="DYJ39" s="495"/>
      <c r="DYK39" s="495"/>
      <c r="DYL39" s="495"/>
      <c r="DYM39" s="495"/>
      <c r="DYN39" s="495"/>
      <c r="DYO39" s="495"/>
      <c r="DYP39" s="495"/>
      <c r="DYQ39" s="495"/>
      <c r="DYR39" s="495"/>
      <c r="DYS39" s="495"/>
      <c r="DYT39" s="495"/>
      <c r="DYU39" s="495"/>
      <c r="DYV39" s="1924"/>
      <c r="DYW39" s="1924"/>
      <c r="DYX39" s="1924"/>
      <c r="DYY39" s="1924"/>
      <c r="DYZ39" s="1924"/>
      <c r="DZA39" s="1924"/>
      <c r="DZB39" s="1924"/>
      <c r="DZC39" s="1924"/>
      <c r="DZD39" s="1924"/>
      <c r="DZE39" s="1924"/>
      <c r="DZF39" s="1924"/>
      <c r="DZG39" s="1924"/>
      <c r="DZH39" s="1924"/>
      <c r="DZI39" s="1924"/>
      <c r="DZJ39" s="495"/>
      <c r="DZK39" s="495"/>
      <c r="DZL39" s="495"/>
      <c r="DZM39" s="495"/>
      <c r="DZN39" s="495"/>
      <c r="DZO39" s="495"/>
      <c r="DZP39" s="495"/>
      <c r="DZQ39" s="495"/>
      <c r="DZR39" s="495"/>
      <c r="DZS39" s="495"/>
      <c r="DZT39" s="495"/>
      <c r="DZU39" s="495"/>
      <c r="DZV39" s="495"/>
      <c r="DZW39" s="1924"/>
      <c r="DZX39" s="1924"/>
      <c r="DZY39" s="1924"/>
      <c r="DZZ39" s="1924"/>
      <c r="EAA39" s="1924"/>
      <c r="EAB39" s="1924"/>
      <c r="EAC39" s="1924"/>
      <c r="EAD39" s="1924"/>
      <c r="EAE39" s="1924"/>
      <c r="EAF39" s="1924"/>
      <c r="EAG39" s="1924"/>
      <c r="EAH39" s="1924"/>
      <c r="EAI39" s="1924"/>
      <c r="EAJ39" s="1924"/>
      <c r="EAK39" s="495"/>
      <c r="EAL39" s="495"/>
      <c r="EAM39" s="495"/>
      <c r="EAN39" s="495"/>
      <c r="EAO39" s="495"/>
      <c r="EAP39" s="495"/>
      <c r="EAQ39" s="495"/>
      <c r="EAR39" s="495"/>
      <c r="EAS39" s="495"/>
      <c r="EAT39" s="495"/>
      <c r="EAU39" s="495"/>
      <c r="EAV39" s="495"/>
      <c r="EAW39" s="495"/>
      <c r="EAX39" s="1924"/>
      <c r="EAY39" s="1924"/>
      <c r="EAZ39" s="1924"/>
      <c r="EBA39" s="1924"/>
      <c r="EBB39" s="1924"/>
      <c r="EBC39" s="1924"/>
      <c r="EBD39" s="1924"/>
      <c r="EBE39" s="1924"/>
      <c r="EBF39" s="1924"/>
      <c r="EBG39" s="1924"/>
      <c r="EBH39" s="1924"/>
      <c r="EBI39" s="1924"/>
      <c r="EBJ39" s="1924"/>
      <c r="EBK39" s="1924"/>
      <c r="EBL39" s="495"/>
      <c r="EBM39" s="495"/>
      <c r="EBN39" s="495"/>
      <c r="EBO39" s="495"/>
      <c r="EBP39" s="495"/>
      <c r="EBQ39" s="495"/>
      <c r="EBR39" s="495"/>
      <c r="EBS39" s="495"/>
      <c r="EBT39" s="495"/>
      <c r="EBU39" s="495"/>
      <c r="EBV39" s="495"/>
      <c r="EBW39" s="495"/>
      <c r="EBX39" s="495"/>
      <c r="EBY39" s="1924"/>
      <c r="EBZ39" s="1924"/>
      <c r="ECA39" s="1924"/>
      <c r="ECB39" s="1924"/>
      <c r="ECC39" s="1924"/>
      <c r="ECD39" s="1924"/>
      <c r="ECE39" s="1924"/>
      <c r="ECF39" s="1924"/>
      <c r="ECG39" s="1924"/>
      <c r="ECH39" s="1924"/>
      <c r="ECI39" s="1924"/>
      <c r="ECJ39" s="1924"/>
      <c r="ECK39" s="1924"/>
      <c r="ECL39" s="1924"/>
      <c r="ECM39" s="495"/>
      <c r="ECN39" s="495"/>
      <c r="ECO39" s="495"/>
      <c r="ECP39" s="495"/>
      <c r="ECQ39" s="495"/>
      <c r="ECR39" s="495"/>
      <c r="ECS39" s="495"/>
      <c r="ECT39" s="495"/>
      <c r="ECU39" s="495"/>
      <c r="ECV39" s="495"/>
      <c r="ECW39" s="495"/>
      <c r="ECX39" s="495"/>
      <c r="ECY39" s="495"/>
      <c r="ECZ39" s="1924"/>
      <c r="EDA39" s="1924"/>
      <c r="EDB39" s="1924"/>
      <c r="EDC39" s="1924"/>
      <c r="EDD39" s="1924"/>
      <c r="EDE39" s="1924"/>
      <c r="EDF39" s="1924"/>
      <c r="EDG39" s="1924"/>
      <c r="EDH39" s="1924"/>
      <c r="EDI39" s="1924"/>
      <c r="EDJ39" s="1924"/>
      <c r="EDK39" s="1924"/>
      <c r="EDL39" s="1924"/>
      <c r="EDM39" s="1924"/>
      <c r="EDN39" s="495"/>
      <c r="EDO39" s="495"/>
      <c r="EDP39" s="495"/>
      <c r="EDQ39" s="495"/>
      <c r="EDR39" s="495"/>
      <c r="EDS39" s="495"/>
      <c r="EDT39" s="495"/>
      <c r="EDU39" s="495"/>
      <c r="EDV39" s="495"/>
      <c r="EDW39" s="495"/>
      <c r="EDX39" s="495"/>
      <c r="EDY39" s="495"/>
      <c r="EDZ39" s="495"/>
      <c r="EEA39" s="1924"/>
      <c r="EEB39" s="1924"/>
      <c r="EEC39" s="1924"/>
      <c r="EED39" s="1924"/>
      <c r="EEE39" s="1924"/>
      <c r="EEF39" s="1924"/>
      <c r="EEG39" s="1924"/>
      <c r="EEH39" s="1924"/>
      <c r="EEI39" s="1924"/>
      <c r="EEJ39" s="1924"/>
      <c r="EEK39" s="1924"/>
      <c r="EEL39" s="1924"/>
      <c r="EEM39" s="1924"/>
      <c r="EEN39" s="1924"/>
      <c r="EEO39" s="495"/>
      <c r="EEP39" s="495"/>
      <c r="EEQ39" s="495"/>
      <c r="EER39" s="495"/>
      <c r="EES39" s="495"/>
      <c r="EET39" s="495"/>
      <c r="EEU39" s="495"/>
      <c r="EEV39" s="495"/>
      <c r="EEW39" s="495"/>
      <c r="EEX39" s="495"/>
      <c r="EEY39" s="495"/>
      <c r="EEZ39" s="495"/>
      <c r="EFA39" s="495"/>
      <c r="EFB39" s="1924"/>
      <c r="EFC39" s="1924"/>
      <c r="EFD39" s="1924"/>
      <c r="EFE39" s="1924"/>
      <c r="EFF39" s="1924"/>
      <c r="EFG39" s="1924"/>
      <c r="EFH39" s="1924"/>
      <c r="EFI39" s="1924"/>
      <c r="EFJ39" s="1924"/>
      <c r="EFK39" s="1924"/>
      <c r="EFL39" s="1924"/>
      <c r="EFM39" s="1924"/>
      <c r="EFN39" s="1924"/>
      <c r="EFO39" s="1924"/>
      <c r="EFP39" s="495"/>
      <c r="EFQ39" s="495"/>
      <c r="EFR39" s="495"/>
      <c r="EFS39" s="495"/>
      <c r="EFT39" s="495"/>
      <c r="EFU39" s="495"/>
      <c r="EFV39" s="495"/>
      <c r="EFW39" s="495"/>
      <c r="EFX39" s="495"/>
      <c r="EFY39" s="495"/>
      <c r="EFZ39" s="495"/>
      <c r="EGA39" s="495"/>
      <c r="EGB39" s="495"/>
      <c r="EGC39" s="1924"/>
      <c r="EGD39" s="1924"/>
      <c r="EGE39" s="1924"/>
      <c r="EGF39" s="1924"/>
      <c r="EGG39" s="1924"/>
      <c r="EGH39" s="1924"/>
      <c r="EGI39" s="1924"/>
      <c r="EGJ39" s="1924"/>
      <c r="EGK39" s="1924"/>
      <c r="EGL39" s="1924"/>
      <c r="EGM39" s="1924"/>
      <c r="EGN39" s="1924"/>
      <c r="EGO39" s="1924"/>
      <c r="EGP39" s="1924"/>
      <c r="EGQ39" s="495"/>
      <c r="EGR39" s="495"/>
      <c r="EGS39" s="495"/>
      <c r="EGT39" s="495"/>
      <c r="EGU39" s="495"/>
      <c r="EGV39" s="495"/>
      <c r="EGW39" s="495"/>
      <c r="EGX39" s="495"/>
      <c r="EGY39" s="495"/>
      <c r="EGZ39" s="495"/>
      <c r="EHA39" s="495"/>
      <c r="EHB39" s="495"/>
      <c r="EHC39" s="495"/>
      <c r="EHD39" s="1924"/>
      <c r="EHE39" s="1924"/>
      <c r="EHF39" s="1924"/>
      <c r="EHG39" s="1924"/>
      <c r="EHH39" s="1924"/>
      <c r="EHI39" s="1924"/>
      <c r="EHJ39" s="1924"/>
      <c r="EHK39" s="1924"/>
      <c r="EHL39" s="1924"/>
      <c r="EHM39" s="1924"/>
      <c r="EHN39" s="1924"/>
      <c r="EHO39" s="1924"/>
      <c r="EHP39" s="1924"/>
      <c r="EHQ39" s="1924"/>
      <c r="EHR39" s="495"/>
      <c r="EHS39" s="495"/>
      <c r="EHT39" s="495"/>
      <c r="EHU39" s="495"/>
      <c r="EHV39" s="495"/>
      <c r="EHW39" s="495"/>
      <c r="EHX39" s="495"/>
      <c r="EHY39" s="495"/>
      <c r="EHZ39" s="495"/>
      <c r="EIA39" s="495"/>
      <c r="EIB39" s="495"/>
      <c r="EIC39" s="495"/>
      <c r="EID39" s="495"/>
      <c r="EIE39" s="1924"/>
      <c r="EIF39" s="1924"/>
      <c r="EIG39" s="1924"/>
      <c r="EIH39" s="1924"/>
      <c r="EII39" s="1924"/>
      <c r="EIJ39" s="1924"/>
      <c r="EIK39" s="1924"/>
      <c r="EIL39" s="1924"/>
      <c r="EIM39" s="1924"/>
      <c r="EIN39" s="1924"/>
      <c r="EIO39" s="1924"/>
      <c r="EIP39" s="1924"/>
      <c r="EIQ39" s="1924"/>
      <c r="EIR39" s="1924"/>
      <c r="EIS39" s="495"/>
      <c r="EIT39" s="495"/>
      <c r="EIU39" s="495"/>
      <c r="EIV39" s="495"/>
      <c r="EIW39" s="495"/>
      <c r="EIX39" s="495"/>
      <c r="EIY39" s="495"/>
      <c r="EIZ39" s="495"/>
      <c r="EJA39" s="495"/>
      <c r="EJB39" s="495"/>
      <c r="EJC39" s="495"/>
      <c r="EJD39" s="495"/>
      <c r="EJE39" s="495"/>
      <c r="EJF39" s="1924"/>
      <c r="EJG39" s="1924"/>
      <c r="EJH39" s="1924"/>
      <c r="EJI39" s="1924"/>
      <c r="EJJ39" s="1924"/>
      <c r="EJK39" s="1924"/>
      <c r="EJL39" s="1924"/>
      <c r="EJM39" s="1924"/>
      <c r="EJN39" s="1924"/>
      <c r="EJO39" s="1924"/>
      <c r="EJP39" s="1924"/>
      <c r="EJQ39" s="1924"/>
      <c r="EJR39" s="1924"/>
      <c r="EJS39" s="1924"/>
      <c r="EJT39" s="495"/>
      <c r="EJU39" s="495"/>
      <c r="EJV39" s="495"/>
      <c r="EJW39" s="495"/>
      <c r="EJX39" s="495"/>
      <c r="EJY39" s="495"/>
      <c r="EJZ39" s="495"/>
      <c r="EKA39" s="495"/>
      <c r="EKB39" s="495"/>
      <c r="EKC39" s="495"/>
      <c r="EKD39" s="495"/>
      <c r="EKE39" s="495"/>
      <c r="EKF39" s="495"/>
      <c r="EKG39" s="1924"/>
      <c r="EKH39" s="1924"/>
      <c r="EKI39" s="1924"/>
      <c r="EKJ39" s="1924"/>
      <c r="EKK39" s="1924"/>
      <c r="EKL39" s="1924"/>
      <c r="EKM39" s="1924"/>
      <c r="EKN39" s="1924"/>
      <c r="EKO39" s="1924"/>
      <c r="EKP39" s="1924"/>
      <c r="EKQ39" s="1924"/>
      <c r="EKR39" s="1924"/>
      <c r="EKS39" s="1924"/>
      <c r="EKT39" s="1924"/>
      <c r="EKU39" s="495"/>
      <c r="EKV39" s="495"/>
      <c r="EKW39" s="495"/>
      <c r="EKX39" s="495"/>
      <c r="EKY39" s="495"/>
      <c r="EKZ39" s="495"/>
      <c r="ELA39" s="495"/>
      <c r="ELB39" s="495"/>
      <c r="ELC39" s="495"/>
      <c r="ELD39" s="495"/>
      <c r="ELE39" s="495"/>
      <c r="ELF39" s="495"/>
      <c r="ELG39" s="495"/>
      <c r="ELH39" s="1924"/>
      <c r="ELI39" s="1924"/>
      <c r="ELJ39" s="1924"/>
      <c r="ELK39" s="1924"/>
      <c r="ELL39" s="1924"/>
      <c r="ELM39" s="1924"/>
      <c r="ELN39" s="1924"/>
      <c r="ELO39" s="1924"/>
      <c r="ELP39" s="1924"/>
      <c r="ELQ39" s="1924"/>
      <c r="ELR39" s="1924"/>
      <c r="ELS39" s="1924"/>
      <c r="ELT39" s="1924"/>
      <c r="ELU39" s="1924"/>
      <c r="ELV39" s="495"/>
      <c r="ELW39" s="495"/>
      <c r="ELX39" s="495"/>
      <c r="ELY39" s="495"/>
      <c r="ELZ39" s="495"/>
      <c r="EMA39" s="495"/>
      <c r="EMB39" s="495"/>
      <c r="EMC39" s="495"/>
      <c r="EMD39" s="495"/>
      <c r="EME39" s="495"/>
      <c r="EMF39" s="495"/>
      <c r="EMG39" s="495"/>
      <c r="EMH39" s="495"/>
      <c r="EMI39" s="1924"/>
      <c r="EMJ39" s="1924"/>
      <c r="EMK39" s="1924"/>
      <c r="EML39" s="1924"/>
      <c r="EMM39" s="1924"/>
      <c r="EMN39" s="1924"/>
      <c r="EMO39" s="1924"/>
      <c r="EMP39" s="1924"/>
      <c r="EMQ39" s="1924"/>
      <c r="EMR39" s="1924"/>
      <c r="EMS39" s="1924"/>
      <c r="EMT39" s="1924"/>
      <c r="EMU39" s="1924"/>
      <c r="EMV39" s="1924"/>
      <c r="EMW39" s="495"/>
      <c r="EMX39" s="495"/>
      <c r="EMY39" s="495"/>
      <c r="EMZ39" s="495"/>
      <c r="ENA39" s="495"/>
      <c r="ENB39" s="495"/>
      <c r="ENC39" s="495"/>
      <c r="END39" s="495"/>
      <c r="ENE39" s="495"/>
      <c r="ENF39" s="495"/>
      <c r="ENG39" s="495"/>
      <c r="ENH39" s="495"/>
      <c r="ENI39" s="495"/>
      <c r="ENJ39" s="1924"/>
      <c r="ENK39" s="1924"/>
      <c r="ENL39" s="1924"/>
      <c r="ENM39" s="1924"/>
      <c r="ENN39" s="1924"/>
      <c r="ENO39" s="1924"/>
      <c r="ENP39" s="1924"/>
      <c r="ENQ39" s="1924"/>
      <c r="ENR39" s="1924"/>
      <c r="ENS39" s="1924"/>
      <c r="ENT39" s="1924"/>
      <c r="ENU39" s="1924"/>
      <c r="ENV39" s="1924"/>
      <c r="ENW39" s="1924"/>
      <c r="ENX39" s="495"/>
      <c r="ENY39" s="495"/>
      <c r="ENZ39" s="495"/>
      <c r="EOA39" s="495"/>
      <c r="EOB39" s="495"/>
      <c r="EOC39" s="495"/>
      <c r="EOD39" s="495"/>
      <c r="EOE39" s="495"/>
      <c r="EOF39" s="495"/>
      <c r="EOG39" s="495"/>
      <c r="EOH39" s="495"/>
      <c r="EOI39" s="495"/>
      <c r="EOJ39" s="495"/>
      <c r="EOK39" s="1924"/>
      <c r="EOL39" s="1924"/>
      <c r="EOM39" s="1924"/>
      <c r="EON39" s="1924"/>
      <c r="EOO39" s="1924"/>
      <c r="EOP39" s="1924"/>
      <c r="EOQ39" s="1924"/>
      <c r="EOR39" s="1924"/>
      <c r="EOS39" s="1924"/>
      <c r="EOT39" s="1924"/>
      <c r="EOU39" s="1924"/>
      <c r="EOV39" s="1924"/>
      <c r="EOW39" s="1924"/>
      <c r="EOX39" s="1924"/>
      <c r="EOY39" s="495"/>
      <c r="EOZ39" s="495"/>
      <c r="EPA39" s="495"/>
      <c r="EPB39" s="495"/>
      <c r="EPC39" s="495"/>
      <c r="EPD39" s="495"/>
      <c r="EPE39" s="495"/>
      <c r="EPF39" s="495"/>
      <c r="EPG39" s="495"/>
      <c r="EPH39" s="495"/>
      <c r="EPI39" s="495"/>
      <c r="EPJ39" s="495"/>
      <c r="EPK39" s="495"/>
      <c r="EPL39" s="1924"/>
      <c r="EPM39" s="1924"/>
      <c r="EPN39" s="1924"/>
      <c r="EPO39" s="1924"/>
      <c r="EPP39" s="1924"/>
      <c r="EPQ39" s="1924"/>
      <c r="EPR39" s="1924"/>
      <c r="EPS39" s="1924"/>
      <c r="EPT39" s="1924"/>
      <c r="EPU39" s="1924"/>
      <c r="EPV39" s="1924"/>
      <c r="EPW39" s="1924"/>
      <c r="EPX39" s="1924"/>
      <c r="EPY39" s="1924"/>
      <c r="EPZ39" s="495"/>
      <c r="EQA39" s="495"/>
      <c r="EQB39" s="495"/>
      <c r="EQC39" s="495"/>
      <c r="EQD39" s="495"/>
      <c r="EQE39" s="495"/>
      <c r="EQF39" s="495"/>
      <c r="EQG39" s="495"/>
      <c r="EQH39" s="495"/>
      <c r="EQI39" s="495"/>
      <c r="EQJ39" s="495"/>
      <c r="EQK39" s="495"/>
      <c r="EQL39" s="495"/>
      <c r="EQM39" s="1924"/>
      <c r="EQN39" s="1924"/>
      <c r="EQO39" s="1924"/>
      <c r="EQP39" s="1924"/>
      <c r="EQQ39" s="1924"/>
      <c r="EQR39" s="1924"/>
      <c r="EQS39" s="1924"/>
      <c r="EQT39" s="1924"/>
      <c r="EQU39" s="1924"/>
      <c r="EQV39" s="1924"/>
      <c r="EQW39" s="1924"/>
      <c r="EQX39" s="1924"/>
      <c r="EQY39" s="1924"/>
      <c r="EQZ39" s="1924"/>
      <c r="ERA39" s="495"/>
      <c r="ERB39" s="495"/>
      <c r="ERC39" s="495"/>
      <c r="ERD39" s="495"/>
      <c r="ERE39" s="495"/>
      <c r="ERF39" s="495"/>
      <c r="ERG39" s="495"/>
      <c r="ERH39" s="495"/>
      <c r="ERI39" s="495"/>
      <c r="ERJ39" s="495"/>
      <c r="ERK39" s="495"/>
      <c r="ERL39" s="495"/>
      <c r="ERM39" s="495"/>
      <c r="ERN39" s="1924"/>
      <c r="ERO39" s="1924"/>
      <c r="ERP39" s="1924"/>
      <c r="ERQ39" s="1924"/>
      <c r="ERR39" s="1924"/>
      <c r="ERS39" s="1924"/>
      <c r="ERT39" s="1924"/>
      <c r="ERU39" s="1924"/>
      <c r="ERV39" s="1924"/>
      <c r="ERW39" s="1924"/>
      <c r="ERX39" s="1924"/>
      <c r="ERY39" s="1924"/>
      <c r="ERZ39" s="1924"/>
      <c r="ESA39" s="1924"/>
      <c r="ESB39" s="495"/>
      <c r="ESC39" s="495"/>
      <c r="ESD39" s="495"/>
      <c r="ESE39" s="495"/>
      <c r="ESF39" s="495"/>
      <c r="ESG39" s="495"/>
      <c r="ESH39" s="495"/>
      <c r="ESI39" s="495"/>
      <c r="ESJ39" s="495"/>
      <c r="ESK39" s="495"/>
      <c r="ESL39" s="495"/>
      <c r="ESM39" s="495"/>
      <c r="ESN39" s="495"/>
      <c r="ESO39" s="1924"/>
      <c r="ESP39" s="1924"/>
      <c r="ESQ39" s="1924"/>
      <c r="ESR39" s="1924"/>
      <c r="ESS39" s="1924"/>
      <c r="EST39" s="1924"/>
      <c r="ESU39" s="1924"/>
      <c r="ESV39" s="1924"/>
      <c r="ESW39" s="1924"/>
      <c r="ESX39" s="1924"/>
      <c r="ESY39" s="1924"/>
      <c r="ESZ39" s="1924"/>
      <c r="ETA39" s="1924"/>
      <c r="ETB39" s="1924"/>
      <c r="ETC39" s="495"/>
      <c r="ETD39" s="495"/>
      <c r="ETE39" s="495"/>
      <c r="ETF39" s="495"/>
      <c r="ETG39" s="495"/>
      <c r="ETH39" s="495"/>
      <c r="ETI39" s="495"/>
      <c r="ETJ39" s="495"/>
      <c r="ETK39" s="495"/>
      <c r="ETL39" s="495"/>
      <c r="ETM39" s="495"/>
      <c r="ETN39" s="495"/>
      <c r="ETO39" s="495"/>
      <c r="ETP39" s="1924"/>
      <c r="ETQ39" s="1924"/>
      <c r="ETR39" s="1924"/>
      <c r="ETS39" s="1924"/>
      <c r="ETT39" s="1924"/>
      <c r="ETU39" s="1924"/>
      <c r="ETV39" s="1924"/>
      <c r="ETW39" s="1924"/>
      <c r="ETX39" s="1924"/>
      <c r="ETY39" s="1924"/>
      <c r="ETZ39" s="1924"/>
      <c r="EUA39" s="1924"/>
      <c r="EUB39" s="1924"/>
      <c r="EUC39" s="1924"/>
      <c r="EUD39" s="495"/>
      <c r="EUE39" s="495"/>
      <c r="EUF39" s="495"/>
      <c r="EUG39" s="495"/>
      <c r="EUH39" s="495"/>
      <c r="EUI39" s="495"/>
      <c r="EUJ39" s="495"/>
      <c r="EUK39" s="495"/>
      <c r="EUL39" s="495"/>
      <c r="EUM39" s="495"/>
      <c r="EUN39" s="495"/>
      <c r="EUO39" s="495"/>
      <c r="EUP39" s="495"/>
      <c r="EUQ39" s="1924"/>
      <c r="EUR39" s="1924"/>
      <c r="EUS39" s="1924"/>
      <c r="EUT39" s="1924"/>
      <c r="EUU39" s="1924"/>
      <c r="EUV39" s="1924"/>
      <c r="EUW39" s="1924"/>
      <c r="EUX39" s="1924"/>
      <c r="EUY39" s="1924"/>
      <c r="EUZ39" s="1924"/>
      <c r="EVA39" s="1924"/>
      <c r="EVB39" s="1924"/>
      <c r="EVC39" s="1924"/>
      <c r="EVD39" s="1924"/>
      <c r="EVE39" s="495"/>
      <c r="EVF39" s="495"/>
      <c r="EVG39" s="495"/>
      <c r="EVH39" s="495"/>
      <c r="EVI39" s="495"/>
      <c r="EVJ39" s="495"/>
      <c r="EVK39" s="495"/>
      <c r="EVL39" s="495"/>
      <c r="EVM39" s="495"/>
      <c r="EVN39" s="495"/>
      <c r="EVO39" s="495"/>
      <c r="EVP39" s="495"/>
      <c r="EVQ39" s="495"/>
      <c r="EVR39" s="1924"/>
      <c r="EVS39" s="1924"/>
      <c r="EVT39" s="1924"/>
      <c r="EVU39" s="1924"/>
      <c r="EVV39" s="1924"/>
      <c r="EVW39" s="1924"/>
      <c r="EVX39" s="1924"/>
      <c r="EVY39" s="1924"/>
      <c r="EVZ39" s="1924"/>
      <c r="EWA39" s="1924"/>
      <c r="EWB39" s="1924"/>
      <c r="EWC39" s="1924"/>
      <c r="EWD39" s="1924"/>
      <c r="EWE39" s="1924"/>
      <c r="EWF39" s="495"/>
      <c r="EWG39" s="495"/>
      <c r="EWH39" s="495"/>
      <c r="EWI39" s="495"/>
      <c r="EWJ39" s="495"/>
      <c r="EWK39" s="495"/>
      <c r="EWL39" s="495"/>
      <c r="EWM39" s="495"/>
      <c r="EWN39" s="495"/>
      <c r="EWO39" s="495"/>
      <c r="EWP39" s="495"/>
      <c r="EWQ39" s="495"/>
      <c r="EWR39" s="495"/>
      <c r="EWS39" s="1924"/>
      <c r="EWT39" s="1924"/>
      <c r="EWU39" s="1924"/>
      <c r="EWV39" s="1924"/>
      <c r="EWW39" s="1924"/>
      <c r="EWX39" s="1924"/>
      <c r="EWY39" s="1924"/>
      <c r="EWZ39" s="1924"/>
      <c r="EXA39" s="1924"/>
      <c r="EXB39" s="1924"/>
      <c r="EXC39" s="1924"/>
      <c r="EXD39" s="1924"/>
      <c r="EXE39" s="1924"/>
      <c r="EXF39" s="1924"/>
      <c r="EXG39" s="495"/>
      <c r="EXH39" s="495"/>
      <c r="EXI39" s="495"/>
      <c r="EXJ39" s="495"/>
      <c r="EXK39" s="495"/>
      <c r="EXL39" s="495"/>
      <c r="EXM39" s="495"/>
      <c r="EXN39" s="495"/>
      <c r="EXO39" s="495"/>
      <c r="EXP39" s="495"/>
      <c r="EXQ39" s="495"/>
      <c r="EXR39" s="495"/>
      <c r="EXS39" s="495"/>
      <c r="EXT39" s="1924"/>
      <c r="EXU39" s="1924"/>
      <c r="EXV39" s="1924"/>
      <c r="EXW39" s="1924"/>
      <c r="EXX39" s="1924"/>
      <c r="EXY39" s="1924"/>
      <c r="EXZ39" s="1924"/>
      <c r="EYA39" s="1924"/>
      <c r="EYB39" s="1924"/>
      <c r="EYC39" s="1924"/>
      <c r="EYD39" s="1924"/>
      <c r="EYE39" s="1924"/>
      <c r="EYF39" s="1924"/>
      <c r="EYG39" s="1924"/>
      <c r="EYH39" s="495"/>
      <c r="EYI39" s="495"/>
      <c r="EYJ39" s="495"/>
      <c r="EYK39" s="495"/>
      <c r="EYL39" s="495"/>
      <c r="EYM39" s="495"/>
      <c r="EYN39" s="495"/>
      <c r="EYO39" s="495"/>
      <c r="EYP39" s="495"/>
      <c r="EYQ39" s="495"/>
      <c r="EYR39" s="495"/>
      <c r="EYS39" s="495"/>
      <c r="EYT39" s="495"/>
      <c r="EYU39" s="1924"/>
      <c r="EYV39" s="1924"/>
      <c r="EYW39" s="1924"/>
      <c r="EYX39" s="1924"/>
      <c r="EYY39" s="1924"/>
      <c r="EYZ39" s="1924"/>
      <c r="EZA39" s="1924"/>
      <c r="EZB39" s="1924"/>
      <c r="EZC39" s="1924"/>
      <c r="EZD39" s="1924"/>
      <c r="EZE39" s="1924"/>
      <c r="EZF39" s="1924"/>
      <c r="EZG39" s="1924"/>
      <c r="EZH39" s="1924"/>
      <c r="EZI39" s="495"/>
      <c r="EZJ39" s="495"/>
      <c r="EZK39" s="495"/>
      <c r="EZL39" s="495"/>
      <c r="EZM39" s="495"/>
      <c r="EZN39" s="495"/>
      <c r="EZO39" s="495"/>
      <c r="EZP39" s="495"/>
      <c r="EZQ39" s="495"/>
      <c r="EZR39" s="495"/>
      <c r="EZS39" s="495"/>
      <c r="EZT39" s="495"/>
      <c r="EZU39" s="495"/>
      <c r="EZV39" s="1924"/>
      <c r="EZW39" s="1924"/>
      <c r="EZX39" s="1924"/>
      <c r="EZY39" s="1924"/>
      <c r="EZZ39" s="1924"/>
      <c r="FAA39" s="1924"/>
      <c r="FAB39" s="1924"/>
      <c r="FAC39" s="1924"/>
      <c r="FAD39" s="1924"/>
      <c r="FAE39" s="1924"/>
      <c r="FAF39" s="1924"/>
      <c r="FAG39" s="1924"/>
      <c r="FAH39" s="1924"/>
      <c r="FAI39" s="1924"/>
      <c r="FAJ39" s="495"/>
      <c r="FAK39" s="495"/>
      <c r="FAL39" s="495"/>
      <c r="FAM39" s="495"/>
      <c r="FAN39" s="495"/>
      <c r="FAO39" s="495"/>
      <c r="FAP39" s="495"/>
      <c r="FAQ39" s="495"/>
      <c r="FAR39" s="495"/>
      <c r="FAS39" s="495"/>
      <c r="FAT39" s="495"/>
      <c r="FAU39" s="495"/>
      <c r="FAV39" s="495"/>
      <c r="FAW39" s="1924"/>
      <c r="FAX39" s="1924"/>
      <c r="FAY39" s="1924"/>
      <c r="FAZ39" s="1924"/>
      <c r="FBA39" s="1924"/>
      <c r="FBB39" s="1924"/>
      <c r="FBC39" s="1924"/>
      <c r="FBD39" s="1924"/>
      <c r="FBE39" s="1924"/>
      <c r="FBF39" s="1924"/>
      <c r="FBG39" s="1924"/>
      <c r="FBH39" s="1924"/>
      <c r="FBI39" s="1924"/>
      <c r="FBJ39" s="1924"/>
      <c r="FBK39" s="495"/>
      <c r="FBL39" s="495"/>
      <c r="FBM39" s="495"/>
      <c r="FBN39" s="495"/>
      <c r="FBO39" s="495"/>
      <c r="FBP39" s="495"/>
      <c r="FBQ39" s="495"/>
      <c r="FBR39" s="495"/>
      <c r="FBS39" s="495"/>
      <c r="FBT39" s="495"/>
      <c r="FBU39" s="495"/>
      <c r="FBV39" s="495"/>
      <c r="FBW39" s="495"/>
      <c r="FBX39" s="1924"/>
      <c r="FBY39" s="1924"/>
      <c r="FBZ39" s="1924"/>
      <c r="FCA39" s="1924"/>
      <c r="FCB39" s="1924"/>
      <c r="FCC39" s="1924"/>
      <c r="FCD39" s="1924"/>
      <c r="FCE39" s="1924"/>
      <c r="FCF39" s="1924"/>
      <c r="FCG39" s="1924"/>
      <c r="FCH39" s="1924"/>
      <c r="FCI39" s="1924"/>
      <c r="FCJ39" s="1924"/>
      <c r="FCK39" s="1924"/>
      <c r="FCL39" s="495"/>
      <c r="FCM39" s="495"/>
      <c r="FCN39" s="495"/>
      <c r="FCO39" s="495"/>
      <c r="FCP39" s="495"/>
      <c r="FCQ39" s="495"/>
      <c r="FCR39" s="495"/>
      <c r="FCS39" s="495"/>
      <c r="FCT39" s="495"/>
      <c r="FCU39" s="495"/>
      <c r="FCV39" s="495"/>
      <c r="FCW39" s="495"/>
      <c r="FCX39" s="495"/>
      <c r="FCY39" s="1924"/>
      <c r="FCZ39" s="1924"/>
      <c r="FDA39" s="1924"/>
      <c r="FDB39" s="1924"/>
      <c r="FDC39" s="1924"/>
      <c r="FDD39" s="1924"/>
      <c r="FDE39" s="1924"/>
      <c r="FDF39" s="1924"/>
      <c r="FDG39" s="1924"/>
      <c r="FDH39" s="1924"/>
      <c r="FDI39" s="1924"/>
      <c r="FDJ39" s="1924"/>
      <c r="FDK39" s="1924"/>
      <c r="FDL39" s="1924"/>
      <c r="FDM39" s="495"/>
      <c r="FDN39" s="495"/>
      <c r="FDO39" s="495"/>
      <c r="FDP39" s="495"/>
      <c r="FDQ39" s="495"/>
      <c r="FDR39" s="495"/>
      <c r="FDS39" s="495"/>
      <c r="FDT39" s="495"/>
      <c r="FDU39" s="495"/>
      <c r="FDV39" s="495"/>
      <c r="FDW39" s="495"/>
      <c r="FDX39" s="495"/>
      <c r="FDY39" s="495"/>
      <c r="FDZ39" s="1924"/>
      <c r="FEA39" s="1924"/>
      <c r="FEB39" s="1924"/>
      <c r="FEC39" s="1924"/>
      <c r="FED39" s="1924"/>
      <c r="FEE39" s="1924"/>
      <c r="FEF39" s="1924"/>
      <c r="FEG39" s="1924"/>
      <c r="FEH39" s="1924"/>
      <c r="FEI39" s="1924"/>
      <c r="FEJ39" s="1924"/>
      <c r="FEK39" s="1924"/>
      <c r="FEL39" s="1924"/>
      <c r="FEM39" s="1924"/>
      <c r="FEN39" s="495"/>
      <c r="FEO39" s="495"/>
      <c r="FEP39" s="495"/>
      <c r="FEQ39" s="495"/>
      <c r="FER39" s="495"/>
      <c r="FES39" s="495"/>
      <c r="FET39" s="495"/>
      <c r="FEU39" s="495"/>
      <c r="FEV39" s="495"/>
      <c r="FEW39" s="495"/>
      <c r="FEX39" s="495"/>
      <c r="FEY39" s="495"/>
      <c r="FEZ39" s="495"/>
      <c r="FFA39" s="1924"/>
      <c r="FFB39" s="1924"/>
      <c r="FFC39" s="1924"/>
      <c r="FFD39" s="1924"/>
      <c r="FFE39" s="1924"/>
      <c r="FFF39" s="1924"/>
      <c r="FFG39" s="1924"/>
      <c r="FFH39" s="1924"/>
      <c r="FFI39" s="1924"/>
      <c r="FFJ39" s="1924"/>
      <c r="FFK39" s="1924"/>
      <c r="FFL39" s="1924"/>
      <c r="FFM39" s="1924"/>
      <c r="FFN39" s="1924"/>
      <c r="FFO39" s="495"/>
      <c r="FFP39" s="495"/>
      <c r="FFQ39" s="495"/>
      <c r="FFR39" s="495"/>
      <c r="FFS39" s="495"/>
      <c r="FFT39" s="495"/>
      <c r="FFU39" s="495"/>
      <c r="FFV39" s="495"/>
      <c r="FFW39" s="495"/>
      <c r="FFX39" s="495"/>
      <c r="FFY39" s="495"/>
      <c r="FFZ39" s="495"/>
      <c r="FGA39" s="495"/>
      <c r="FGB39" s="1924"/>
      <c r="FGC39" s="1924"/>
      <c r="FGD39" s="1924"/>
      <c r="FGE39" s="1924"/>
      <c r="FGF39" s="1924"/>
      <c r="FGG39" s="1924"/>
      <c r="FGH39" s="1924"/>
      <c r="FGI39" s="1924"/>
      <c r="FGJ39" s="1924"/>
      <c r="FGK39" s="1924"/>
      <c r="FGL39" s="1924"/>
      <c r="FGM39" s="1924"/>
      <c r="FGN39" s="1924"/>
      <c r="FGO39" s="1924"/>
      <c r="FGP39" s="495"/>
      <c r="FGQ39" s="495"/>
      <c r="FGR39" s="495"/>
      <c r="FGS39" s="495"/>
      <c r="FGT39" s="495"/>
      <c r="FGU39" s="495"/>
      <c r="FGV39" s="495"/>
      <c r="FGW39" s="495"/>
      <c r="FGX39" s="495"/>
      <c r="FGY39" s="495"/>
      <c r="FGZ39" s="495"/>
      <c r="FHA39" s="495"/>
      <c r="FHB39" s="495"/>
      <c r="FHC39" s="1924"/>
      <c r="FHD39" s="1924"/>
      <c r="FHE39" s="1924"/>
      <c r="FHF39" s="1924"/>
      <c r="FHG39" s="1924"/>
      <c r="FHH39" s="1924"/>
      <c r="FHI39" s="1924"/>
      <c r="FHJ39" s="1924"/>
      <c r="FHK39" s="1924"/>
      <c r="FHL39" s="1924"/>
      <c r="FHM39" s="1924"/>
      <c r="FHN39" s="1924"/>
      <c r="FHO39" s="1924"/>
      <c r="FHP39" s="1924"/>
      <c r="FHQ39" s="495"/>
      <c r="FHR39" s="495"/>
      <c r="FHS39" s="495"/>
      <c r="FHT39" s="495"/>
      <c r="FHU39" s="495"/>
      <c r="FHV39" s="495"/>
      <c r="FHW39" s="495"/>
      <c r="FHX39" s="495"/>
      <c r="FHY39" s="495"/>
      <c r="FHZ39" s="495"/>
      <c r="FIA39" s="495"/>
      <c r="FIB39" s="495"/>
      <c r="FIC39" s="495"/>
      <c r="FID39" s="1924"/>
      <c r="FIE39" s="1924"/>
      <c r="FIF39" s="1924"/>
      <c r="FIG39" s="1924"/>
      <c r="FIH39" s="1924"/>
      <c r="FII39" s="1924"/>
      <c r="FIJ39" s="1924"/>
      <c r="FIK39" s="1924"/>
      <c r="FIL39" s="1924"/>
      <c r="FIM39" s="1924"/>
      <c r="FIN39" s="1924"/>
      <c r="FIO39" s="1924"/>
      <c r="FIP39" s="1924"/>
      <c r="FIQ39" s="1924"/>
      <c r="FIR39" s="495"/>
      <c r="FIS39" s="495"/>
      <c r="FIT39" s="495"/>
      <c r="FIU39" s="495"/>
      <c r="FIV39" s="495"/>
      <c r="FIW39" s="495"/>
      <c r="FIX39" s="495"/>
      <c r="FIY39" s="495"/>
      <c r="FIZ39" s="495"/>
      <c r="FJA39" s="495"/>
      <c r="FJB39" s="495"/>
      <c r="FJC39" s="495"/>
      <c r="FJD39" s="495"/>
      <c r="FJE39" s="1924"/>
      <c r="FJF39" s="1924"/>
      <c r="FJG39" s="1924"/>
      <c r="FJH39" s="1924"/>
      <c r="FJI39" s="1924"/>
      <c r="FJJ39" s="1924"/>
      <c r="FJK39" s="1924"/>
      <c r="FJL39" s="1924"/>
      <c r="FJM39" s="1924"/>
      <c r="FJN39" s="1924"/>
      <c r="FJO39" s="1924"/>
      <c r="FJP39" s="1924"/>
      <c r="FJQ39" s="1924"/>
      <c r="FJR39" s="1924"/>
      <c r="FJS39" s="495"/>
      <c r="FJT39" s="495"/>
      <c r="FJU39" s="495"/>
      <c r="FJV39" s="495"/>
      <c r="FJW39" s="495"/>
      <c r="FJX39" s="495"/>
      <c r="FJY39" s="495"/>
      <c r="FJZ39" s="495"/>
      <c r="FKA39" s="495"/>
      <c r="FKB39" s="495"/>
      <c r="FKC39" s="495"/>
      <c r="FKD39" s="495"/>
      <c r="FKE39" s="495"/>
      <c r="FKF39" s="1924"/>
      <c r="FKG39" s="1924"/>
      <c r="FKH39" s="1924"/>
      <c r="FKI39" s="1924"/>
      <c r="FKJ39" s="1924"/>
      <c r="FKK39" s="1924"/>
      <c r="FKL39" s="1924"/>
      <c r="FKM39" s="1924"/>
      <c r="FKN39" s="1924"/>
      <c r="FKO39" s="1924"/>
      <c r="FKP39" s="1924"/>
      <c r="FKQ39" s="1924"/>
      <c r="FKR39" s="1924"/>
      <c r="FKS39" s="1924"/>
      <c r="FKT39" s="495"/>
      <c r="FKU39" s="495"/>
      <c r="FKV39" s="495"/>
      <c r="FKW39" s="495"/>
      <c r="FKX39" s="495"/>
      <c r="FKY39" s="495"/>
      <c r="FKZ39" s="495"/>
      <c r="FLA39" s="495"/>
      <c r="FLB39" s="495"/>
      <c r="FLC39" s="495"/>
      <c r="FLD39" s="495"/>
      <c r="FLE39" s="495"/>
      <c r="FLF39" s="495"/>
      <c r="FLG39" s="1924"/>
      <c r="FLH39" s="1924"/>
      <c r="FLI39" s="1924"/>
      <c r="FLJ39" s="1924"/>
      <c r="FLK39" s="1924"/>
      <c r="FLL39" s="1924"/>
      <c r="FLM39" s="1924"/>
      <c r="FLN39" s="1924"/>
      <c r="FLO39" s="1924"/>
      <c r="FLP39" s="1924"/>
      <c r="FLQ39" s="1924"/>
      <c r="FLR39" s="1924"/>
      <c r="FLS39" s="1924"/>
      <c r="FLT39" s="1924"/>
      <c r="FLU39" s="495"/>
      <c r="FLV39" s="495"/>
      <c r="FLW39" s="495"/>
      <c r="FLX39" s="495"/>
      <c r="FLY39" s="495"/>
      <c r="FLZ39" s="495"/>
      <c r="FMA39" s="495"/>
      <c r="FMB39" s="495"/>
      <c r="FMC39" s="495"/>
      <c r="FMD39" s="495"/>
      <c r="FME39" s="495"/>
      <c r="FMF39" s="495"/>
      <c r="FMG39" s="495"/>
      <c r="FMH39" s="1924"/>
      <c r="FMI39" s="1924"/>
      <c r="FMJ39" s="1924"/>
      <c r="FMK39" s="1924"/>
      <c r="FML39" s="1924"/>
      <c r="FMM39" s="1924"/>
      <c r="FMN39" s="1924"/>
      <c r="FMO39" s="1924"/>
      <c r="FMP39" s="1924"/>
      <c r="FMQ39" s="1924"/>
      <c r="FMR39" s="1924"/>
      <c r="FMS39" s="1924"/>
      <c r="FMT39" s="1924"/>
      <c r="FMU39" s="1924"/>
      <c r="FMV39" s="495"/>
      <c r="FMW39" s="495"/>
      <c r="FMX39" s="495"/>
      <c r="FMY39" s="495"/>
      <c r="FMZ39" s="495"/>
      <c r="FNA39" s="495"/>
      <c r="FNB39" s="495"/>
      <c r="FNC39" s="495"/>
      <c r="FND39" s="495"/>
      <c r="FNE39" s="495"/>
      <c r="FNF39" s="495"/>
      <c r="FNG39" s="495"/>
      <c r="FNH39" s="495"/>
      <c r="FNI39" s="1924"/>
      <c r="FNJ39" s="1924"/>
      <c r="FNK39" s="1924"/>
      <c r="FNL39" s="1924"/>
      <c r="FNM39" s="1924"/>
      <c r="FNN39" s="1924"/>
      <c r="FNO39" s="1924"/>
      <c r="FNP39" s="1924"/>
      <c r="FNQ39" s="1924"/>
      <c r="FNR39" s="1924"/>
      <c r="FNS39" s="1924"/>
      <c r="FNT39" s="1924"/>
      <c r="FNU39" s="1924"/>
      <c r="FNV39" s="1924"/>
      <c r="FNW39" s="495"/>
      <c r="FNX39" s="495"/>
      <c r="FNY39" s="495"/>
      <c r="FNZ39" s="495"/>
      <c r="FOA39" s="495"/>
      <c r="FOB39" s="495"/>
      <c r="FOC39" s="495"/>
      <c r="FOD39" s="495"/>
      <c r="FOE39" s="495"/>
      <c r="FOF39" s="495"/>
      <c r="FOG39" s="495"/>
      <c r="FOH39" s="495"/>
      <c r="FOI39" s="495"/>
      <c r="FOJ39" s="1924"/>
      <c r="FOK39" s="1924"/>
      <c r="FOL39" s="1924"/>
      <c r="FOM39" s="1924"/>
      <c r="FON39" s="1924"/>
      <c r="FOO39" s="1924"/>
      <c r="FOP39" s="1924"/>
      <c r="FOQ39" s="1924"/>
      <c r="FOR39" s="1924"/>
      <c r="FOS39" s="1924"/>
      <c r="FOT39" s="1924"/>
      <c r="FOU39" s="1924"/>
      <c r="FOV39" s="1924"/>
      <c r="FOW39" s="1924"/>
      <c r="FOX39" s="495"/>
      <c r="FOY39" s="495"/>
      <c r="FOZ39" s="495"/>
      <c r="FPA39" s="495"/>
      <c r="FPB39" s="495"/>
      <c r="FPC39" s="495"/>
      <c r="FPD39" s="495"/>
      <c r="FPE39" s="495"/>
      <c r="FPF39" s="495"/>
      <c r="FPG39" s="495"/>
      <c r="FPH39" s="495"/>
      <c r="FPI39" s="495"/>
      <c r="FPJ39" s="495"/>
      <c r="FPK39" s="1924"/>
      <c r="FPL39" s="1924"/>
      <c r="FPM39" s="1924"/>
      <c r="FPN39" s="1924"/>
      <c r="FPO39" s="1924"/>
      <c r="FPP39" s="1924"/>
      <c r="FPQ39" s="1924"/>
      <c r="FPR39" s="1924"/>
      <c r="FPS39" s="1924"/>
      <c r="FPT39" s="1924"/>
      <c r="FPU39" s="1924"/>
      <c r="FPV39" s="1924"/>
      <c r="FPW39" s="1924"/>
      <c r="FPX39" s="1924"/>
      <c r="FPY39" s="495"/>
      <c r="FPZ39" s="495"/>
      <c r="FQA39" s="495"/>
      <c r="FQB39" s="495"/>
      <c r="FQC39" s="495"/>
      <c r="FQD39" s="495"/>
      <c r="FQE39" s="495"/>
      <c r="FQF39" s="495"/>
      <c r="FQG39" s="495"/>
      <c r="FQH39" s="495"/>
      <c r="FQI39" s="495"/>
      <c r="FQJ39" s="495"/>
      <c r="FQK39" s="495"/>
      <c r="FQL39" s="1924"/>
      <c r="FQM39" s="1924"/>
      <c r="FQN39" s="1924"/>
      <c r="FQO39" s="1924"/>
      <c r="FQP39" s="1924"/>
      <c r="FQQ39" s="1924"/>
      <c r="FQR39" s="1924"/>
      <c r="FQS39" s="1924"/>
      <c r="FQT39" s="1924"/>
      <c r="FQU39" s="1924"/>
      <c r="FQV39" s="1924"/>
      <c r="FQW39" s="1924"/>
      <c r="FQX39" s="1924"/>
      <c r="FQY39" s="1924"/>
      <c r="FQZ39" s="495"/>
      <c r="FRA39" s="495"/>
      <c r="FRB39" s="495"/>
      <c r="FRC39" s="495"/>
      <c r="FRD39" s="495"/>
      <c r="FRE39" s="495"/>
      <c r="FRF39" s="495"/>
      <c r="FRG39" s="495"/>
      <c r="FRH39" s="495"/>
      <c r="FRI39" s="495"/>
      <c r="FRJ39" s="495"/>
      <c r="FRK39" s="495"/>
      <c r="FRL39" s="495"/>
      <c r="FRM39" s="1924"/>
      <c r="FRN39" s="1924"/>
      <c r="FRO39" s="1924"/>
      <c r="FRP39" s="1924"/>
      <c r="FRQ39" s="1924"/>
      <c r="FRR39" s="1924"/>
      <c r="FRS39" s="1924"/>
      <c r="FRT39" s="1924"/>
      <c r="FRU39" s="1924"/>
      <c r="FRV39" s="1924"/>
      <c r="FRW39" s="1924"/>
      <c r="FRX39" s="1924"/>
      <c r="FRY39" s="1924"/>
      <c r="FRZ39" s="1924"/>
      <c r="FSA39" s="495"/>
      <c r="FSB39" s="495"/>
      <c r="FSC39" s="495"/>
      <c r="FSD39" s="495"/>
      <c r="FSE39" s="495"/>
      <c r="FSF39" s="495"/>
      <c r="FSG39" s="495"/>
      <c r="FSH39" s="495"/>
      <c r="FSI39" s="495"/>
      <c r="FSJ39" s="495"/>
      <c r="FSK39" s="495"/>
      <c r="FSL39" s="495"/>
      <c r="FSM39" s="495"/>
      <c r="FSN39" s="1924"/>
      <c r="FSO39" s="1924"/>
      <c r="FSP39" s="1924"/>
      <c r="FSQ39" s="1924"/>
      <c r="FSR39" s="1924"/>
      <c r="FSS39" s="1924"/>
      <c r="FST39" s="1924"/>
      <c r="FSU39" s="1924"/>
      <c r="FSV39" s="1924"/>
      <c r="FSW39" s="1924"/>
      <c r="FSX39" s="1924"/>
      <c r="FSY39" s="1924"/>
      <c r="FSZ39" s="1924"/>
      <c r="FTA39" s="1924"/>
      <c r="FTB39" s="495"/>
      <c r="FTC39" s="495"/>
      <c r="FTD39" s="495"/>
      <c r="FTE39" s="495"/>
      <c r="FTF39" s="495"/>
      <c r="FTG39" s="495"/>
      <c r="FTH39" s="495"/>
      <c r="FTI39" s="495"/>
      <c r="FTJ39" s="495"/>
      <c r="FTK39" s="495"/>
      <c r="FTL39" s="495"/>
      <c r="FTM39" s="495"/>
      <c r="FTN39" s="495"/>
      <c r="FTO39" s="1924"/>
      <c r="FTP39" s="1924"/>
      <c r="FTQ39" s="1924"/>
      <c r="FTR39" s="1924"/>
      <c r="FTS39" s="1924"/>
      <c r="FTT39" s="1924"/>
      <c r="FTU39" s="1924"/>
      <c r="FTV39" s="1924"/>
      <c r="FTW39" s="1924"/>
      <c r="FTX39" s="1924"/>
      <c r="FTY39" s="1924"/>
      <c r="FTZ39" s="1924"/>
      <c r="FUA39" s="1924"/>
      <c r="FUB39" s="1924"/>
      <c r="FUC39" s="495"/>
      <c r="FUD39" s="495"/>
      <c r="FUE39" s="495"/>
      <c r="FUF39" s="495"/>
      <c r="FUG39" s="495"/>
      <c r="FUH39" s="495"/>
      <c r="FUI39" s="495"/>
      <c r="FUJ39" s="495"/>
      <c r="FUK39" s="495"/>
      <c r="FUL39" s="495"/>
      <c r="FUM39" s="495"/>
      <c r="FUN39" s="495"/>
      <c r="FUO39" s="495"/>
      <c r="FUP39" s="1924"/>
      <c r="FUQ39" s="1924"/>
      <c r="FUR39" s="1924"/>
      <c r="FUS39" s="1924"/>
      <c r="FUT39" s="1924"/>
      <c r="FUU39" s="1924"/>
      <c r="FUV39" s="1924"/>
      <c r="FUW39" s="1924"/>
      <c r="FUX39" s="1924"/>
      <c r="FUY39" s="1924"/>
      <c r="FUZ39" s="1924"/>
      <c r="FVA39" s="1924"/>
      <c r="FVB39" s="1924"/>
      <c r="FVC39" s="1924"/>
      <c r="FVD39" s="495"/>
      <c r="FVE39" s="495"/>
      <c r="FVF39" s="495"/>
      <c r="FVG39" s="495"/>
      <c r="FVH39" s="495"/>
      <c r="FVI39" s="495"/>
      <c r="FVJ39" s="495"/>
      <c r="FVK39" s="495"/>
      <c r="FVL39" s="495"/>
      <c r="FVM39" s="495"/>
      <c r="FVN39" s="495"/>
      <c r="FVO39" s="495"/>
      <c r="FVP39" s="495"/>
      <c r="FVQ39" s="1924"/>
      <c r="FVR39" s="1924"/>
      <c r="FVS39" s="1924"/>
      <c r="FVT39" s="1924"/>
      <c r="FVU39" s="1924"/>
      <c r="FVV39" s="1924"/>
      <c r="FVW39" s="1924"/>
      <c r="FVX39" s="1924"/>
      <c r="FVY39" s="1924"/>
      <c r="FVZ39" s="1924"/>
      <c r="FWA39" s="1924"/>
      <c r="FWB39" s="1924"/>
      <c r="FWC39" s="1924"/>
      <c r="FWD39" s="1924"/>
      <c r="FWE39" s="495"/>
      <c r="FWF39" s="495"/>
      <c r="FWG39" s="495"/>
      <c r="FWH39" s="495"/>
      <c r="FWI39" s="495"/>
      <c r="FWJ39" s="495"/>
      <c r="FWK39" s="495"/>
      <c r="FWL39" s="495"/>
      <c r="FWM39" s="495"/>
      <c r="FWN39" s="495"/>
      <c r="FWO39" s="495"/>
      <c r="FWP39" s="495"/>
      <c r="FWQ39" s="495"/>
      <c r="FWR39" s="1924"/>
      <c r="FWS39" s="1924"/>
      <c r="FWT39" s="1924"/>
      <c r="FWU39" s="1924"/>
      <c r="FWV39" s="1924"/>
      <c r="FWW39" s="1924"/>
      <c r="FWX39" s="1924"/>
      <c r="FWY39" s="1924"/>
      <c r="FWZ39" s="1924"/>
      <c r="FXA39" s="1924"/>
      <c r="FXB39" s="1924"/>
      <c r="FXC39" s="1924"/>
      <c r="FXD39" s="1924"/>
      <c r="FXE39" s="1924"/>
      <c r="FXF39" s="495"/>
      <c r="FXG39" s="495"/>
      <c r="FXH39" s="495"/>
      <c r="FXI39" s="495"/>
      <c r="FXJ39" s="495"/>
      <c r="FXK39" s="495"/>
      <c r="FXL39" s="495"/>
      <c r="FXM39" s="495"/>
      <c r="FXN39" s="495"/>
      <c r="FXO39" s="495"/>
      <c r="FXP39" s="495"/>
      <c r="FXQ39" s="495"/>
      <c r="FXR39" s="495"/>
      <c r="FXS39" s="1924"/>
      <c r="FXT39" s="1924"/>
      <c r="FXU39" s="1924"/>
      <c r="FXV39" s="1924"/>
      <c r="FXW39" s="1924"/>
      <c r="FXX39" s="1924"/>
      <c r="FXY39" s="1924"/>
      <c r="FXZ39" s="1924"/>
      <c r="FYA39" s="1924"/>
      <c r="FYB39" s="1924"/>
      <c r="FYC39" s="1924"/>
      <c r="FYD39" s="1924"/>
      <c r="FYE39" s="1924"/>
      <c r="FYF39" s="1924"/>
      <c r="FYG39" s="495"/>
      <c r="FYH39" s="495"/>
      <c r="FYI39" s="495"/>
      <c r="FYJ39" s="495"/>
      <c r="FYK39" s="495"/>
      <c r="FYL39" s="495"/>
      <c r="FYM39" s="495"/>
      <c r="FYN39" s="495"/>
      <c r="FYO39" s="495"/>
      <c r="FYP39" s="495"/>
      <c r="FYQ39" s="495"/>
      <c r="FYR39" s="495"/>
      <c r="FYS39" s="495"/>
      <c r="FYT39" s="1924"/>
      <c r="FYU39" s="1924"/>
      <c r="FYV39" s="1924"/>
      <c r="FYW39" s="1924"/>
      <c r="FYX39" s="1924"/>
      <c r="FYY39" s="1924"/>
      <c r="FYZ39" s="1924"/>
      <c r="FZA39" s="1924"/>
      <c r="FZB39" s="1924"/>
      <c r="FZC39" s="1924"/>
      <c r="FZD39" s="1924"/>
      <c r="FZE39" s="1924"/>
      <c r="FZF39" s="1924"/>
      <c r="FZG39" s="1924"/>
      <c r="FZH39" s="495"/>
      <c r="FZI39" s="495"/>
      <c r="FZJ39" s="495"/>
      <c r="FZK39" s="495"/>
      <c r="FZL39" s="495"/>
      <c r="FZM39" s="495"/>
      <c r="FZN39" s="495"/>
      <c r="FZO39" s="495"/>
      <c r="FZP39" s="495"/>
      <c r="FZQ39" s="495"/>
      <c r="FZR39" s="495"/>
      <c r="FZS39" s="495"/>
      <c r="FZT39" s="495"/>
      <c r="FZU39" s="1924"/>
      <c r="FZV39" s="1924"/>
      <c r="FZW39" s="1924"/>
      <c r="FZX39" s="1924"/>
      <c r="FZY39" s="1924"/>
      <c r="FZZ39" s="1924"/>
      <c r="GAA39" s="1924"/>
      <c r="GAB39" s="1924"/>
      <c r="GAC39" s="1924"/>
      <c r="GAD39" s="1924"/>
      <c r="GAE39" s="1924"/>
      <c r="GAF39" s="1924"/>
      <c r="GAG39" s="1924"/>
      <c r="GAH39" s="1924"/>
      <c r="GAI39" s="495"/>
      <c r="GAJ39" s="495"/>
      <c r="GAK39" s="495"/>
      <c r="GAL39" s="495"/>
      <c r="GAM39" s="495"/>
      <c r="GAN39" s="495"/>
      <c r="GAO39" s="495"/>
      <c r="GAP39" s="495"/>
      <c r="GAQ39" s="495"/>
      <c r="GAR39" s="495"/>
      <c r="GAS39" s="495"/>
      <c r="GAT39" s="495"/>
      <c r="GAU39" s="495"/>
      <c r="GAV39" s="1924"/>
      <c r="GAW39" s="1924"/>
      <c r="GAX39" s="1924"/>
      <c r="GAY39" s="1924"/>
      <c r="GAZ39" s="1924"/>
      <c r="GBA39" s="1924"/>
      <c r="GBB39" s="1924"/>
      <c r="GBC39" s="1924"/>
      <c r="GBD39" s="1924"/>
      <c r="GBE39" s="1924"/>
      <c r="GBF39" s="1924"/>
      <c r="GBG39" s="1924"/>
      <c r="GBH39" s="1924"/>
      <c r="GBI39" s="1924"/>
      <c r="GBJ39" s="495"/>
      <c r="GBK39" s="495"/>
      <c r="GBL39" s="495"/>
      <c r="GBM39" s="495"/>
      <c r="GBN39" s="495"/>
      <c r="GBO39" s="495"/>
      <c r="GBP39" s="495"/>
      <c r="GBQ39" s="495"/>
      <c r="GBR39" s="495"/>
      <c r="GBS39" s="495"/>
      <c r="GBT39" s="495"/>
      <c r="GBU39" s="495"/>
      <c r="GBV39" s="495"/>
      <c r="GBW39" s="1924"/>
      <c r="GBX39" s="1924"/>
      <c r="GBY39" s="1924"/>
      <c r="GBZ39" s="1924"/>
      <c r="GCA39" s="1924"/>
      <c r="GCB39" s="1924"/>
      <c r="GCC39" s="1924"/>
      <c r="GCD39" s="1924"/>
      <c r="GCE39" s="1924"/>
      <c r="GCF39" s="1924"/>
      <c r="GCG39" s="1924"/>
      <c r="GCH39" s="1924"/>
      <c r="GCI39" s="1924"/>
      <c r="GCJ39" s="1924"/>
      <c r="GCK39" s="495"/>
      <c r="GCL39" s="495"/>
      <c r="GCM39" s="495"/>
      <c r="GCN39" s="495"/>
      <c r="GCO39" s="495"/>
      <c r="GCP39" s="495"/>
      <c r="GCQ39" s="495"/>
      <c r="GCR39" s="495"/>
      <c r="GCS39" s="495"/>
      <c r="GCT39" s="495"/>
      <c r="GCU39" s="495"/>
      <c r="GCV39" s="495"/>
      <c r="GCW39" s="495"/>
      <c r="GCX39" s="1924"/>
      <c r="GCY39" s="1924"/>
      <c r="GCZ39" s="1924"/>
      <c r="GDA39" s="1924"/>
      <c r="GDB39" s="1924"/>
      <c r="GDC39" s="1924"/>
      <c r="GDD39" s="1924"/>
      <c r="GDE39" s="1924"/>
      <c r="GDF39" s="1924"/>
      <c r="GDG39" s="1924"/>
      <c r="GDH39" s="1924"/>
      <c r="GDI39" s="1924"/>
      <c r="GDJ39" s="1924"/>
      <c r="GDK39" s="1924"/>
      <c r="GDL39" s="495"/>
      <c r="GDM39" s="495"/>
      <c r="GDN39" s="495"/>
      <c r="GDO39" s="495"/>
      <c r="GDP39" s="495"/>
      <c r="GDQ39" s="495"/>
      <c r="GDR39" s="495"/>
      <c r="GDS39" s="495"/>
      <c r="GDT39" s="495"/>
      <c r="GDU39" s="495"/>
      <c r="GDV39" s="495"/>
      <c r="GDW39" s="495"/>
      <c r="GDX39" s="495"/>
      <c r="GDY39" s="1924"/>
      <c r="GDZ39" s="1924"/>
      <c r="GEA39" s="1924"/>
      <c r="GEB39" s="1924"/>
      <c r="GEC39" s="1924"/>
      <c r="GED39" s="1924"/>
      <c r="GEE39" s="1924"/>
      <c r="GEF39" s="1924"/>
      <c r="GEG39" s="1924"/>
      <c r="GEH39" s="1924"/>
      <c r="GEI39" s="1924"/>
      <c r="GEJ39" s="1924"/>
      <c r="GEK39" s="1924"/>
      <c r="GEL39" s="1924"/>
      <c r="GEM39" s="495"/>
      <c r="GEN39" s="495"/>
      <c r="GEO39" s="495"/>
      <c r="GEP39" s="495"/>
      <c r="GEQ39" s="495"/>
      <c r="GER39" s="495"/>
      <c r="GES39" s="495"/>
      <c r="GET39" s="495"/>
      <c r="GEU39" s="495"/>
      <c r="GEV39" s="495"/>
      <c r="GEW39" s="495"/>
      <c r="GEX39" s="495"/>
      <c r="GEY39" s="495"/>
      <c r="GEZ39" s="1924"/>
      <c r="GFA39" s="1924"/>
      <c r="GFB39" s="1924"/>
      <c r="GFC39" s="1924"/>
      <c r="GFD39" s="1924"/>
      <c r="GFE39" s="1924"/>
      <c r="GFF39" s="1924"/>
      <c r="GFG39" s="1924"/>
      <c r="GFH39" s="1924"/>
      <c r="GFI39" s="1924"/>
      <c r="GFJ39" s="1924"/>
      <c r="GFK39" s="1924"/>
      <c r="GFL39" s="1924"/>
      <c r="GFM39" s="1924"/>
      <c r="GFN39" s="495"/>
      <c r="GFO39" s="495"/>
      <c r="GFP39" s="495"/>
      <c r="GFQ39" s="495"/>
      <c r="GFR39" s="495"/>
      <c r="GFS39" s="495"/>
      <c r="GFT39" s="495"/>
      <c r="GFU39" s="495"/>
      <c r="GFV39" s="495"/>
      <c r="GFW39" s="495"/>
      <c r="GFX39" s="495"/>
      <c r="GFY39" s="495"/>
      <c r="GFZ39" s="495"/>
      <c r="GGA39" s="1924"/>
      <c r="GGB39" s="1924"/>
      <c r="GGC39" s="1924"/>
      <c r="GGD39" s="1924"/>
      <c r="GGE39" s="1924"/>
      <c r="GGF39" s="1924"/>
      <c r="GGG39" s="1924"/>
      <c r="GGH39" s="1924"/>
      <c r="GGI39" s="1924"/>
      <c r="GGJ39" s="1924"/>
      <c r="GGK39" s="1924"/>
      <c r="GGL39" s="1924"/>
      <c r="GGM39" s="1924"/>
      <c r="GGN39" s="1924"/>
      <c r="GGO39" s="495"/>
      <c r="GGP39" s="495"/>
      <c r="GGQ39" s="495"/>
      <c r="GGR39" s="495"/>
      <c r="GGS39" s="495"/>
      <c r="GGT39" s="495"/>
      <c r="GGU39" s="495"/>
      <c r="GGV39" s="495"/>
      <c r="GGW39" s="495"/>
      <c r="GGX39" s="495"/>
      <c r="GGY39" s="495"/>
      <c r="GGZ39" s="495"/>
      <c r="GHA39" s="495"/>
      <c r="GHB39" s="1924"/>
      <c r="GHC39" s="1924"/>
      <c r="GHD39" s="1924"/>
      <c r="GHE39" s="1924"/>
      <c r="GHF39" s="1924"/>
      <c r="GHG39" s="1924"/>
      <c r="GHH39" s="1924"/>
      <c r="GHI39" s="1924"/>
      <c r="GHJ39" s="1924"/>
      <c r="GHK39" s="1924"/>
      <c r="GHL39" s="1924"/>
      <c r="GHM39" s="1924"/>
      <c r="GHN39" s="1924"/>
      <c r="GHO39" s="1924"/>
      <c r="GHP39" s="495"/>
      <c r="GHQ39" s="495"/>
      <c r="GHR39" s="495"/>
      <c r="GHS39" s="495"/>
      <c r="GHT39" s="495"/>
      <c r="GHU39" s="495"/>
      <c r="GHV39" s="495"/>
      <c r="GHW39" s="495"/>
      <c r="GHX39" s="495"/>
      <c r="GHY39" s="495"/>
      <c r="GHZ39" s="495"/>
      <c r="GIA39" s="495"/>
      <c r="GIB39" s="495"/>
      <c r="GIC39" s="1924"/>
      <c r="GID39" s="1924"/>
      <c r="GIE39" s="1924"/>
      <c r="GIF39" s="1924"/>
      <c r="GIG39" s="1924"/>
      <c r="GIH39" s="1924"/>
      <c r="GII39" s="1924"/>
      <c r="GIJ39" s="1924"/>
      <c r="GIK39" s="1924"/>
      <c r="GIL39" s="1924"/>
      <c r="GIM39" s="1924"/>
      <c r="GIN39" s="1924"/>
      <c r="GIO39" s="1924"/>
      <c r="GIP39" s="1924"/>
      <c r="GIQ39" s="495"/>
      <c r="GIR39" s="495"/>
      <c r="GIS39" s="495"/>
      <c r="GIT39" s="495"/>
      <c r="GIU39" s="495"/>
      <c r="GIV39" s="495"/>
      <c r="GIW39" s="495"/>
      <c r="GIX39" s="495"/>
      <c r="GIY39" s="495"/>
      <c r="GIZ39" s="495"/>
      <c r="GJA39" s="495"/>
      <c r="GJB39" s="495"/>
      <c r="GJC39" s="495"/>
      <c r="GJD39" s="1924"/>
      <c r="GJE39" s="1924"/>
      <c r="GJF39" s="1924"/>
      <c r="GJG39" s="1924"/>
      <c r="GJH39" s="1924"/>
      <c r="GJI39" s="1924"/>
      <c r="GJJ39" s="1924"/>
      <c r="GJK39" s="1924"/>
      <c r="GJL39" s="1924"/>
      <c r="GJM39" s="1924"/>
      <c r="GJN39" s="1924"/>
      <c r="GJO39" s="1924"/>
      <c r="GJP39" s="1924"/>
      <c r="GJQ39" s="1924"/>
      <c r="GJR39" s="495"/>
      <c r="GJS39" s="495"/>
      <c r="GJT39" s="495"/>
      <c r="GJU39" s="495"/>
      <c r="GJV39" s="495"/>
      <c r="GJW39" s="495"/>
      <c r="GJX39" s="495"/>
      <c r="GJY39" s="495"/>
      <c r="GJZ39" s="495"/>
      <c r="GKA39" s="495"/>
      <c r="GKB39" s="495"/>
      <c r="GKC39" s="495"/>
      <c r="GKD39" s="495"/>
      <c r="GKE39" s="1924"/>
      <c r="GKF39" s="1924"/>
      <c r="GKG39" s="1924"/>
      <c r="GKH39" s="1924"/>
      <c r="GKI39" s="1924"/>
      <c r="GKJ39" s="1924"/>
      <c r="GKK39" s="1924"/>
      <c r="GKL39" s="1924"/>
      <c r="GKM39" s="1924"/>
      <c r="GKN39" s="1924"/>
      <c r="GKO39" s="1924"/>
      <c r="GKP39" s="1924"/>
      <c r="GKQ39" s="1924"/>
      <c r="GKR39" s="1924"/>
      <c r="GKS39" s="495"/>
      <c r="GKT39" s="495"/>
      <c r="GKU39" s="495"/>
      <c r="GKV39" s="495"/>
      <c r="GKW39" s="495"/>
      <c r="GKX39" s="495"/>
      <c r="GKY39" s="495"/>
      <c r="GKZ39" s="495"/>
      <c r="GLA39" s="495"/>
      <c r="GLB39" s="495"/>
      <c r="GLC39" s="495"/>
      <c r="GLD39" s="495"/>
      <c r="GLE39" s="495"/>
      <c r="GLF39" s="1924"/>
      <c r="GLG39" s="1924"/>
      <c r="GLH39" s="1924"/>
      <c r="GLI39" s="1924"/>
      <c r="GLJ39" s="1924"/>
      <c r="GLK39" s="1924"/>
      <c r="GLL39" s="1924"/>
      <c r="GLM39" s="1924"/>
      <c r="GLN39" s="1924"/>
      <c r="GLO39" s="1924"/>
      <c r="GLP39" s="1924"/>
      <c r="GLQ39" s="1924"/>
      <c r="GLR39" s="1924"/>
      <c r="GLS39" s="1924"/>
      <c r="GLT39" s="495"/>
      <c r="GLU39" s="495"/>
      <c r="GLV39" s="495"/>
      <c r="GLW39" s="495"/>
      <c r="GLX39" s="495"/>
      <c r="GLY39" s="495"/>
      <c r="GLZ39" s="495"/>
      <c r="GMA39" s="495"/>
      <c r="GMB39" s="495"/>
      <c r="GMC39" s="495"/>
      <c r="GMD39" s="495"/>
      <c r="GME39" s="495"/>
      <c r="GMF39" s="495"/>
      <c r="GMG39" s="1924"/>
      <c r="GMH39" s="1924"/>
      <c r="GMI39" s="1924"/>
      <c r="GMJ39" s="1924"/>
      <c r="GMK39" s="1924"/>
      <c r="GML39" s="1924"/>
      <c r="GMM39" s="1924"/>
      <c r="GMN39" s="1924"/>
      <c r="GMO39" s="1924"/>
      <c r="GMP39" s="1924"/>
      <c r="GMQ39" s="1924"/>
      <c r="GMR39" s="1924"/>
      <c r="GMS39" s="1924"/>
      <c r="GMT39" s="1924"/>
      <c r="GMU39" s="495"/>
      <c r="GMV39" s="495"/>
      <c r="GMW39" s="495"/>
      <c r="GMX39" s="495"/>
      <c r="GMY39" s="495"/>
      <c r="GMZ39" s="495"/>
      <c r="GNA39" s="495"/>
      <c r="GNB39" s="495"/>
      <c r="GNC39" s="495"/>
      <c r="GND39" s="495"/>
      <c r="GNE39" s="495"/>
      <c r="GNF39" s="495"/>
      <c r="GNG39" s="495"/>
      <c r="GNH39" s="1924"/>
      <c r="GNI39" s="1924"/>
      <c r="GNJ39" s="1924"/>
      <c r="GNK39" s="1924"/>
      <c r="GNL39" s="1924"/>
      <c r="GNM39" s="1924"/>
      <c r="GNN39" s="1924"/>
      <c r="GNO39" s="1924"/>
      <c r="GNP39" s="1924"/>
      <c r="GNQ39" s="1924"/>
      <c r="GNR39" s="1924"/>
      <c r="GNS39" s="1924"/>
      <c r="GNT39" s="1924"/>
      <c r="GNU39" s="1924"/>
      <c r="GNV39" s="495"/>
      <c r="GNW39" s="495"/>
      <c r="GNX39" s="495"/>
      <c r="GNY39" s="495"/>
      <c r="GNZ39" s="495"/>
      <c r="GOA39" s="495"/>
      <c r="GOB39" s="495"/>
      <c r="GOC39" s="495"/>
      <c r="GOD39" s="495"/>
      <c r="GOE39" s="495"/>
      <c r="GOF39" s="495"/>
      <c r="GOG39" s="495"/>
      <c r="GOH39" s="495"/>
      <c r="GOI39" s="1924"/>
      <c r="GOJ39" s="1924"/>
      <c r="GOK39" s="1924"/>
      <c r="GOL39" s="1924"/>
      <c r="GOM39" s="1924"/>
      <c r="GON39" s="1924"/>
      <c r="GOO39" s="1924"/>
      <c r="GOP39" s="1924"/>
      <c r="GOQ39" s="1924"/>
      <c r="GOR39" s="1924"/>
      <c r="GOS39" s="1924"/>
      <c r="GOT39" s="1924"/>
      <c r="GOU39" s="1924"/>
      <c r="GOV39" s="1924"/>
      <c r="GOW39" s="495"/>
      <c r="GOX39" s="495"/>
      <c r="GOY39" s="495"/>
      <c r="GOZ39" s="495"/>
      <c r="GPA39" s="495"/>
      <c r="GPB39" s="495"/>
      <c r="GPC39" s="495"/>
      <c r="GPD39" s="495"/>
      <c r="GPE39" s="495"/>
      <c r="GPF39" s="495"/>
      <c r="GPG39" s="495"/>
      <c r="GPH39" s="495"/>
      <c r="GPI39" s="495"/>
      <c r="GPJ39" s="1924"/>
      <c r="GPK39" s="1924"/>
      <c r="GPL39" s="1924"/>
      <c r="GPM39" s="1924"/>
      <c r="GPN39" s="1924"/>
      <c r="GPO39" s="1924"/>
      <c r="GPP39" s="1924"/>
      <c r="GPQ39" s="1924"/>
      <c r="GPR39" s="1924"/>
      <c r="GPS39" s="1924"/>
      <c r="GPT39" s="1924"/>
      <c r="GPU39" s="1924"/>
      <c r="GPV39" s="1924"/>
      <c r="GPW39" s="1924"/>
      <c r="GPX39" s="495"/>
      <c r="GPY39" s="495"/>
      <c r="GPZ39" s="495"/>
      <c r="GQA39" s="495"/>
      <c r="GQB39" s="495"/>
      <c r="GQC39" s="495"/>
      <c r="GQD39" s="495"/>
      <c r="GQE39" s="495"/>
      <c r="GQF39" s="495"/>
      <c r="GQG39" s="495"/>
      <c r="GQH39" s="495"/>
      <c r="GQI39" s="495"/>
      <c r="GQJ39" s="495"/>
      <c r="GQK39" s="1924"/>
      <c r="GQL39" s="1924"/>
      <c r="GQM39" s="1924"/>
      <c r="GQN39" s="1924"/>
      <c r="GQO39" s="1924"/>
      <c r="GQP39" s="1924"/>
      <c r="GQQ39" s="1924"/>
      <c r="GQR39" s="1924"/>
      <c r="GQS39" s="1924"/>
      <c r="GQT39" s="1924"/>
      <c r="GQU39" s="1924"/>
      <c r="GQV39" s="1924"/>
      <c r="GQW39" s="1924"/>
      <c r="GQX39" s="1924"/>
      <c r="GQY39" s="495"/>
      <c r="GQZ39" s="495"/>
      <c r="GRA39" s="495"/>
      <c r="GRB39" s="495"/>
      <c r="GRC39" s="495"/>
      <c r="GRD39" s="495"/>
      <c r="GRE39" s="495"/>
      <c r="GRF39" s="495"/>
      <c r="GRG39" s="495"/>
      <c r="GRH39" s="495"/>
      <c r="GRI39" s="495"/>
      <c r="GRJ39" s="495"/>
      <c r="GRK39" s="495"/>
      <c r="GRL39" s="1924"/>
      <c r="GRM39" s="1924"/>
      <c r="GRN39" s="1924"/>
      <c r="GRO39" s="1924"/>
      <c r="GRP39" s="1924"/>
      <c r="GRQ39" s="1924"/>
      <c r="GRR39" s="1924"/>
      <c r="GRS39" s="1924"/>
      <c r="GRT39" s="1924"/>
      <c r="GRU39" s="1924"/>
      <c r="GRV39" s="1924"/>
      <c r="GRW39" s="1924"/>
      <c r="GRX39" s="1924"/>
      <c r="GRY39" s="1924"/>
      <c r="GRZ39" s="495"/>
      <c r="GSA39" s="495"/>
      <c r="GSB39" s="495"/>
      <c r="GSC39" s="495"/>
      <c r="GSD39" s="495"/>
      <c r="GSE39" s="495"/>
      <c r="GSF39" s="495"/>
      <c r="GSG39" s="495"/>
      <c r="GSH39" s="495"/>
      <c r="GSI39" s="495"/>
      <c r="GSJ39" s="495"/>
      <c r="GSK39" s="495"/>
      <c r="GSL39" s="495"/>
      <c r="GSM39" s="1924"/>
      <c r="GSN39" s="1924"/>
      <c r="GSO39" s="1924"/>
      <c r="GSP39" s="1924"/>
      <c r="GSQ39" s="1924"/>
      <c r="GSR39" s="1924"/>
      <c r="GSS39" s="1924"/>
      <c r="GST39" s="1924"/>
      <c r="GSU39" s="1924"/>
      <c r="GSV39" s="1924"/>
      <c r="GSW39" s="1924"/>
      <c r="GSX39" s="1924"/>
      <c r="GSY39" s="1924"/>
      <c r="GSZ39" s="1924"/>
      <c r="GTA39" s="495"/>
      <c r="GTB39" s="495"/>
      <c r="GTC39" s="495"/>
      <c r="GTD39" s="495"/>
      <c r="GTE39" s="495"/>
      <c r="GTF39" s="495"/>
      <c r="GTG39" s="495"/>
      <c r="GTH39" s="495"/>
      <c r="GTI39" s="495"/>
      <c r="GTJ39" s="495"/>
      <c r="GTK39" s="495"/>
      <c r="GTL39" s="495"/>
      <c r="GTM39" s="495"/>
      <c r="GTN39" s="1924"/>
      <c r="GTO39" s="1924"/>
      <c r="GTP39" s="1924"/>
      <c r="GTQ39" s="1924"/>
      <c r="GTR39" s="1924"/>
      <c r="GTS39" s="1924"/>
      <c r="GTT39" s="1924"/>
      <c r="GTU39" s="1924"/>
      <c r="GTV39" s="1924"/>
      <c r="GTW39" s="1924"/>
      <c r="GTX39" s="1924"/>
      <c r="GTY39" s="1924"/>
      <c r="GTZ39" s="1924"/>
      <c r="GUA39" s="1924"/>
      <c r="GUB39" s="495"/>
      <c r="GUC39" s="495"/>
      <c r="GUD39" s="495"/>
      <c r="GUE39" s="495"/>
      <c r="GUF39" s="495"/>
      <c r="GUG39" s="495"/>
      <c r="GUH39" s="495"/>
      <c r="GUI39" s="495"/>
      <c r="GUJ39" s="495"/>
      <c r="GUK39" s="495"/>
      <c r="GUL39" s="495"/>
      <c r="GUM39" s="495"/>
      <c r="GUN39" s="495"/>
      <c r="GUO39" s="1924"/>
      <c r="GUP39" s="1924"/>
      <c r="GUQ39" s="1924"/>
      <c r="GUR39" s="1924"/>
      <c r="GUS39" s="1924"/>
      <c r="GUT39" s="1924"/>
      <c r="GUU39" s="1924"/>
      <c r="GUV39" s="1924"/>
      <c r="GUW39" s="1924"/>
      <c r="GUX39" s="1924"/>
      <c r="GUY39" s="1924"/>
      <c r="GUZ39" s="1924"/>
      <c r="GVA39" s="1924"/>
      <c r="GVB39" s="1924"/>
      <c r="GVC39" s="495"/>
      <c r="GVD39" s="495"/>
      <c r="GVE39" s="495"/>
      <c r="GVF39" s="495"/>
      <c r="GVG39" s="495"/>
      <c r="GVH39" s="495"/>
      <c r="GVI39" s="495"/>
      <c r="GVJ39" s="495"/>
      <c r="GVK39" s="495"/>
      <c r="GVL39" s="495"/>
      <c r="GVM39" s="495"/>
      <c r="GVN39" s="495"/>
      <c r="GVO39" s="495"/>
      <c r="GVP39" s="1924"/>
      <c r="GVQ39" s="1924"/>
      <c r="GVR39" s="1924"/>
      <c r="GVS39" s="1924"/>
      <c r="GVT39" s="1924"/>
      <c r="GVU39" s="1924"/>
      <c r="GVV39" s="1924"/>
      <c r="GVW39" s="1924"/>
      <c r="GVX39" s="1924"/>
      <c r="GVY39" s="1924"/>
      <c r="GVZ39" s="1924"/>
      <c r="GWA39" s="1924"/>
      <c r="GWB39" s="1924"/>
      <c r="GWC39" s="1924"/>
      <c r="GWD39" s="495"/>
      <c r="GWE39" s="495"/>
      <c r="GWF39" s="495"/>
      <c r="GWG39" s="495"/>
      <c r="GWH39" s="495"/>
      <c r="GWI39" s="495"/>
      <c r="GWJ39" s="495"/>
      <c r="GWK39" s="495"/>
      <c r="GWL39" s="495"/>
      <c r="GWM39" s="495"/>
      <c r="GWN39" s="495"/>
      <c r="GWO39" s="495"/>
      <c r="GWP39" s="495"/>
      <c r="GWQ39" s="1924"/>
      <c r="GWR39" s="1924"/>
      <c r="GWS39" s="1924"/>
      <c r="GWT39" s="1924"/>
      <c r="GWU39" s="1924"/>
      <c r="GWV39" s="1924"/>
      <c r="GWW39" s="1924"/>
      <c r="GWX39" s="1924"/>
      <c r="GWY39" s="1924"/>
      <c r="GWZ39" s="1924"/>
      <c r="GXA39" s="1924"/>
      <c r="GXB39" s="1924"/>
      <c r="GXC39" s="1924"/>
      <c r="GXD39" s="1924"/>
      <c r="GXE39" s="495"/>
      <c r="GXF39" s="495"/>
      <c r="GXG39" s="495"/>
      <c r="GXH39" s="495"/>
      <c r="GXI39" s="495"/>
      <c r="GXJ39" s="495"/>
      <c r="GXK39" s="495"/>
      <c r="GXL39" s="495"/>
      <c r="GXM39" s="495"/>
      <c r="GXN39" s="495"/>
      <c r="GXO39" s="495"/>
      <c r="GXP39" s="495"/>
      <c r="GXQ39" s="495"/>
      <c r="GXR39" s="1924"/>
      <c r="GXS39" s="1924"/>
      <c r="GXT39" s="1924"/>
      <c r="GXU39" s="1924"/>
      <c r="GXV39" s="1924"/>
      <c r="GXW39" s="1924"/>
      <c r="GXX39" s="1924"/>
      <c r="GXY39" s="1924"/>
      <c r="GXZ39" s="1924"/>
      <c r="GYA39" s="1924"/>
      <c r="GYB39" s="1924"/>
      <c r="GYC39" s="1924"/>
      <c r="GYD39" s="1924"/>
      <c r="GYE39" s="1924"/>
      <c r="GYF39" s="495"/>
      <c r="GYG39" s="495"/>
      <c r="GYH39" s="495"/>
      <c r="GYI39" s="495"/>
      <c r="GYJ39" s="495"/>
      <c r="GYK39" s="495"/>
      <c r="GYL39" s="495"/>
      <c r="GYM39" s="495"/>
      <c r="GYN39" s="495"/>
      <c r="GYO39" s="495"/>
      <c r="GYP39" s="495"/>
      <c r="GYQ39" s="495"/>
      <c r="GYR39" s="495"/>
      <c r="GYS39" s="1924"/>
      <c r="GYT39" s="1924"/>
      <c r="GYU39" s="1924"/>
      <c r="GYV39" s="1924"/>
      <c r="GYW39" s="1924"/>
      <c r="GYX39" s="1924"/>
      <c r="GYY39" s="1924"/>
      <c r="GYZ39" s="1924"/>
      <c r="GZA39" s="1924"/>
      <c r="GZB39" s="1924"/>
      <c r="GZC39" s="1924"/>
      <c r="GZD39" s="1924"/>
      <c r="GZE39" s="1924"/>
      <c r="GZF39" s="1924"/>
      <c r="GZG39" s="495"/>
      <c r="GZH39" s="495"/>
      <c r="GZI39" s="495"/>
      <c r="GZJ39" s="495"/>
      <c r="GZK39" s="495"/>
      <c r="GZL39" s="495"/>
      <c r="GZM39" s="495"/>
      <c r="GZN39" s="495"/>
      <c r="GZO39" s="495"/>
      <c r="GZP39" s="495"/>
      <c r="GZQ39" s="495"/>
      <c r="GZR39" s="495"/>
      <c r="GZS39" s="495"/>
      <c r="GZT39" s="1924"/>
      <c r="GZU39" s="1924"/>
      <c r="GZV39" s="1924"/>
      <c r="GZW39" s="1924"/>
      <c r="GZX39" s="1924"/>
      <c r="GZY39" s="1924"/>
      <c r="GZZ39" s="1924"/>
      <c r="HAA39" s="1924"/>
      <c r="HAB39" s="1924"/>
      <c r="HAC39" s="1924"/>
      <c r="HAD39" s="1924"/>
      <c r="HAE39" s="1924"/>
      <c r="HAF39" s="1924"/>
      <c r="HAG39" s="1924"/>
      <c r="HAH39" s="495"/>
      <c r="HAI39" s="495"/>
      <c r="HAJ39" s="495"/>
      <c r="HAK39" s="495"/>
      <c r="HAL39" s="495"/>
      <c r="HAM39" s="495"/>
      <c r="HAN39" s="495"/>
      <c r="HAO39" s="495"/>
      <c r="HAP39" s="495"/>
      <c r="HAQ39" s="495"/>
      <c r="HAR39" s="495"/>
      <c r="HAS39" s="495"/>
      <c r="HAT39" s="495"/>
      <c r="HAU39" s="1924"/>
      <c r="HAV39" s="1924"/>
      <c r="HAW39" s="1924"/>
      <c r="HAX39" s="1924"/>
      <c r="HAY39" s="1924"/>
      <c r="HAZ39" s="1924"/>
      <c r="HBA39" s="1924"/>
      <c r="HBB39" s="1924"/>
      <c r="HBC39" s="1924"/>
      <c r="HBD39" s="1924"/>
      <c r="HBE39" s="1924"/>
      <c r="HBF39" s="1924"/>
      <c r="HBG39" s="1924"/>
      <c r="HBH39" s="1924"/>
      <c r="HBI39" s="495"/>
      <c r="HBJ39" s="495"/>
      <c r="HBK39" s="495"/>
      <c r="HBL39" s="495"/>
      <c r="HBM39" s="495"/>
      <c r="HBN39" s="495"/>
      <c r="HBO39" s="495"/>
      <c r="HBP39" s="495"/>
      <c r="HBQ39" s="495"/>
      <c r="HBR39" s="495"/>
      <c r="HBS39" s="495"/>
      <c r="HBT39" s="495"/>
      <c r="HBU39" s="495"/>
      <c r="HBV39" s="1924"/>
      <c r="HBW39" s="1924"/>
      <c r="HBX39" s="1924"/>
      <c r="HBY39" s="1924"/>
      <c r="HBZ39" s="1924"/>
      <c r="HCA39" s="1924"/>
      <c r="HCB39" s="1924"/>
      <c r="HCC39" s="1924"/>
      <c r="HCD39" s="1924"/>
      <c r="HCE39" s="1924"/>
      <c r="HCF39" s="1924"/>
      <c r="HCG39" s="1924"/>
      <c r="HCH39" s="1924"/>
      <c r="HCI39" s="1924"/>
      <c r="HCJ39" s="495"/>
      <c r="HCK39" s="495"/>
      <c r="HCL39" s="495"/>
      <c r="HCM39" s="495"/>
      <c r="HCN39" s="495"/>
      <c r="HCO39" s="495"/>
      <c r="HCP39" s="495"/>
      <c r="HCQ39" s="495"/>
      <c r="HCR39" s="495"/>
      <c r="HCS39" s="495"/>
      <c r="HCT39" s="495"/>
      <c r="HCU39" s="495"/>
      <c r="HCV39" s="495"/>
      <c r="HCW39" s="1924"/>
      <c r="HCX39" s="1924"/>
      <c r="HCY39" s="1924"/>
      <c r="HCZ39" s="1924"/>
      <c r="HDA39" s="1924"/>
      <c r="HDB39" s="1924"/>
      <c r="HDC39" s="1924"/>
      <c r="HDD39" s="1924"/>
      <c r="HDE39" s="1924"/>
      <c r="HDF39" s="1924"/>
      <c r="HDG39" s="1924"/>
      <c r="HDH39" s="1924"/>
      <c r="HDI39" s="1924"/>
      <c r="HDJ39" s="1924"/>
      <c r="HDK39" s="495"/>
      <c r="HDL39" s="495"/>
      <c r="HDM39" s="495"/>
      <c r="HDN39" s="495"/>
      <c r="HDO39" s="495"/>
      <c r="HDP39" s="495"/>
      <c r="HDQ39" s="495"/>
      <c r="HDR39" s="495"/>
      <c r="HDS39" s="495"/>
      <c r="HDT39" s="495"/>
      <c r="HDU39" s="495"/>
      <c r="HDV39" s="495"/>
      <c r="HDW39" s="495"/>
      <c r="HDX39" s="1924"/>
      <c r="HDY39" s="1924"/>
      <c r="HDZ39" s="1924"/>
      <c r="HEA39" s="1924"/>
      <c r="HEB39" s="1924"/>
      <c r="HEC39" s="1924"/>
      <c r="HED39" s="1924"/>
      <c r="HEE39" s="1924"/>
      <c r="HEF39" s="1924"/>
      <c r="HEG39" s="1924"/>
      <c r="HEH39" s="1924"/>
      <c r="HEI39" s="1924"/>
      <c r="HEJ39" s="1924"/>
      <c r="HEK39" s="1924"/>
      <c r="HEL39" s="495"/>
      <c r="HEM39" s="495"/>
      <c r="HEN39" s="495"/>
      <c r="HEO39" s="495"/>
      <c r="HEP39" s="495"/>
      <c r="HEQ39" s="495"/>
      <c r="HER39" s="495"/>
      <c r="HES39" s="495"/>
      <c r="HET39" s="495"/>
      <c r="HEU39" s="495"/>
      <c r="HEV39" s="495"/>
      <c r="HEW39" s="495"/>
      <c r="HEX39" s="495"/>
      <c r="HEY39" s="1924"/>
      <c r="HEZ39" s="1924"/>
      <c r="HFA39" s="1924"/>
      <c r="HFB39" s="1924"/>
      <c r="HFC39" s="1924"/>
      <c r="HFD39" s="1924"/>
      <c r="HFE39" s="1924"/>
      <c r="HFF39" s="1924"/>
      <c r="HFG39" s="1924"/>
      <c r="HFH39" s="1924"/>
      <c r="HFI39" s="1924"/>
      <c r="HFJ39" s="1924"/>
      <c r="HFK39" s="1924"/>
      <c r="HFL39" s="1924"/>
      <c r="HFM39" s="495"/>
      <c r="HFN39" s="495"/>
      <c r="HFO39" s="495"/>
      <c r="HFP39" s="495"/>
      <c r="HFQ39" s="495"/>
      <c r="HFR39" s="495"/>
      <c r="HFS39" s="495"/>
      <c r="HFT39" s="495"/>
      <c r="HFU39" s="495"/>
      <c r="HFV39" s="495"/>
      <c r="HFW39" s="495"/>
      <c r="HFX39" s="495"/>
      <c r="HFY39" s="495"/>
      <c r="HFZ39" s="1924"/>
      <c r="HGA39" s="1924"/>
      <c r="HGB39" s="1924"/>
      <c r="HGC39" s="1924"/>
      <c r="HGD39" s="1924"/>
      <c r="HGE39" s="1924"/>
      <c r="HGF39" s="1924"/>
      <c r="HGG39" s="1924"/>
      <c r="HGH39" s="1924"/>
      <c r="HGI39" s="1924"/>
      <c r="HGJ39" s="1924"/>
      <c r="HGK39" s="1924"/>
      <c r="HGL39" s="1924"/>
      <c r="HGM39" s="1924"/>
      <c r="HGN39" s="495"/>
      <c r="HGO39" s="495"/>
      <c r="HGP39" s="495"/>
      <c r="HGQ39" s="495"/>
      <c r="HGR39" s="495"/>
      <c r="HGS39" s="495"/>
      <c r="HGT39" s="495"/>
      <c r="HGU39" s="495"/>
      <c r="HGV39" s="495"/>
      <c r="HGW39" s="495"/>
      <c r="HGX39" s="495"/>
      <c r="HGY39" s="495"/>
      <c r="HGZ39" s="495"/>
      <c r="HHA39" s="1924"/>
      <c r="HHB39" s="1924"/>
      <c r="HHC39" s="1924"/>
      <c r="HHD39" s="1924"/>
      <c r="HHE39" s="1924"/>
      <c r="HHF39" s="1924"/>
      <c r="HHG39" s="1924"/>
      <c r="HHH39" s="1924"/>
      <c r="HHI39" s="1924"/>
      <c r="HHJ39" s="1924"/>
      <c r="HHK39" s="1924"/>
      <c r="HHL39" s="1924"/>
      <c r="HHM39" s="1924"/>
      <c r="HHN39" s="1924"/>
      <c r="HHO39" s="495"/>
      <c r="HHP39" s="495"/>
      <c r="HHQ39" s="495"/>
      <c r="HHR39" s="495"/>
      <c r="HHS39" s="495"/>
      <c r="HHT39" s="495"/>
      <c r="HHU39" s="495"/>
      <c r="HHV39" s="495"/>
      <c r="HHW39" s="495"/>
      <c r="HHX39" s="495"/>
      <c r="HHY39" s="495"/>
      <c r="HHZ39" s="495"/>
      <c r="HIA39" s="495"/>
      <c r="HIB39" s="1924"/>
      <c r="HIC39" s="1924"/>
      <c r="HID39" s="1924"/>
      <c r="HIE39" s="1924"/>
      <c r="HIF39" s="1924"/>
      <c r="HIG39" s="1924"/>
      <c r="HIH39" s="1924"/>
      <c r="HII39" s="1924"/>
      <c r="HIJ39" s="1924"/>
      <c r="HIK39" s="1924"/>
      <c r="HIL39" s="1924"/>
      <c r="HIM39" s="1924"/>
      <c r="HIN39" s="1924"/>
      <c r="HIO39" s="1924"/>
      <c r="HIP39" s="495"/>
      <c r="HIQ39" s="495"/>
      <c r="HIR39" s="495"/>
      <c r="HIS39" s="495"/>
      <c r="HIT39" s="495"/>
      <c r="HIU39" s="495"/>
      <c r="HIV39" s="495"/>
      <c r="HIW39" s="495"/>
      <c r="HIX39" s="495"/>
      <c r="HIY39" s="495"/>
      <c r="HIZ39" s="495"/>
      <c r="HJA39" s="495"/>
      <c r="HJB39" s="495"/>
      <c r="HJC39" s="1924"/>
      <c r="HJD39" s="1924"/>
      <c r="HJE39" s="1924"/>
      <c r="HJF39" s="1924"/>
      <c r="HJG39" s="1924"/>
      <c r="HJH39" s="1924"/>
      <c r="HJI39" s="1924"/>
      <c r="HJJ39" s="1924"/>
      <c r="HJK39" s="1924"/>
      <c r="HJL39" s="1924"/>
      <c r="HJM39" s="1924"/>
      <c r="HJN39" s="1924"/>
      <c r="HJO39" s="1924"/>
      <c r="HJP39" s="1924"/>
      <c r="HJQ39" s="495"/>
      <c r="HJR39" s="495"/>
      <c r="HJS39" s="495"/>
      <c r="HJT39" s="495"/>
      <c r="HJU39" s="495"/>
      <c r="HJV39" s="495"/>
      <c r="HJW39" s="495"/>
      <c r="HJX39" s="495"/>
      <c r="HJY39" s="495"/>
      <c r="HJZ39" s="495"/>
      <c r="HKA39" s="495"/>
      <c r="HKB39" s="495"/>
      <c r="HKC39" s="495"/>
      <c r="HKD39" s="1924"/>
      <c r="HKE39" s="1924"/>
      <c r="HKF39" s="1924"/>
      <c r="HKG39" s="1924"/>
      <c r="HKH39" s="1924"/>
      <c r="HKI39" s="1924"/>
      <c r="HKJ39" s="1924"/>
      <c r="HKK39" s="1924"/>
      <c r="HKL39" s="1924"/>
      <c r="HKM39" s="1924"/>
      <c r="HKN39" s="1924"/>
      <c r="HKO39" s="1924"/>
      <c r="HKP39" s="1924"/>
      <c r="HKQ39" s="1924"/>
      <c r="HKR39" s="495"/>
      <c r="HKS39" s="495"/>
      <c r="HKT39" s="495"/>
      <c r="HKU39" s="495"/>
      <c r="HKV39" s="495"/>
      <c r="HKW39" s="495"/>
      <c r="HKX39" s="495"/>
      <c r="HKY39" s="495"/>
      <c r="HKZ39" s="495"/>
      <c r="HLA39" s="495"/>
      <c r="HLB39" s="495"/>
      <c r="HLC39" s="495"/>
      <c r="HLD39" s="495"/>
      <c r="HLE39" s="1924"/>
      <c r="HLF39" s="1924"/>
      <c r="HLG39" s="1924"/>
      <c r="HLH39" s="1924"/>
      <c r="HLI39" s="1924"/>
      <c r="HLJ39" s="1924"/>
      <c r="HLK39" s="1924"/>
      <c r="HLL39" s="1924"/>
      <c r="HLM39" s="1924"/>
      <c r="HLN39" s="1924"/>
      <c r="HLO39" s="1924"/>
      <c r="HLP39" s="1924"/>
      <c r="HLQ39" s="1924"/>
      <c r="HLR39" s="1924"/>
      <c r="HLS39" s="495"/>
      <c r="HLT39" s="495"/>
      <c r="HLU39" s="495"/>
      <c r="HLV39" s="495"/>
      <c r="HLW39" s="495"/>
      <c r="HLX39" s="495"/>
      <c r="HLY39" s="495"/>
      <c r="HLZ39" s="495"/>
      <c r="HMA39" s="495"/>
      <c r="HMB39" s="495"/>
      <c r="HMC39" s="495"/>
      <c r="HMD39" s="495"/>
      <c r="HME39" s="495"/>
      <c r="HMF39" s="1924"/>
      <c r="HMG39" s="1924"/>
      <c r="HMH39" s="1924"/>
      <c r="HMI39" s="1924"/>
      <c r="HMJ39" s="1924"/>
      <c r="HMK39" s="1924"/>
      <c r="HML39" s="1924"/>
      <c r="HMM39" s="1924"/>
      <c r="HMN39" s="1924"/>
      <c r="HMO39" s="1924"/>
      <c r="HMP39" s="1924"/>
      <c r="HMQ39" s="1924"/>
      <c r="HMR39" s="1924"/>
      <c r="HMS39" s="1924"/>
      <c r="HMT39" s="495"/>
      <c r="HMU39" s="495"/>
      <c r="HMV39" s="495"/>
      <c r="HMW39" s="495"/>
      <c r="HMX39" s="495"/>
      <c r="HMY39" s="495"/>
      <c r="HMZ39" s="495"/>
      <c r="HNA39" s="495"/>
      <c r="HNB39" s="495"/>
      <c r="HNC39" s="495"/>
      <c r="HND39" s="495"/>
      <c r="HNE39" s="495"/>
      <c r="HNF39" s="495"/>
      <c r="HNG39" s="1924"/>
      <c r="HNH39" s="1924"/>
      <c r="HNI39" s="1924"/>
      <c r="HNJ39" s="1924"/>
      <c r="HNK39" s="1924"/>
      <c r="HNL39" s="1924"/>
      <c r="HNM39" s="1924"/>
      <c r="HNN39" s="1924"/>
      <c r="HNO39" s="1924"/>
      <c r="HNP39" s="1924"/>
      <c r="HNQ39" s="1924"/>
      <c r="HNR39" s="1924"/>
      <c r="HNS39" s="1924"/>
      <c r="HNT39" s="1924"/>
      <c r="HNU39" s="495"/>
      <c r="HNV39" s="495"/>
      <c r="HNW39" s="495"/>
      <c r="HNX39" s="495"/>
      <c r="HNY39" s="495"/>
      <c r="HNZ39" s="495"/>
      <c r="HOA39" s="495"/>
      <c r="HOB39" s="495"/>
      <c r="HOC39" s="495"/>
      <c r="HOD39" s="495"/>
      <c r="HOE39" s="495"/>
      <c r="HOF39" s="495"/>
      <c r="HOG39" s="495"/>
      <c r="HOH39" s="1924"/>
      <c r="HOI39" s="1924"/>
      <c r="HOJ39" s="1924"/>
      <c r="HOK39" s="1924"/>
      <c r="HOL39" s="1924"/>
      <c r="HOM39" s="1924"/>
      <c r="HON39" s="1924"/>
      <c r="HOO39" s="1924"/>
      <c r="HOP39" s="1924"/>
      <c r="HOQ39" s="1924"/>
      <c r="HOR39" s="1924"/>
      <c r="HOS39" s="1924"/>
      <c r="HOT39" s="1924"/>
      <c r="HOU39" s="1924"/>
      <c r="HOV39" s="495"/>
      <c r="HOW39" s="495"/>
      <c r="HOX39" s="495"/>
      <c r="HOY39" s="495"/>
      <c r="HOZ39" s="495"/>
      <c r="HPA39" s="495"/>
      <c r="HPB39" s="495"/>
      <c r="HPC39" s="495"/>
      <c r="HPD39" s="495"/>
      <c r="HPE39" s="495"/>
      <c r="HPF39" s="495"/>
      <c r="HPG39" s="495"/>
      <c r="HPH39" s="495"/>
      <c r="HPI39" s="1924"/>
      <c r="HPJ39" s="1924"/>
      <c r="HPK39" s="1924"/>
      <c r="HPL39" s="1924"/>
      <c r="HPM39" s="1924"/>
      <c r="HPN39" s="1924"/>
      <c r="HPO39" s="1924"/>
      <c r="HPP39" s="1924"/>
      <c r="HPQ39" s="1924"/>
      <c r="HPR39" s="1924"/>
      <c r="HPS39" s="1924"/>
      <c r="HPT39" s="1924"/>
      <c r="HPU39" s="1924"/>
      <c r="HPV39" s="1924"/>
      <c r="HPW39" s="495"/>
      <c r="HPX39" s="495"/>
      <c r="HPY39" s="495"/>
      <c r="HPZ39" s="495"/>
      <c r="HQA39" s="495"/>
      <c r="HQB39" s="495"/>
      <c r="HQC39" s="495"/>
      <c r="HQD39" s="495"/>
      <c r="HQE39" s="495"/>
      <c r="HQF39" s="495"/>
      <c r="HQG39" s="495"/>
      <c r="HQH39" s="495"/>
      <c r="HQI39" s="495"/>
      <c r="HQJ39" s="1924"/>
      <c r="HQK39" s="1924"/>
      <c r="HQL39" s="1924"/>
      <c r="HQM39" s="1924"/>
      <c r="HQN39" s="1924"/>
      <c r="HQO39" s="1924"/>
      <c r="HQP39" s="1924"/>
      <c r="HQQ39" s="1924"/>
      <c r="HQR39" s="1924"/>
      <c r="HQS39" s="1924"/>
      <c r="HQT39" s="1924"/>
      <c r="HQU39" s="1924"/>
      <c r="HQV39" s="1924"/>
      <c r="HQW39" s="1924"/>
      <c r="HQX39" s="495"/>
      <c r="HQY39" s="495"/>
      <c r="HQZ39" s="495"/>
      <c r="HRA39" s="495"/>
      <c r="HRB39" s="495"/>
      <c r="HRC39" s="495"/>
      <c r="HRD39" s="495"/>
      <c r="HRE39" s="495"/>
      <c r="HRF39" s="495"/>
      <c r="HRG39" s="495"/>
      <c r="HRH39" s="495"/>
      <c r="HRI39" s="495"/>
      <c r="HRJ39" s="495"/>
      <c r="HRK39" s="1924"/>
      <c r="HRL39" s="1924"/>
      <c r="HRM39" s="1924"/>
      <c r="HRN39" s="1924"/>
      <c r="HRO39" s="1924"/>
      <c r="HRP39" s="1924"/>
      <c r="HRQ39" s="1924"/>
      <c r="HRR39" s="1924"/>
      <c r="HRS39" s="1924"/>
      <c r="HRT39" s="1924"/>
      <c r="HRU39" s="1924"/>
      <c r="HRV39" s="1924"/>
      <c r="HRW39" s="1924"/>
      <c r="HRX39" s="1924"/>
      <c r="HRY39" s="495"/>
      <c r="HRZ39" s="495"/>
      <c r="HSA39" s="495"/>
      <c r="HSB39" s="495"/>
      <c r="HSC39" s="495"/>
      <c r="HSD39" s="495"/>
      <c r="HSE39" s="495"/>
      <c r="HSF39" s="495"/>
      <c r="HSG39" s="495"/>
      <c r="HSH39" s="495"/>
      <c r="HSI39" s="495"/>
      <c r="HSJ39" s="495"/>
      <c r="HSK39" s="495"/>
      <c r="HSL39" s="1924"/>
      <c r="HSM39" s="1924"/>
      <c r="HSN39" s="1924"/>
      <c r="HSO39" s="1924"/>
      <c r="HSP39" s="1924"/>
      <c r="HSQ39" s="1924"/>
      <c r="HSR39" s="1924"/>
      <c r="HSS39" s="1924"/>
      <c r="HST39" s="1924"/>
      <c r="HSU39" s="1924"/>
      <c r="HSV39" s="1924"/>
      <c r="HSW39" s="1924"/>
      <c r="HSX39" s="1924"/>
      <c r="HSY39" s="1924"/>
      <c r="HSZ39" s="495"/>
      <c r="HTA39" s="495"/>
      <c r="HTB39" s="495"/>
      <c r="HTC39" s="495"/>
      <c r="HTD39" s="495"/>
      <c r="HTE39" s="495"/>
      <c r="HTF39" s="495"/>
      <c r="HTG39" s="495"/>
      <c r="HTH39" s="495"/>
      <c r="HTI39" s="495"/>
      <c r="HTJ39" s="495"/>
      <c r="HTK39" s="495"/>
      <c r="HTL39" s="495"/>
      <c r="HTM39" s="1924"/>
      <c r="HTN39" s="1924"/>
      <c r="HTO39" s="1924"/>
      <c r="HTP39" s="1924"/>
      <c r="HTQ39" s="1924"/>
      <c r="HTR39" s="1924"/>
      <c r="HTS39" s="1924"/>
      <c r="HTT39" s="1924"/>
      <c r="HTU39" s="1924"/>
      <c r="HTV39" s="1924"/>
      <c r="HTW39" s="1924"/>
      <c r="HTX39" s="1924"/>
      <c r="HTY39" s="1924"/>
      <c r="HTZ39" s="1924"/>
      <c r="HUA39" s="495"/>
      <c r="HUB39" s="495"/>
      <c r="HUC39" s="495"/>
      <c r="HUD39" s="495"/>
      <c r="HUE39" s="495"/>
      <c r="HUF39" s="495"/>
      <c r="HUG39" s="495"/>
      <c r="HUH39" s="495"/>
      <c r="HUI39" s="495"/>
      <c r="HUJ39" s="495"/>
      <c r="HUK39" s="495"/>
      <c r="HUL39" s="495"/>
      <c r="HUM39" s="495"/>
      <c r="HUN39" s="1924"/>
      <c r="HUO39" s="1924"/>
      <c r="HUP39" s="1924"/>
      <c r="HUQ39" s="1924"/>
      <c r="HUR39" s="1924"/>
      <c r="HUS39" s="1924"/>
      <c r="HUT39" s="1924"/>
      <c r="HUU39" s="1924"/>
      <c r="HUV39" s="1924"/>
      <c r="HUW39" s="1924"/>
      <c r="HUX39" s="1924"/>
      <c r="HUY39" s="1924"/>
      <c r="HUZ39" s="1924"/>
      <c r="HVA39" s="1924"/>
      <c r="HVB39" s="495"/>
      <c r="HVC39" s="495"/>
      <c r="HVD39" s="495"/>
      <c r="HVE39" s="495"/>
      <c r="HVF39" s="495"/>
      <c r="HVG39" s="495"/>
      <c r="HVH39" s="495"/>
      <c r="HVI39" s="495"/>
      <c r="HVJ39" s="495"/>
      <c r="HVK39" s="495"/>
      <c r="HVL39" s="495"/>
      <c r="HVM39" s="495"/>
      <c r="HVN39" s="495"/>
      <c r="HVO39" s="1924"/>
      <c r="HVP39" s="1924"/>
      <c r="HVQ39" s="1924"/>
      <c r="HVR39" s="1924"/>
      <c r="HVS39" s="1924"/>
      <c r="HVT39" s="1924"/>
      <c r="HVU39" s="1924"/>
      <c r="HVV39" s="1924"/>
      <c r="HVW39" s="1924"/>
      <c r="HVX39" s="1924"/>
      <c r="HVY39" s="1924"/>
      <c r="HVZ39" s="1924"/>
      <c r="HWA39" s="1924"/>
      <c r="HWB39" s="1924"/>
      <c r="HWC39" s="495"/>
      <c r="HWD39" s="495"/>
      <c r="HWE39" s="495"/>
      <c r="HWF39" s="495"/>
      <c r="HWG39" s="495"/>
      <c r="HWH39" s="495"/>
      <c r="HWI39" s="495"/>
      <c r="HWJ39" s="495"/>
      <c r="HWK39" s="495"/>
      <c r="HWL39" s="495"/>
      <c r="HWM39" s="495"/>
      <c r="HWN39" s="495"/>
      <c r="HWO39" s="495"/>
      <c r="HWP39" s="1924"/>
      <c r="HWQ39" s="1924"/>
      <c r="HWR39" s="1924"/>
      <c r="HWS39" s="1924"/>
      <c r="HWT39" s="1924"/>
      <c r="HWU39" s="1924"/>
      <c r="HWV39" s="1924"/>
      <c r="HWW39" s="1924"/>
      <c r="HWX39" s="1924"/>
      <c r="HWY39" s="1924"/>
      <c r="HWZ39" s="1924"/>
      <c r="HXA39" s="1924"/>
      <c r="HXB39" s="1924"/>
      <c r="HXC39" s="1924"/>
      <c r="HXD39" s="495"/>
      <c r="HXE39" s="495"/>
      <c r="HXF39" s="495"/>
      <c r="HXG39" s="495"/>
      <c r="HXH39" s="495"/>
      <c r="HXI39" s="495"/>
      <c r="HXJ39" s="495"/>
      <c r="HXK39" s="495"/>
      <c r="HXL39" s="495"/>
      <c r="HXM39" s="495"/>
      <c r="HXN39" s="495"/>
      <c r="HXO39" s="495"/>
      <c r="HXP39" s="495"/>
      <c r="HXQ39" s="1924"/>
      <c r="HXR39" s="1924"/>
      <c r="HXS39" s="1924"/>
      <c r="HXT39" s="1924"/>
      <c r="HXU39" s="1924"/>
      <c r="HXV39" s="1924"/>
      <c r="HXW39" s="1924"/>
      <c r="HXX39" s="1924"/>
      <c r="HXY39" s="1924"/>
      <c r="HXZ39" s="1924"/>
      <c r="HYA39" s="1924"/>
      <c r="HYB39" s="1924"/>
      <c r="HYC39" s="1924"/>
      <c r="HYD39" s="1924"/>
      <c r="HYE39" s="495"/>
      <c r="HYF39" s="495"/>
      <c r="HYG39" s="495"/>
      <c r="HYH39" s="495"/>
      <c r="HYI39" s="495"/>
      <c r="HYJ39" s="495"/>
      <c r="HYK39" s="495"/>
      <c r="HYL39" s="495"/>
      <c r="HYM39" s="495"/>
      <c r="HYN39" s="495"/>
      <c r="HYO39" s="495"/>
      <c r="HYP39" s="495"/>
      <c r="HYQ39" s="495"/>
      <c r="HYR39" s="1924"/>
      <c r="HYS39" s="1924"/>
      <c r="HYT39" s="1924"/>
      <c r="HYU39" s="1924"/>
      <c r="HYV39" s="1924"/>
      <c r="HYW39" s="1924"/>
      <c r="HYX39" s="1924"/>
      <c r="HYY39" s="1924"/>
      <c r="HYZ39" s="1924"/>
      <c r="HZA39" s="1924"/>
      <c r="HZB39" s="1924"/>
      <c r="HZC39" s="1924"/>
      <c r="HZD39" s="1924"/>
      <c r="HZE39" s="1924"/>
      <c r="HZF39" s="495"/>
      <c r="HZG39" s="495"/>
      <c r="HZH39" s="495"/>
      <c r="HZI39" s="495"/>
      <c r="HZJ39" s="495"/>
      <c r="HZK39" s="495"/>
      <c r="HZL39" s="495"/>
      <c r="HZM39" s="495"/>
      <c r="HZN39" s="495"/>
      <c r="HZO39" s="495"/>
      <c r="HZP39" s="495"/>
      <c r="HZQ39" s="495"/>
      <c r="HZR39" s="495"/>
      <c r="HZS39" s="1924"/>
      <c r="HZT39" s="1924"/>
      <c r="HZU39" s="1924"/>
      <c r="HZV39" s="1924"/>
      <c r="HZW39" s="1924"/>
      <c r="HZX39" s="1924"/>
      <c r="HZY39" s="1924"/>
      <c r="HZZ39" s="1924"/>
      <c r="IAA39" s="1924"/>
      <c r="IAB39" s="1924"/>
      <c r="IAC39" s="1924"/>
      <c r="IAD39" s="1924"/>
      <c r="IAE39" s="1924"/>
      <c r="IAF39" s="1924"/>
      <c r="IAG39" s="495"/>
      <c r="IAH39" s="495"/>
      <c r="IAI39" s="495"/>
      <c r="IAJ39" s="495"/>
      <c r="IAK39" s="495"/>
      <c r="IAL39" s="495"/>
      <c r="IAM39" s="495"/>
      <c r="IAN39" s="495"/>
      <c r="IAO39" s="495"/>
      <c r="IAP39" s="495"/>
      <c r="IAQ39" s="495"/>
      <c r="IAR39" s="495"/>
      <c r="IAS39" s="495"/>
      <c r="IAT39" s="1924"/>
      <c r="IAU39" s="1924"/>
      <c r="IAV39" s="1924"/>
      <c r="IAW39" s="1924"/>
      <c r="IAX39" s="1924"/>
      <c r="IAY39" s="1924"/>
      <c r="IAZ39" s="1924"/>
      <c r="IBA39" s="1924"/>
      <c r="IBB39" s="1924"/>
      <c r="IBC39" s="1924"/>
      <c r="IBD39" s="1924"/>
      <c r="IBE39" s="1924"/>
      <c r="IBF39" s="1924"/>
      <c r="IBG39" s="1924"/>
      <c r="IBH39" s="495"/>
      <c r="IBI39" s="495"/>
      <c r="IBJ39" s="495"/>
      <c r="IBK39" s="495"/>
      <c r="IBL39" s="495"/>
      <c r="IBM39" s="495"/>
      <c r="IBN39" s="495"/>
      <c r="IBO39" s="495"/>
      <c r="IBP39" s="495"/>
      <c r="IBQ39" s="495"/>
      <c r="IBR39" s="495"/>
      <c r="IBS39" s="495"/>
      <c r="IBT39" s="495"/>
      <c r="IBU39" s="1924"/>
      <c r="IBV39" s="1924"/>
      <c r="IBW39" s="1924"/>
      <c r="IBX39" s="1924"/>
      <c r="IBY39" s="1924"/>
      <c r="IBZ39" s="1924"/>
      <c r="ICA39" s="1924"/>
      <c r="ICB39" s="1924"/>
      <c r="ICC39" s="1924"/>
      <c r="ICD39" s="1924"/>
      <c r="ICE39" s="1924"/>
      <c r="ICF39" s="1924"/>
      <c r="ICG39" s="1924"/>
      <c r="ICH39" s="1924"/>
      <c r="ICI39" s="495"/>
      <c r="ICJ39" s="495"/>
      <c r="ICK39" s="495"/>
      <c r="ICL39" s="495"/>
      <c r="ICM39" s="495"/>
      <c r="ICN39" s="495"/>
      <c r="ICO39" s="495"/>
      <c r="ICP39" s="495"/>
      <c r="ICQ39" s="495"/>
      <c r="ICR39" s="495"/>
      <c r="ICS39" s="495"/>
      <c r="ICT39" s="495"/>
      <c r="ICU39" s="495"/>
      <c r="ICV39" s="1924"/>
      <c r="ICW39" s="1924"/>
      <c r="ICX39" s="1924"/>
      <c r="ICY39" s="1924"/>
      <c r="ICZ39" s="1924"/>
      <c r="IDA39" s="1924"/>
      <c r="IDB39" s="1924"/>
      <c r="IDC39" s="1924"/>
      <c r="IDD39" s="1924"/>
      <c r="IDE39" s="1924"/>
      <c r="IDF39" s="1924"/>
      <c r="IDG39" s="1924"/>
      <c r="IDH39" s="1924"/>
      <c r="IDI39" s="1924"/>
      <c r="IDJ39" s="495"/>
      <c r="IDK39" s="495"/>
      <c r="IDL39" s="495"/>
      <c r="IDM39" s="495"/>
      <c r="IDN39" s="495"/>
      <c r="IDO39" s="495"/>
      <c r="IDP39" s="495"/>
      <c r="IDQ39" s="495"/>
      <c r="IDR39" s="495"/>
      <c r="IDS39" s="495"/>
      <c r="IDT39" s="495"/>
      <c r="IDU39" s="495"/>
      <c r="IDV39" s="495"/>
      <c r="IDW39" s="1924"/>
      <c r="IDX39" s="1924"/>
      <c r="IDY39" s="1924"/>
      <c r="IDZ39" s="1924"/>
      <c r="IEA39" s="1924"/>
      <c r="IEB39" s="1924"/>
      <c r="IEC39" s="1924"/>
      <c r="IED39" s="1924"/>
      <c r="IEE39" s="1924"/>
      <c r="IEF39" s="1924"/>
      <c r="IEG39" s="1924"/>
      <c r="IEH39" s="1924"/>
      <c r="IEI39" s="1924"/>
      <c r="IEJ39" s="1924"/>
      <c r="IEK39" s="495"/>
      <c r="IEL39" s="495"/>
      <c r="IEM39" s="495"/>
      <c r="IEN39" s="495"/>
      <c r="IEO39" s="495"/>
      <c r="IEP39" s="495"/>
      <c r="IEQ39" s="495"/>
      <c r="IER39" s="495"/>
      <c r="IES39" s="495"/>
      <c r="IET39" s="495"/>
      <c r="IEU39" s="495"/>
      <c r="IEV39" s="495"/>
      <c r="IEW39" s="495"/>
      <c r="IEX39" s="1924"/>
      <c r="IEY39" s="1924"/>
      <c r="IEZ39" s="1924"/>
      <c r="IFA39" s="1924"/>
      <c r="IFB39" s="1924"/>
      <c r="IFC39" s="1924"/>
      <c r="IFD39" s="1924"/>
      <c r="IFE39" s="1924"/>
      <c r="IFF39" s="1924"/>
      <c r="IFG39" s="1924"/>
      <c r="IFH39" s="1924"/>
      <c r="IFI39" s="1924"/>
      <c r="IFJ39" s="1924"/>
      <c r="IFK39" s="1924"/>
      <c r="IFL39" s="495"/>
      <c r="IFM39" s="495"/>
      <c r="IFN39" s="495"/>
      <c r="IFO39" s="495"/>
      <c r="IFP39" s="495"/>
      <c r="IFQ39" s="495"/>
      <c r="IFR39" s="495"/>
      <c r="IFS39" s="495"/>
      <c r="IFT39" s="495"/>
      <c r="IFU39" s="495"/>
      <c r="IFV39" s="495"/>
      <c r="IFW39" s="495"/>
      <c r="IFX39" s="495"/>
      <c r="IFY39" s="1924"/>
      <c r="IFZ39" s="1924"/>
      <c r="IGA39" s="1924"/>
      <c r="IGB39" s="1924"/>
      <c r="IGC39" s="1924"/>
      <c r="IGD39" s="1924"/>
      <c r="IGE39" s="1924"/>
      <c r="IGF39" s="1924"/>
      <c r="IGG39" s="1924"/>
      <c r="IGH39" s="1924"/>
      <c r="IGI39" s="1924"/>
      <c r="IGJ39" s="1924"/>
      <c r="IGK39" s="1924"/>
      <c r="IGL39" s="1924"/>
      <c r="IGM39" s="495"/>
      <c r="IGN39" s="495"/>
      <c r="IGO39" s="495"/>
      <c r="IGP39" s="495"/>
      <c r="IGQ39" s="495"/>
      <c r="IGR39" s="495"/>
      <c r="IGS39" s="495"/>
      <c r="IGT39" s="495"/>
      <c r="IGU39" s="495"/>
      <c r="IGV39" s="495"/>
      <c r="IGW39" s="495"/>
      <c r="IGX39" s="495"/>
      <c r="IGY39" s="495"/>
      <c r="IGZ39" s="1924"/>
      <c r="IHA39" s="1924"/>
      <c r="IHB39" s="1924"/>
      <c r="IHC39" s="1924"/>
      <c r="IHD39" s="1924"/>
      <c r="IHE39" s="1924"/>
      <c r="IHF39" s="1924"/>
      <c r="IHG39" s="1924"/>
      <c r="IHH39" s="1924"/>
      <c r="IHI39" s="1924"/>
      <c r="IHJ39" s="1924"/>
      <c r="IHK39" s="1924"/>
      <c r="IHL39" s="1924"/>
      <c r="IHM39" s="1924"/>
      <c r="IHN39" s="495"/>
      <c r="IHO39" s="495"/>
      <c r="IHP39" s="495"/>
      <c r="IHQ39" s="495"/>
      <c r="IHR39" s="495"/>
      <c r="IHS39" s="495"/>
      <c r="IHT39" s="495"/>
      <c r="IHU39" s="495"/>
      <c r="IHV39" s="495"/>
      <c r="IHW39" s="495"/>
      <c r="IHX39" s="495"/>
      <c r="IHY39" s="495"/>
      <c r="IHZ39" s="495"/>
      <c r="IIA39" s="1924"/>
      <c r="IIB39" s="1924"/>
      <c r="IIC39" s="1924"/>
      <c r="IID39" s="1924"/>
      <c r="IIE39" s="1924"/>
      <c r="IIF39" s="1924"/>
      <c r="IIG39" s="1924"/>
      <c r="IIH39" s="1924"/>
      <c r="III39" s="1924"/>
      <c r="IIJ39" s="1924"/>
      <c r="IIK39" s="1924"/>
      <c r="IIL39" s="1924"/>
      <c r="IIM39" s="1924"/>
      <c r="IIN39" s="1924"/>
      <c r="IIO39" s="495"/>
      <c r="IIP39" s="495"/>
      <c r="IIQ39" s="495"/>
      <c r="IIR39" s="495"/>
      <c r="IIS39" s="495"/>
      <c r="IIT39" s="495"/>
      <c r="IIU39" s="495"/>
      <c r="IIV39" s="495"/>
      <c r="IIW39" s="495"/>
      <c r="IIX39" s="495"/>
      <c r="IIY39" s="495"/>
      <c r="IIZ39" s="495"/>
      <c r="IJA39" s="495"/>
      <c r="IJB39" s="1924"/>
      <c r="IJC39" s="1924"/>
      <c r="IJD39" s="1924"/>
      <c r="IJE39" s="1924"/>
      <c r="IJF39" s="1924"/>
      <c r="IJG39" s="1924"/>
      <c r="IJH39" s="1924"/>
      <c r="IJI39" s="1924"/>
      <c r="IJJ39" s="1924"/>
      <c r="IJK39" s="1924"/>
      <c r="IJL39" s="1924"/>
      <c r="IJM39" s="1924"/>
      <c r="IJN39" s="1924"/>
      <c r="IJO39" s="1924"/>
      <c r="IJP39" s="495"/>
      <c r="IJQ39" s="495"/>
      <c r="IJR39" s="495"/>
      <c r="IJS39" s="495"/>
      <c r="IJT39" s="495"/>
      <c r="IJU39" s="495"/>
      <c r="IJV39" s="495"/>
      <c r="IJW39" s="495"/>
      <c r="IJX39" s="495"/>
      <c r="IJY39" s="495"/>
      <c r="IJZ39" s="495"/>
      <c r="IKA39" s="495"/>
      <c r="IKB39" s="495"/>
      <c r="IKC39" s="1924"/>
      <c r="IKD39" s="1924"/>
      <c r="IKE39" s="1924"/>
      <c r="IKF39" s="1924"/>
      <c r="IKG39" s="1924"/>
      <c r="IKH39" s="1924"/>
      <c r="IKI39" s="1924"/>
      <c r="IKJ39" s="1924"/>
      <c r="IKK39" s="1924"/>
      <c r="IKL39" s="1924"/>
      <c r="IKM39" s="1924"/>
      <c r="IKN39" s="1924"/>
      <c r="IKO39" s="1924"/>
      <c r="IKP39" s="1924"/>
      <c r="IKQ39" s="495"/>
      <c r="IKR39" s="495"/>
      <c r="IKS39" s="495"/>
      <c r="IKT39" s="495"/>
      <c r="IKU39" s="495"/>
      <c r="IKV39" s="495"/>
      <c r="IKW39" s="495"/>
      <c r="IKX39" s="495"/>
      <c r="IKY39" s="495"/>
      <c r="IKZ39" s="495"/>
      <c r="ILA39" s="495"/>
      <c r="ILB39" s="495"/>
      <c r="ILC39" s="495"/>
      <c r="ILD39" s="1924"/>
      <c r="ILE39" s="1924"/>
      <c r="ILF39" s="1924"/>
      <c r="ILG39" s="1924"/>
      <c r="ILH39" s="1924"/>
      <c r="ILI39" s="1924"/>
      <c r="ILJ39" s="1924"/>
      <c r="ILK39" s="1924"/>
      <c r="ILL39" s="1924"/>
      <c r="ILM39" s="1924"/>
      <c r="ILN39" s="1924"/>
      <c r="ILO39" s="1924"/>
      <c r="ILP39" s="1924"/>
      <c r="ILQ39" s="1924"/>
      <c r="ILR39" s="495"/>
      <c r="ILS39" s="495"/>
      <c r="ILT39" s="495"/>
      <c r="ILU39" s="495"/>
      <c r="ILV39" s="495"/>
      <c r="ILW39" s="495"/>
      <c r="ILX39" s="495"/>
      <c r="ILY39" s="495"/>
      <c r="ILZ39" s="495"/>
      <c r="IMA39" s="495"/>
      <c r="IMB39" s="495"/>
      <c r="IMC39" s="495"/>
      <c r="IMD39" s="495"/>
      <c r="IME39" s="1924"/>
      <c r="IMF39" s="1924"/>
      <c r="IMG39" s="1924"/>
      <c r="IMH39" s="1924"/>
      <c r="IMI39" s="1924"/>
      <c r="IMJ39" s="1924"/>
      <c r="IMK39" s="1924"/>
      <c r="IML39" s="1924"/>
      <c r="IMM39" s="1924"/>
      <c r="IMN39" s="1924"/>
      <c r="IMO39" s="1924"/>
      <c r="IMP39" s="1924"/>
      <c r="IMQ39" s="1924"/>
      <c r="IMR39" s="1924"/>
      <c r="IMS39" s="495"/>
      <c r="IMT39" s="495"/>
      <c r="IMU39" s="495"/>
      <c r="IMV39" s="495"/>
      <c r="IMW39" s="495"/>
      <c r="IMX39" s="495"/>
      <c r="IMY39" s="495"/>
      <c r="IMZ39" s="495"/>
      <c r="INA39" s="495"/>
      <c r="INB39" s="495"/>
      <c r="INC39" s="495"/>
      <c r="IND39" s="495"/>
      <c r="INE39" s="495"/>
      <c r="INF39" s="1924"/>
      <c r="ING39" s="1924"/>
      <c r="INH39" s="1924"/>
      <c r="INI39" s="1924"/>
      <c r="INJ39" s="1924"/>
      <c r="INK39" s="1924"/>
      <c r="INL39" s="1924"/>
      <c r="INM39" s="1924"/>
      <c r="INN39" s="1924"/>
      <c r="INO39" s="1924"/>
      <c r="INP39" s="1924"/>
      <c r="INQ39" s="1924"/>
      <c r="INR39" s="1924"/>
      <c r="INS39" s="1924"/>
      <c r="INT39" s="495"/>
      <c r="INU39" s="495"/>
      <c r="INV39" s="495"/>
      <c r="INW39" s="495"/>
      <c r="INX39" s="495"/>
      <c r="INY39" s="495"/>
      <c r="INZ39" s="495"/>
      <c r="IOA39" s="495"/>
      <c r="IOB39" s="495"/>
      <c r="IOC39" s="495"/>
      <c r="IOD39" s="495"/>
      <c r="IOE39" s="495"/>
      <c r="IOF39" s="495"/>
      <c r="IOG39" s="1924"/>
      <c r="IOH39" s="1924"/>
      <c r="IOI39" s="1924"/>
      <c r="IOJ39" s="1924"/>
      <c r="IOK39" s="1924"/>
      <c r="IOL39" s="1924"/>
      <c r="IOM39" s="1924"/>
      <c r="ION39" s="1924"/>
      <c r="IOO39" s="1924"/>
      <c r="IOP39" s="1924"/>
      <c r="IOQ39" s="1924"/>
      <c r="IOR39" s="1924"/>
      <c r="IOS39" s="1924"/>
      <c r="IOT39" s="1924"/>
      <c r="IOU39" s="495"/>
      <c r="IOV39" s="495"/>
      <c r="IOW39" s="495"/>
      <c r="IOX39" s="495"/>
      <c r="IOY39" s="495"/>
      <c r="IOZ39" s="495"/>
      <c r="IPA39" s="495"/>
      <c r="IPB39" s="495"/>
      <c r="IPC39" s="495"/>
      <c r="IPD39" s="495"/>
      <c r="IPE39" s="495"/>
      <c r="IPF39" s="495"/>
      <c r="IPG39" s="495"/>
      <c r="IPH39" s="1924"/>
      <c r="IPI39" s="1924"/>
      <c r="IPJ39" s="1924"/>
      <c r="IPK39" s="1924"/>
      <c r="IPL39" s="1924"/>
      <c r="IPM39" s="1924"/>
      <c r="IPN39" s="1924"/>
      <c r="IPO39" s="1924"/>
      <c r="IPP39" s="1924"/>
      <c r="IPQ39" s="1924"/>
      <c r="IPR39" s="1924"/>
      <c r="IPS39" s="1924"/>
      <c r="IPT39" s="1924"/>
      <c r="IPU39" s="1924"/>
      <c r="IPV39" s="495"/>
      <c r="IPW39" s="495"/>
      <c r="IPX39" s="495"/>
      <c r="IPY39" s="495"/>
      <c r="IPZ39" s="495"/>
      <c r="IQA39" s="495"/>
      <c r="IQB39" s="495"/>
      <c r="IQC39" s="495"/>
      <c r="IQD39" s="495"/>
      <c r="IQE39" s="495"/>
      <c r="IQF39" s="495"/>
      <c r="IQG39" s="495"/>
      <c r="IQH39" s="495"/>
      <c r="IQI39" s="1924"/>
      <c r="IQJ39" s="1924"/>
      <c r="IQK39" s="1924"/>
      <c r="IQL39" s="1924"/>
      <c r="IQM39" s="1924"/>
      <c r="IQN39" s="1924"/>
      <c r="IQO39" s="1924"/>
      <c r="IQP39" s="1924"/>
      <c r="IQQ39" s="1924"/>
      <c r="IQR39" s="1924"/>
      <c r="IQS39" s="1924"/>
      <c r="IQT39" s="1924"/>
      <c r="IQU39" s="1924"/>
      <c r="IQV39" s="1924"/>
      <c r="IQW39" s="495"/>
      <c r="IQX39" s="495"/>
      <c r="IQY39" s="495"/>
      <c r="IQZ39" s="495"/>
      <c r="IRA39" s="495"/>
      <c r="IRB39" s="495"/>
      <c r="IRC39" s="495"/>
      <c r="IRD39" s="495"/>
      <c r="IRE39" s="495"/>
      <c r="IRF39" s="495"/>
      <c r="IRG39" s="495"/>
      <c r="IRH39" s="495"/>
      <c r="IRI39" s="495"/>
      <c r="IRJ39" s="1924"/>
      <c r="IRK39" s="1924"/>
      <c r="IRL39" s="1924"/>
      <c r="IRM39" s="1924"/>
      <c r="IRN39" s="1924"/>
      <c r="IRO39" s="1924"/>
      <c r="IRP39" s="1924"/>
      <c r="IRQ39" s="1924"/>
      <c r="IRR39" s="1924"/>
      <c r="IRS39" s="1924"/>
      <c r="IRT39" s="1924"/>
      <c r="IRU39" s="1924"/>
      <c r="IRV39" s="1924"/>
      <c r="IRW39" s="1924"/>
      <c r="IRX39" s="495"/>
      <c r="IRY39" s="495"/>
      <c r="IRZ39" s="495"/>
      <c r="ISA39" s="495"/>
      <c r="ISB39" s="495"/>
      <c r="ISC39" s="495"/>
      <c r="ISD39" s="495"/>
      <c r="ISE39" s="495"/>
      <c r="ISF39" s="495"/>
      <c r="ISG39" s="495"/>
      <c r="ISH39" s="495"/>
      <c r="ISI39" s="495"/>
      <c r="ISJ39" s="495"/>
      <c r="ISK39" s="1924"/>
      <c r="ISL39" s="1924"/>
      <c r="ISM39" s="1924"/>
      <c r="ISN39" s="1924"/>
      <c r="ISO39" s="1924"/>
      <c r="ISP39" s="1924"/>
      <c r="ISQ39" s="1924"/>
      <c r="ISR39" s="1924"/>
      <c r="ISS39" s="1924"/>
      <c r="IST39" s="1924"/>
      <c r="ISU39" s="1924"/>
      <c r="ISV39" s="1924"/>
      <c r="ISW39" s="1924"/>
      <c r="ISX39" s="1924"/>
      <c r="ISY39" s="495"/>
      <c r="ISZ39" s="495"/>
      <c r="ITA39" s="495"/>
      <c r="ITB39" s="495"/>
      <c r="ITC39" s="495"/>
      <c r="ITD39" s="495"/>
      <c r="ITE39" s="495"/>
      <c r="ITF39" s="495"/>
      <c r="ITG39" s="495"/>
      <c r="ITH39" s="495"/>
      <c r="ITI39" s="495"/>
      <c r="ITJ39" s="495"/>
      <c r="ITK39" s="495"/>
      <c r="ITL39" s="1924"/>
      <c r="ITM39" s="1924"/>
      <c r="ITN39" s="1924"/>
      <c r="ITO39" s="1924"/>
      <c r="ITP39" s="1924"/>
      <c r="ITQ39" s="1924"/>
      <c r="ITR39" s="1924"/>
      <c r="ITS39" s="1924"/>
      <c r="ITT39" s="1924"/>
      <c r="ITU39" s="1924"/>
      <c r="ITV39" s="1924"/>
      <c r="ITW39" s="1924"/>
      <c r="ITX39" s="1924"/>
      <c r="ITY39" s="1924"/>
      <c r="ITZ39" s="495"/>
      <c r="IUA39" s="495"/>
      <c r="IUB39" s="495"/>
      <c r="IUC39" s="495"/>
      <c r="IUD39" s="495"/>
      <c r="IUE39" s="495"/>
      <c r="IUF39" s="495"/>
      <c r="IUG39" s="495"/>
      <c r="IUH39" s="495"/>
      <c r="IUI39" s="495"/>
      <c r="IUJ39" s="495"/>
      <c r="IUK39" s="495"/>
      <c r="IUL39" s="495"/>
      <c r="IUM39" s="1924"/>
      <c r="IUN39" s="1924"/>
      <c r="IUO39" s="1924"/>
      <c r="IUP39" s="1924"/>
      <c r="IUQ39" s="1924"/>
      <c r="IUR39" s="1924"/>
      <c r="IUS39" s="1924"/>
      <c r="IUT39" s="1924"/>
      <c r="IUU39" s="1924"/>
      <c r="IUV39" s="1924"/>
      <c r="IUW39" s="1924"/>
      <c r="IUX39" s="1924"/>
      <c r="IUY39" s="1924"/>
      <c r="IUZ39" s="1924"/>
      <c r="IVA39" s="495"/>
      <c r="IVB39" s="495"/>
      <c r="IVC39" s="495"/>
      <c r="IVD39" s="495"/>
      <c r="IVE39" s="495"/>
      <c r="IVF39" s="495"/>
      <c r="IVG39" s="495"/>
      <c r="IVH39" s="495"/>
      <c r="IVI39" s="495"/>
      <c r="IVJ39" s="495"/>
      <c r="IVK39" s="495"/>
      <c r="IVL39" s="495"/>
      <c r="IVM39" s="495"/>
      <c r="IVN39" s="1924"/>
      <c r="IVO39" s="1924"/>
      <c r="IVP39" s="1924"/>
      <c r="IVQ39" s="1924"/>
      <c r="IVR39" s="1924"/>
      <c r="IVS39" s="1924"/>
      <c r="IVT39" s="1924"/>
      <c r="IVU39" s="1924"/>
      <c r="IVV39" s="1924"/>
      <c r="IVW39" s="1924"/>
      <c r="IVX39" s="1924"/>
      <c r="IVY39" s="1924"/>
      <c r="IVZ39" s="1924"/>
      <c r="IWA39" s="1924"/>
      <c r="IWB39" s="495"/>
      <c r="IWC39" s="495"/>
      <c r="IWD39" s="495"/>
      <c r="IWE39" s="495"/>
      <c r="IWF39" s="495"/>
      <c r="IWG39" s="495"/>
      <c r="IWH39" s="495"/>
      <c r="IWI39" s="495"/>
      <c r="IWJ39" s="495"/>
      <c r="IWK39" s="495"/>
      <c r="IWL39" s="495"/>
      <c r="IWM39" s="495"/>
      <c r="IWN39" s="495"/>
      <c r="IWO39" s="1924"/>
      <c r="IWP39" s="1924"/>
      <c r="IWQ39" s="1924"/>
      <c r="IWR39" s="1924"/>
      <c r="IWS39" s="1924"/>
      <c r="IWT39" s="1924"/>
      <c r="IWU39" s="1924"/>
      <c r="IWV39" s="1924"/>
      <c r="IWW39" s="1924"/>
      <c r="IWX39" s="1924"/>
      <c r="IWY39" s="1924"/>
      <c r="IWZ39" s="1924"/>
      <c r="IXA39" s="1924"/>
      <c r="IXB39" s="1924"/>
      <c r="IXC39" s="495"/>
      <c r="IXD39" s="495"/>
      <c r="IXE39" s="495"/>
      <c r="IXF39" s="495"/>
      <c r="IXG39" s="495"/>
      <c r="IXH39" s="495"/>
      <c r="IXI39" s="495"/>
      <c r="IXJ39" s="495"/>
      <c r="IXK39" s="495"/>
      <c r="IXL39" s="495"/>
      <c r="IXM39" s="495"/>
      <c r="IXN39" s="495"/>
      <c r="IXO39" s="495"/>
      <c r="IXP39" s="1924"/>
      <c r="IXQ39" s="1924"/>
      <c r="IXR39" s="1924"/>
      <c r="IXS39" s="1924"/>
      <c r="IXT39" s="1924"/>
      <c r="IXU39" s="1924"/>
      <c r="IXV39" s="1924"/>
      <c r="IXW39" s="1924"/>
      <c r="IXX39" s="1924"/>
      <c r="IXY39" s="1924"/>
      <c r="IXZ39" s="1924"/>
      <c r="IYA39" s="1924"/>
      <c r="IYB39" s="1924"/>
      <c r="IYC39" s="1924"/>
      <c r="IYD39" s="495"/>
      <c r="IYE39" s="495"/>
      <c r="IYF39" s="495"/>
      <c r="IYG39" s="495"/>
      <c r="IYH39" s="495"/>
      <c r="IYI39" s="495"/>
      <c r="IYJ39" s="495"/>
      <c r="IYK39" s="495"/>
      <c r="IYL39" s="495"/>
      <c r="IYM39" s="495"/>
      <c r="IYN39" s="495"/>
      <c r="IYO39" s="495"/>
      <c r="IYP39" s="495"/>
      <c r="IYQ39" s="1924"/>
      <c r="IYR39" s="1924"/>
      <c r="IYS39" s="1924"/>
      <c r="IYT39" s="1924"/>
      <c r="IYU39" s="1924"/>
      <c r="IYV39" s="1924"/>
      <c r="IYW39" s="1924"/>
      <c r="IYX39" s="1924"/>
      <c r="IYY39" s="1924"/>
      <c r="IYZ39" s="1924"/>
      <c r="IZA39" s="1924"/>
      <c r="IZB39" s="1924"/>
      <c r="IZC39" s="1924"/>
      <c r="IZD39" s="1924"/>
      <c r="IZE39" s="495"/>
      <c r="IZF39" s="495"/>
      <c r="IZG39" s="495"/>
      <c r="IZH39" s="495"/>
      <c r="IZI39" s="495"/>
      <c r="IZJ39" s="495"/>
      <c r="IZK39" s="495"/>
      <c r="IZL39" s="495"/>
      <c r="IZM39" s="495"/>
      <c r="IZN39" s="495"/>
      <c r="IZO39" s="495"/>
      <c r="IZP39" s="495"/>
      <c r="IZQ39" s="495"/>
      <c r="IZR39" s="1924"/>
      <c r="IZS39" s="1924"/>
      <c r="IZT39" s="1924"/>
      <c r="IZU39" s="1924"/>
      <c r="IZV39" s="1924"/>
      <c r="IZW39" s="1924"/>
      <c r="IZX39" s="1924"/>
      <c r="IZY39" s="1924"/>
      <c r="IZZ39" s="1924"/>
      <c r="JAA39" s="1924"/>
      <c r="JAB39" s="1924"/>
      <c r="JAC39" s="1924"/>
      <c r="JAD39" s="1924"/>
      <c r="JAE39" s="1924"/>
      <c r="JAF39" s="495"/>
      <c r="JAG39" s="495"/>
      <c r="JAH39" s="495"/>
      <c r="JAI39" s="495"/>
      <c r="JAJ39" s="495"/>
      <c r="JAK39" s="495"/>
      <c r="JAL39" s="495"/>
      <c r="JAM39" s="495"/>
      <c r="JAN39" s="495"/>
      <c r="JAO39" s="495"/>
      <c r="JAP39" s="495"/>
      <c r="JAQ39" s="495"/>
      <c r="JAR39" s="495"/>
      <c r="JAS39" s="1924"/>
      <c r="JAT39" s="1924"/>
      <c r="JAU39" s="1924"/>
      <c r="JAV39" s="1924"/>
      <c r="JAW39" s="1924"/>
      <c r="JAX39" s="1924"/>
      <c r="JAY39" s="1924"/>
      <c r="JAZ39" s="1924"/>
      <c r="JBA39" s="1924"/>
      <c r="JBB39" s="1924"/>
      <c r="JBC39" s="1924"/>
      <c r="JBD39" s="1924"/>
      <c r="JBE39" s="1924"/>
      <c r="JBF39" s="1924"/>
      <c r="JBG39" s="495"/>
      <c r="JBH39" s="495"/>
      <c r="JBI39" s="495"/>
      <c r="JBJ39" s="495"/>
      <c r="JBK39" s="495"/>
      <c r="JBL39" s="495"/>
      <c r="JBM39" s="495"/>
      <c r="JBN39" s="495"/>
      <c r="JBO39" s="495"/>
      <c r="JBP39" s="495"/>
      <c r="JBQ39" s="495"/>
      <c r="JBR39" s="495"/>
      <c r="JBS39" s="495"/>
      <c r="JBT39" s="1924"/>
      <c r="JBU39" s="1924"/>
      <c r="JBV39" s="1924"/>
      <c r="JBW39" s="1924"/>
      <c r="JBX39" s="1924"/>
      <c r="JBY39" s="1924"/>
      <c r="JBZ39" s="1924"/>
      <c r="JCA39" s="1924"/>
      <c r="JCB39" s="1924"/>
      <c r="JCC39" s="1924"/>
      <c r="JCD39" s="1924"/>
      <c r="JCE39" s="1924"/>
      <c r="JCF39" s="1924"/>
      <c r="JCG39" s="1924"/>
      <c r="JCH39" s="495"/>
      <c r="JCI39" s="495"/>
      <c r="JCJ39" s="495"/>
      <c r="JCK39" s="495"/>
      <c r="JCL39" s="495"/>
      <c r="JCM39" s="495"/>
      <c r="JCN39" s="495"/>
      <c r="JCO39" s="495"/>
      <c r="JCP39" s="495"/>
      <c r="JCQ39" s="495"/>
      <c r="JCR39" s="495"/>
      <c r="JCS39" s="495"/>
      <c r="JCT39" s="495"/>
      <c r="JCU39" s="1924"/>
      <c r="JCV39" s="1924"/>
      <c r="JCW39" s="1924"/>
      <c r="JCX39" s="1924"/>
      <c r="JCY39" s="1924"/>
      <c r="JCZ39" s="1924"/>
      <c r="JDA39" s="1924"/>
      <c r="JDB39" s="1924"/>
      <c r="JDC39" s="1924"/>
      <c r="JDD39" s="1924"/>
      <c r="JDE39" s="1924"/>
      <c r="JDF39" s="1924"/>
      <c r="JDG39" s="1924"/>
      <c r="JDH39" s="1924"/>
      <c r="JDI39" s="495"/>
      <c r="JDJ39" s="495"/>
      <c r="JDK39" s="495"/>
      <c r="JDL39" s="495"/>
      <c r="JDM39" s="495"/>
      <c r="JDN39" s="495"/>
      <c r="JDO39" s="495"/>
      <c r="JDP39" s="495"/>
      <c r="JDQ39" s="495"/>
      <c r="JDR39" s="495"/>
      <c r="JDS39" s="495"/>
      <c r="JDT39" s="495"/>
      <c r="JDU39" s="495"/>
      <c r="JDV39" s="1924"/>
      <c r="JDW39" s="1924"/>
      <c r="JDX39" s="1924"/>
      <c r="JDY39" s="1924"/>
      <c r="JDZ39" s="1924"/>
      <c r="JEA39" s="1924"/>
      <c r="JEB39" s="1924"/>
      <c r="JEC39" s="1924"/>
      <c r="JED39" s="1924"/>
      <c r="JEE39" s="1924"/>
      <c r="JEF39" s="1924"/>
      <c r="JEG39" s="1924"/>
      <c r="JEH39" s="1924"/>
      <c r="JEI39" s="1924"/>
      <c r="JEJ39" s="495"/>
      <c r="JEK39" s="495"/>
      <c r="JEL39" s="495"/>
      <c r="JEM39" s="495"/>
      <c r="JEN39" s="495"/>
      <c r="JEO39" s="495"/>
      <c r="JEP39" s="495"/>
      <c r="JEQ39" s="495"/>
      <c r="JER39" s="495"/>
      <c r="JES39" s="495"/>
      <c r="JET39" s="495"/>
      <c r="JEU39" s="495"/>
      <c r="JEV39" s="495"/>
      <c r="JEW39" s="1924"/>
      <c r="JEX39" s="1924"/>
      <c r="JEY39" s="1924"/>
      <c r="JEZ39" s="1924"/>
      <c r="JFA39" s="1924"/>
      <c r="JFB39" s="1924"/>
      <c r="JFC39" s="1924"/>
      <c r="JFD39" s="1924"/>
      <c r="JFE39" s="1924"/>
      <c r="JFF39" s="1924"/>
      <c r="JFG39" s="1924"/>
      <c r="JFH39" s="1924"/>
      <c r="JFI39" s="1924"/>
      <c r="JFJ39" s="1924"/>
      <c r="JFK39" s="495"/>
      <c r="JFL39" s="495"/>
      <c r="JFM39" s="495"/>
      <c r="JFN39" s="495"/>
      <c r="JFO39" s="495"/>
      <c r="JFP39" s="495"/>
      <c r="JFQ39" s="495"/>
      <c r="JFR39" s="495"/>
      <c r="JFS39" s="495"/>
      <c r="JFT39" s="495"/>
      <c r="JFU39" s="495"/>
      <c r="JFV39" s="495"/>
      <c r="JFW39" s="495"/>
      <c r="JFX39" s="1924"/>
      <c r="JFY39" s="1924"/>
      <c r="JFZ39" s="1924"/>
      <c r="JGA39" s="1924"/>
      <c r="JGB39" s="1924"/>
      <c r="JGC39" s="1924"/>
      <c r="JGD39" s="1924"/>
      <c r="JGE39" s="1924"/>
      <c r="JGF39" s="1924"/>
      <c r="JGG39" s="1924"/>
      <c r="JGH39" s="1924"/>
      <c r="JGI39" s="1924"/>
      <c r="JGJ39" s="1924"/>
      <c r="JGK39" s="1924"/>
      <c r="JGL39" s="495"/>
      <c r="JGM39" s="495"/>
      <c r="JGN39" s="495"/>
      <c r="JGO39" s="495"/>
      <c r="JGP39" s="495"/>
      <c r="JGQ39" s="495"/>
      <c r="JGR39" s="495"/>
      <c r="JGS39" s="495"/>
      <c r="JGT39" s="495"/>
      <c r="JGU39" s="495"/>
      <c r="JGV39" s="495"/>
      <c r="JGW39" s="495"/>
      <c r="JGX39" s="495"/>
      <c r="JGY39" s="1924"/>
      <c r="JGZ39" s="1924"/>
      <c r="JHA39" s="1924"/>
      <c r="JHB39" s="1924"/>
      <c r="JHC39" s="1924"/>
      <c r="JHD39" s="1924"/>
      <c r="JHE39" s="1924"/>
      <c r="JHF39" s="1924"/>
      <c r="JHG39" s="1924"/>
      <c r="JHH39" s="1924"/>
      <c r="JHI39" s="1924"/>
      <c r="JHJ39" s="1924"/>
      <c r="JHK39" s="1924"/>
      <c r="JHL39" s="1924"/>
      <c r="JHM39" s="495"/>
      <c r="JHN39" s="495"/>
      <c r="JHO39" s="495"/>
      <c r="JHP39" s="495"/>
      <c r="JHQ39" s="495"/>
      <c r="JHR39" s="495"/>
      <c r="JHS39" s="495"/>
      <c r="JHT39" s="495"/>
      <c r="JHU39" s="495"/>
      <c r="JHV39" s="495"/>
      <c r="JHW39" s="495"/>
      <c r="JHX39" s="495"/>
      <c r="JHY39" s="495"/>
      <c r="JHZ39" s="1924"/>
      <c r="JIA39" s="1924"/>
      <c r="JIB39" s="1924"/>
      <c r="JIC39" s="1924"/>
      <c r="JID39" s="1924"/>
      <c r="JIE39" s="1924"/>
      <c r="JIF39" s="1924"/>
      <c r="JIG39" s="1924"/>
      <c r="JIH39" s="1924"/>
      <c r="JII39" s="1924"/>
      <c r="JIJ39" s="1924"/>
      <c r="JIK39" s="1924"/>
      <c r="JIL39" s="1924"/>
      <c r="JIM39" s="1924"/>
      <c r="JIN39" s="495"/>
      <c r="JIO39" s="495"/>
      <c r="JIP39" s="495"/>
      <c r="JIQ39" s="495"/>
      <c r="JIR39" s="495"/>
      <c r="JIS39" s="495"/>
      <c r="JIT39" s="495"/>
      <c r="JIU39" s="495"/>
      <c r="JIV39" s="495"/>
      <c r="JIW39" s="495"/>
      <c r="JIX39" s="495"/>
      <c r="JIY39" s="495"/>
      <c r="JIZ39" s="495"/>
      <c r="JJA39" s="1924"/>
      <c r="JJB39" s="1924"/>
      <c r="JJC39" s="1924"/>
      <c r="JJD39" s="1924"/>
      <c r="JJE39" s="1924"/>
      <c r="JJF39" s="1924"/>
      <c r="JJG39" s="1924"/>
      <c r="JJH39" s="1924"/>
      <c r="JJI39" s="1924"/>
      <c r="JJJ39" s="1924"/>
      <c r="JJK39" s="1924"/>
      <c r="JJL39" s="1924"/>
      <c r="JJM39" s="1924"/>
      <c r="JJN39" s="1924"/>
      <c r="JJO39" s="495"/>
      <c r="JJP39" s="495"/>
      <c r="JJQ39" s="495"/>
      <c r="JJR39" s="495"/>
      <c r="JJS39" s="495"/>
      <c r="JJT39" s="495"/>
      <c r="JJU39" s="495"/>
      <c r="JJV39" s="495"/>
      <c r="JJW39" s="495"/>
      <c r="JJX39" s="495"/>
      <c r="JJY39" s="495"/>
      <c r="JJZ39" s="495"/>
      <c r="JKA39" s="495"/>
      <c r="JKB39" s="1924"/>
      <c r="JKC39" s="1924"/>
      <c r="JKD39" s="1924"/>
      <c r="JKE39" s="1924"/>
      <c r="JKF39" s="1924"/>
      <c r="JKG39" s="1924"/>
      <c r="JKH39" s="1924"/>
      <c r="JKI39" s="1924"/>
      <c r="JKJ39" s="1924"/>
      <c r="JKK39" s="1924"/>
      <c r="JKL39" s="1924"/>
      <c r="JKM39" s="1924"/>
      <c r="JKN39" s="1924"/>
      <c r="JKO39" s="1924"/>
      <c r="JKP39" s="495"/>
      <c r="JKQ39" s="495"/>
      <c r="JKR39" s="495"/>
      <c r="JKS39" s="495"/>
      <c r="JKT39" s="495"/>
      <c r="JKU39" s="495"/>
      <c r="JKV39" s="495"/>
      <c r="JKW39" s="495"/>
      <c r="JKX39" s="495"/>
      <c r="JKY39" s="495"/>
      <c r="JKZ39" s="495"/>
      <c r="JLA39" s="495"/>
      <c r="JLB39" s="495"/>
      <c r="JLC39" s="1924"/>
      <c r="JLD39" s="1924"/>
      <c r="JLE39" s="1924"/>
      <c r="JLF39" s="1924"/>
      <c r="JLG39" s="1924"/>
      <c r="JLH39" s="1924"/>
      <c r="JLI39" s="1924"/>
      <c r="JLJ39" s="1924"/>
      <c r="JLK39" s="1924"/>
      <c r="JLL39" s="1924"/>
      <c r="JLM39" s="1924"/>
      <c r="JLN39" s="1924"/>
      <c r="JLO39" s="1924"/>
      <c r="JLP39" s="1924"/>
      <c r="JLQ39" s="495"/>
      <c r="JLR39" s="495"/>
      <c r="JLS39" s="495"/>
      <c r="JLT39" s="495"/>
      <c r="JLU39" s="495"/>
      <c r="JLV39" s="495"/>
      <c r="JLW39" s="495"/>
      <c r="JLX39" s="495"/>
      <c r="JLY39" s="495"/>
      <c r="JLZ39" s="495"/>
      <c r="JMA39" s="495"/>
      <c r="JMB39" s="495"/>
      <c r="JMC39" s="495"/>
      <c r="JMD39" s="1924"/>
      <c r="JME39" s="1924"/>
      <c r="JMF39" s="1924"/>
      <c r="JMG39" s="1924"/>
      <c r="JMH39" s="1924"/>
      <c r="JMI39" s="1924"/>
      <c r="JMJ39" s="1924"/>
      <c r="JMK39" s="1924"/>
      <c r="JML39" s="1924"/>
      <c r="JMM39" s="1924"/>
      <c r="JMN39" s="1924"/>
      <c r="JMO39" s="1924"/>
      <c r="JMP39" s="1924"/>
      <c r="JMQ39" s="1924"/>
      <c r="JMR39" s="495"/>
      <c r="JMS39" s="495"/>
      <c r="JMT39" s="495"/>
      <c r="JMU39" s="495"/>
      <c r="JMV39" s="495"/>
      <c r="JMW39" s="495"/>
      <c r="JMX39" s="495"/>
      <c r="JMY39" s="495"/>
      <c r="JMZ39" s="495"/>
      <c r="JNA39" s="495"/>
      <c r="JNB39" s="495"/>
      <c r="JNC39" s="495"/>
      <c r="JND39" s="495"/>
      <c r="JNE39" s="1924"/>
      <c r="JNF39" s="1924"/>
      <c r="JNG39" s="1924"/>
      <c r="JNH39" s="1924"/>
      <c r="JNI39" s="1924"/>
      <c r="JNJ39" s="1924"/>
      <c r="JNK39" s="1924"/>
      <c r="JNL39" s="1924"/>
      <c r="JNM39" s="1924"/>
      <c r="JNN39" s="1924"/>
      <c r="JNO39" s="1924"/>
      <c r="JNP39" s="1924"/>
      <c r="JNQ39" s="1924"/>
      <c r="JNR39" s="1924"/>
      <c r="JNS39" s="495"/>
      <c r="JNT39" s="495"/>
      <c r="JNU39" s="495"/>
      <c r="JNV39" s="495"/>
      <c r="JNW39" s="495"/>
      <c r="JNX39" s="495"/>
      <c r="JNY39" s="495"/>
      <c r="JNZ39" s="495"/>
      <c r="JOA39" s="495"/>
      <c r="JOB39" s="495"/>
      <c r="JOC39" s="495"/>
      <c r="JOD39" s="495"/>
      <c r="JOE39" s="495"/>
      <c r="JOF39" s="1924"/>
      <c r="JOG39" s="1924"/>
      <c r="JOH39" s="1924"/>
      <c r="JOI39" s="1924"/>
      <c r="JOJ39" s="1924"/>
      <c r="JOK39" s="1924"/>
      <c r="JOL39" s="1924"/>
      <c r="JOM39" s="1924"/>
      <c r="JON39" s="1924"/>
      <c r="JOO39" s="1924"/>
      <c r="JOP39" s="1924"/>
      <c r="JOQ39" s="1924"/>
      <c r="JOR39" s="1924"/>
      <c r="JOS39" s="1924"/>
      <c r="JOT39" s="495"/>
      <c r="JOU39" s="495"/>
      <c r="JOV39" s="495"/>
      <c r="JOW39" s="495"/>
      <c r="JOX39" s="495"/>
      <c r="JOY39" s="495"/>
      <c r="JOZ39" s="495"/>
      <c r="JPA39" s="495"/>
      <c r="JPB39" s="495"/>
      <c r="JPC39" s="495"/>
      <c r="JPD39" s="495"/>
      <c r="JPE39" s="495"/>
      <c r="JPF39" s="495"/>
      <c r="JPG39" s="1924"/>
      <c r="JPH39" s="1924"/>
      <c r="JPI39" s="1924"/>
      <c r="JPJ39" s="1924"/>
      <c r="JPK39" s="1924"/>
      <c r="JPL39" s="1924"/>
      <c r="JPM39" s="1924"/>
      <c r="JPN39" s="1924"/>
      <c r="JPO39" s="1924"/>
      <c r="JPP39" s="1924"/>
      <c r="JPQ39" s="1924"/>
      <c r="JPR39" s="1924"/>
      <c r="JPS39" s="1924"/>
      <c r="JPT39" s="1924"/>
      <c r="JPU39" s="495"/>
      <c r="JPV39" s="495"/>
      <c r="JPW39" s="495"/>
      <c r="JPX39" s="495"/>
      <c r="JPY39" s="495"/>
      <c r="JPZ39" s="495"/>
      <c r="JQA39" s="495"/>
      <c r="JQB39" s="495"/>
      <c r="JQC39" s="495"/>
      <c r="JQD39" s="495"/>
      <c r="JQE39" s="495"/>
      <c r="JQF39" s="495"/>
      <c r="JQG39" s="495"/>
      <c r="JQH39" s="1924"/>
      <c r="JQI39" s="1924"/>
      <c r="JQJ39" s="1924"/>
      <c r="JQK39" s="1924"/>
      <c r="JQL39" s="1924"/>
      <c r="JQM39" s="1924"/>
      <c r="JQN39" s="1924"/>
      <c r="JQO39" s="1924"/>
      <c r="JQP39" s="1924"/>
      <c r="JQQ39" s="1924"/>
      <c r="JQR39" s="1924"/>
      <c r="JQS39" s="1924"/>
      <c r="JQT39" s="1924"/>
      <c r="JQU39" s="1924"/>
      <c r="JQV39" s="495"/>
      <c r="JQW39" s="495"/>
      <c r="JQX39" s="495"/>
      <c r="JQY39" s="495"/>
      <c r="JQZ39" s="495"/>
      <c r="JRA39" s="495"/>
      <c r="JRB39" s="495"/>
      <c r="JRC39" s="495"/>
      <c r="JRD39" s="495"/>
      <c r="JRE39" s="495"/>
      <c r="JRF39" s="495"/>
      <c r="JRG39" s="495"/>
      <c r="JRH39" s="495"/>
      <c r="JRI39" s="1924"/>
      <c r="JRJ39" s="1924"/>
      <c r="JRK39" s="1924"/>
      <c r="JRL39" s="1924"/>
      <c r="JRM39" s="1924"/>
      <c r="JRN39" s="1924"/>
      <c r="JRO39" s="1924"/>
      <c r="JRP39" s="1924"/>
      <c r="JRQ39" s="1924"/>
      <c r="JRR39" s="1924"/>
      <c r="JRS39" s="1924"/>
      <c r="JRT39" s="1924"/>
      <c r="JRU39" s="1924"/>
      <c r="JRV39" s="1924"/>
      <c r="JRW39" s="495"/>
      <c r="JRX39" s="495"/>
      <c r="JRY39" s="495"/>
      <c r="JRZ39" s="495"/>
      <c r="JSA39" s="495"/>
      <c r="JSB39" s="495"/>
      <c r="JSC39" s="495"/>
      <c r="JSD39" s="495"/>
      <c r="JSE39" s="495"/>
      <c r="JSF39" s="495"/>
      <c r="JSG39" s="495"/>
      <c r="JSH39" s="495"/>
      <c r="JSI39" s="495"/>
      <c r="JSJ39" s="1924"/>
      <c r="JSK39" s="1924"/>
      <c r="JSL39" s="1924"/>
      <c r="JSM39" s="1924"/>
      <c r="JSN39" s="1924"/>
      <c r="JSO39" s="1924"/>
      <c r="JSP39" s="1924"/>
      <c r="JSQ39" s="1924"/>
      <c r="JSR39" s="1924"/>
      <c r="JSS39" s="1924"/>
      <c r="JST39" s="1924"/>
      <c r="JSU39" s="1924"/>
      <c r="JSV39" s="1924"/>
      <c r="JSW39" s="1924"/>
      <c r="JSX39" s="495"/>
      <c r="JSY39" s="495"/>
      <c r="JSZ39" s="495"/>
      <c r="JTA39" s="495"/>
      <c r="JTB39" s="495"/>
      <c r="JTC39" s="495"/>
      <c r="JTD39" s="495"/>
      <c r="JTE39" s="495"/>
      <c r="JTF39" s="495"/>
      <c r="JTG39" s="495"/>
      <c r="JTH39" s="495"/>
      <c r="JTI39" s="495"/>
      <c r="JTJ39" s="495"/>
      <c r="JTK39" s="1924"/>
      <c r="JTL39" s="1924"/>
      <c r="JTM39" s="1924"/>
      <c r="JTN39" s="1924"/>
      <c r="JTO39" s="1924"/>
      <c r="JTP39" s="1924"/>
      <c r="JTQ39" s="1924"/>
      <c r="JTR39" s="1924"/>
      <c r="JTS39" s="1924"/>
      <c r="JTT39" s="1924"/>
      <c r="JTU39" s="1924"/>
      <c r="JTV39" s="1924"/>
      <c r="JTW39" s="1924"/>
      <c r="JTX39" s="1924"/>
      <c r="JTY39" s="495"/>
      <c r="JTZ39" s="495"/>
      <c r="JUA39" s="495"/>
      <c r="JUB39" s="495"/>
      <c r="JUC39" s="495"/>
      <c r="JUD39" s="495"/>
      <c r="JUE39" s="495"/>
      <c r="JUF39" s="495"/>
      <c r="JUG39" s="495"/>
      <c r="JUH39" s="495"/>
      <c r="JUI39" s="495"/>
      <c r="JUJ39" s="495"/>
      <c r="JUK39" s="495"/>
      <c r="JUL39" s="1924"/>
      <c r="JUM39" s="1924"/>
      <c r="JUN39" s="1924"/>
      <c r="JUO39" s="1924"/>
      <c r="JUP39" s="1924"/>
      <c r="JUQ39" s="1924"/>
      <c r="JUR39" s="1924"/>
      <c r="JUS39" s="1924"/>
      <c r="JUT39" s="1924"/>
      <c r="JUU39" s="1924"/>
      <c r="JUV39" s="1924"/>
      <c r="JUW39" s="1924"/>
      <c r="JUX39" s="1924"/>
      <c r="JUY39" s="1924"/>
      <c r="JUZ39" s="495"/>
      <c r="JVA39" s="495"/>
      <c r="JVB39" s="495"/>
      <c r="JVC39" s="495"/>
      <c r="JVD39" s="495"/>
      <c r="JVE39" s="495"/>
      <c r="JVF39" s="495"/>
      <c r="JVG39" s="495"/>
      <c r="JVH39" s="495"/>
      <c r="JVI39" s="495"/>
      <c r="JVJ39" s="495"/>
      <c r="JVK39" s="495"/>
      <c r="JVL39" s="495"/>
      <c r="JVM39" s="1924"/>
      <c r="JVN39" s="1924"/>
      <c r="JVO39" s="1924"/>
      <c r="JVP39" s="1924"/>
      <c r="JVQ39" s="1924"/>
      <c r="JVR39" s="1924"/>
      <c r="JVS39" s="1924"/>
      <c r="JVT39" s="1924"/>
      <c r="JVU39" s="1924"/>
      <c r="JVV39" s="1924"/>
      <c r="JVW39" s="1924"/>
      <c r="JVX39" s="1924"/>
      <c r="JVY39" s="1924"/>
      <c r="JVZ39" s="1924"/>
      <c r="JWA39" s="495"/>
      <c r="JWB39" s="495"/>
      <c r="JWC39" s="495"/>
      <c r="JWD39" s="495"/>
      <c r="JWE39" s="495"/>
      <c r="JWF39" s="495"/>
      <c r="JWG39" s="495"/>
      <c r="JWH39" s="495"/>
      <c r="JWI39" s="495"/>
      <c r="JWJ39" s="495"/>
      <c r="JWK39" s="495"/>
      <c r="JWL39" s="495"/>
      <c r="JWM39" s="495"/>
      <c r="JWN39" s="1924"/>
      <c r="JWO39" s="1924"/>
      <c r="JWP39" s="1924"/>
      <c r="JWQ39" s="1924"/>
      <c r="JWR39" s="1924"/>
      <c r="JWS39" s="1924"/>
      <c r="JWT39" s="1924"/>
      <c r="JWU39" s="1924"/>
      <c r="JWV39" s="1924"/>
      <c r="JWW39" s="1924"/>
      <c r="JWX39" s="1924"/>
      <c r="JWY39" s="1924"/>
      <c r="JWZ39" s="1924"/>
      <c r="JXA39" s="1924"/>
      <c r="JXB39" s="495"/>
      <c r="JXC39" s="495"/>
      <c r="JXD39" s="495"/>
      <c r="JXE39" s="495"/>
      <c r="JXF39" s="495"/>
      <c r="JXG39" s="495"/>
      <c r="JXH39" s="495"/>
      <c r="JXI39" s="495"/>
      <c r="JXJ39" s="495"/>
      <c r="JXK39" s="495"/>
      <c r="JXL39" s="495"/>
      <c r="JXM39" s="495"/>
      <c r="JXN39" s="495"/>
      <c r="JXO39" s="1924"/>
      <c r="JXP39" s="1924"/>
      <c r="JXQ39" s="1924"/>
      <c r="JXR39" s="1924"/>
      <c r="JXS39" s="1924"/>
      <c r="JXT39" s="1924"/>
      <c r="JXU39" s="1924"/>
      <c r="JXV39" s="1924"/>
      <c r="JXW39" s="1924"/>
      <c r="JXX39" s="1924"/>
      <c r="JXY39" s="1924"/>
      <c r="JXZ39" s="1924"/>
      <c r="JYA39" s="1924"/>
      <c r="JYB39" s="1924"/>
      <c r="JYC39" s="495"/>
      <c r="JYD39" s="495"/>
      <c r="JYE39" s="495"/>
      <c r="JYF39" s="495"/>
      <c r="JYG39" s="495"/>
      <c r="JYH39" s="495"/>
      <c r="JYI39" s="495"/>
      <c r="JYJ39" s="495"/>
      <c r="JYK39" s="495"/>
      <c r="JYL39" s="495"/>
      <c r="JYM39" s="495"/>
      <c r="JYN39" s="495"/>
      <c r="JYO39" s="495"/>
      <c r="JYP39" s="1924"/>
      <c r="JYQ39" s="1924"/>
      <c r="JYR39" s="1924"/>
      <c r="JYS39" s="1924"/>
      <c r="JYT39" s="1924"/>
      <c r="JYU39" s="1924"/>
      <c r="JYV39" s="1924"/>
      <c r="JYW39" s="1924"/>
      <c r="JYX39" s="1924"/>
      <c r="JYY39" s="1924"/>
      <c r="JYZ39" s="1924"/>
      <c r="JZA39" s="1924"/>
      <c r="JZB39" s="1924"/>
      <c r="JZC39" s="1924"/>
      <c r="JZD39" s="495"/>
      <c r="JZE39" s="495"/>
      <c r="JZF39" s="495"/>
      <c r="JZG39" s="495"/>
      <c r="JZH39" s="495"/>
      <c r="JZI39" s="495"/>
      <c r="JZJ39" s="495"/>
      <c r="JZK39" s="495"/>
      <c r="JZL39" s="495"/>
      <c r="JZM39" s="495"/>
      <c r="JZN39" s="495"/>
      <c r="JZO39" s="495"/>
      <c r="JZP39" s="495"/>
      <c r="JZQ39" s="1924"/>
      <c r="JZR39" s="1924"/>
      <c r="JZS39" s="1924"/>
      <c r="JZT39" s="1924"/>
      <c r="JZU39" s="1924"/>
      <c r="JZV39" s="1924"/>
      <c r="JZW39" s="1924"/>
      <c r="JZX39" s="1924"/>
      <c r="JZY39" s="1924"/>
      <c r="JZZ39" s="1924"/>
      <c r="KAA39" s="1924"/>
      <c r="KAB39" s="1924"/>
      <c r="KAC39" s="1924"/>
      <c r="KAD39" s="1924"/>
      <c r="KAE39" s="495"/>
      <c r="KAF39" s="495"/>
      <c r="KAG39" s="495"/>
      <c r="KAH39" s="495"/>
      <c r="KAI39" s="495"/>
      <c r="KAJ39" s="495"/>
      <c r="KAK39" s="495"/>
      <c r="KAL39" s="495"/>
      <c r="KAM39" s="495"/>
      <c r="KAN39" s="495"/>
      <c r="KAO39" s="495"/>
      <c r="KAP39" s="495"/>
      <c r="KAQ39" s="495"/>
      <c r="KAR39" s="1924"/>
      <c r="KAS39" s="1924"/>
      <c r="KAT39" s="1924"/>
      <c r="KAU39" s="1924"/>
      <c r="KAV39" s="1924"/>
      <c r="KAW39" s="1924"/>
      <c r="KAX39" s="1924"/>
      <c r="KAY39" s="1924"/>
      <c r="KAZ39" s="1924"/>
      <c r="KBA39" s="1924"/>
      <c r="KBB39" s="1924"/>
      <c r="KBC39" s="1924"/>
      <c r="KBD39" s="1924"/>
      <c r="KBE39" s="1924"/>
      <c r="KBF39" s="495"/>
      <c r="KBG39" s="495"/>
      <c r="KBH39" s="495"/>
      <c r="KBI39" s="495"/>
      <c r="KBJ39" s="495"/>
      <c r="KBK39" s="495"/>
      <c r="KBL39" s="495"/>
      <c r="KBM39" s="495"/>
      <c r="KBN39" s="495"/>
      <c r="KBO39" s="495"/>
      <c r="KBP39" s="495"/>
      <c r="KBQ39" s="495"/>
      <c r="KBR39" s="495"/>
      <c r="KBS39" s="1924"/>
      <c r="KBT39" s="1924"/>
      <c r="KBU39" s="1924"/>
      <c r="KBV39" s="1924"/>
      <c r="KBW39" s="1924"/>
      <c r="KBX39" s="1924"/>
      <c r="KBY39" s="1924"/>
      <c r="KBZ39" s="1924"/>
      <c r="KCA39" s="1924"/>
      <c r="KCB39" s="1924"/>
      <c r="KCC39" s="1924"/>
      <c r="KCD39" s="1924"/>
      <c r="KCE39" s="1924"/>
      <c r="KCF39" s="1924"/>
      <c r="KCG39" s="495"/>
      <c r="KCH39" s="495"/>
      <c r="KCI39" s="495"/>
      <c r="KCJ39" s="495"/>
      <c r="KCK39" s="495"/>
      <c r="KCL39" s="495"/>
      <c r="KCM39" s="495"/>
      <c r="KCN39" s="495"/>
      <c r="KCO39" s="495"/>
      <c r="KCP39" s="495"/>
      <c r="KCQ39" s="495"/>
      <c r="KCR39" s="495"/>
      <c r="KCS39" s="495"/>
      <c r="KCT39" s="1924"/>
      <c r="KCU39" s="1924"/>
      <c r="KCV39" s="1924"/>
      <c r="KCW39" s="1924"/>
      <c r="KCX39" s="1924"/>
      <c r="KCY39" s="1924"/>
      <c r="KCZ39" s="1924"/>
      <c r="KDA39" s="1924"/>
      <c r="KDB39" s="1924"/>
      <c r="KDC39" s="1924"/>
      <c r="KDD39" s="1924"/>
      <c r="KDE39" s="1924"/>
      <c r="KDF39" s="1924"/>
      <c r="KDG39" s="1924"/>
      <c r="KDH39" s="495"/>
      <c r="KDI39" s="495"/>
      <c r="KDJ39" s="495"/>
      <c r="KDK39" s="495"/>
      <c r="KDL39" s="495"/>
      <c r="KDM39" s="495"/>
      <c r="KDN39" s="495"/>
      <c r="KDO39" s="495"/>
      <c r="KDP39" s="495"/>
      <c r="KDQ39" s="495"/>
      <c r="KDR39" s="495"/>
      <c r="KDS39" s="495"/>
      <c r="KDT39" s="495"/>
      <c r="KDU39" s="1924"/>
      <c r="KDV39" s="1924"/>
      <c r="KDW39" s="1924"/>
      <c r="KDX39" s="1924"/>
      <c r="KDY39" s="1924"/>
      <c r="KDZ39" s="1924"/>
      <c r="KEA39" s="1924"/>
      <c r="KEB39" s="1924"/>
      <c r="KEC39" s="1924"/>
      <c r="KED39" s="1924"/>
      <c r="KEE39" s="1924"/>
      <c r="KEF39" s="1924"/>
      <c r="KEG39" s="1924"/>
      <c r="KEH39" s="1924"/>
      <c r="KEI39" s="495"/>
      <c r="KEJ39" s="495"/>
      <c r="KEK39" s="495"/>
      <c r="KEL39" s="495"/>
      <c r="KEM39" s="495"/>
      <c r="KEN39" s="495"/>
      <c r="KEO39" s="495"/>
      <c r="KEP39" s="495"/>
      <c r="KEQ39" s="495"/>
      <c r="KER39" s="495"/>
      <c r="KES39" s="495"/>
      <c r="KET39" s="495"/>
      <c r="KEU39" s="495"/>
      <c r="KEV39" s="1924"/>
      <c r="KEW39" s="1924"/>
      <c r="KEX39" s="1924"/>
      <c r="KEY39" s="1924"/>
      <c r="KEZ39" s="1924"/>
      <c r="KFA39" s="1924"/>
      <c r="KFB39" s="1924"/>
      <c r="KFC39" s="1924"/>
      <c r="KFD39" s="1924"/>
      <c r="KFE39" s="1924"/>
      <c r="KFF39" s="1924"/>
      <c r="KFG39" s="1924"/>
      <c r="KFH39" s="1924"/>
      <c r="KFI39" s="1924"/>
      <c r="KFJ39" s="495"/>
      <c r="KFK39" s="495"/>
      <c r="KFL39" s="495"/>
      <c r="KFM39" s="495"/>
      <c r="KFN39" s="495"/>
      <c r="KFO39" s="495"/>
      <c r="KFP39" s="495"/>
      <c r="KFQ39" s="495"/>
      <c r="KFR39" s="495"/>
      <c r="KFS39" s="495"/>
      <c r="KFT39" s="495"/>
      <c r="KFU39" s="495"/>
      <c r="KFV39" s="495"/>
      <c r="KFW39" s="1924"/>
      <c r="KFX39" s="1924"/>
      <c r="KFY39" s="1924"/>
      <c r="KFZ39" s="1924"/>
      <c r="KGA39" s="1924"/>
      <c r="KGB39" s="1924"/>
      <c r="KGC39" s="1924"/>
      <c r="KGD39" s="1924"/>
      <c r="KGE39" s="1924"/>
      <c r="KGF39" s="1924"/>
      <c r="KGG39" s="1924"/>
      <c r="KGH39" s="1924"/>
      <c r="KGI39" s="1924"/>
      <c r="KGJ39" s="1924"/>
      <c r="KGK39" s="495"/>
      <c r="KGL39" s="495"/>
      <c r="KGM39" s="495"/>
      <c r="KGN39" s="495"/>
      <c r="KGO39" s="495"/>
      <c r="KGP39" s="495"/>
      <c r="KGQ39" s="495"/>
      <c r="KGR39" s="495"/>
      <c r="KGS39" s="495"/>
      <c r="KGT39" s="495"/>
      <c r="KGU39" s="495"/>
      <c r="KGV39" s="495"/>
      <c r="KGW39" s="495"/>
      <c r="KGX39" s="1924"/>
      <c r="KGY39" s="1924"/>
      <c r="KGZ39" s="1924"/>
      <c r="KHA39" s="1924"/>
      <c r="KHB39" s="1924"/>
      <c r="KHC39" s="1924"/>
      <c r="KHD39" s="1924"/>
      <c r="KHE39" s="1924"/>
      <c r="KHF39" s="1924"/>
      <c r="KHG39" s="1924"/>
      <c r="KHH39" s="1924"/>
      <c r="KHI39" s="1924"/>
      <c r="KHJ39" s="1924"/>
      <c r="KHK39" s="1924"/>
      <c r="KHL39" s="495"/>
      <c r="KHM39" s="495"/>
      <c r="KHN39" s="495"/>
      <c r="KHO39" s="495"/>
      <c r="KHP39" s="495"/>
      <c r="KHQ39" s="495"/>
      <c r="KHR39" s="495"/>
      <c r="KHS39" s="495"/>
      <c r="KHT39" s="495"/>
      <c r="KHU39" s="495"/>
      <c r="KHV39" s="495"/>
      <c r="KHW39" s="495"/>
      <c r="KHX39" s="495"/>
      <c r="KHY39" s="1924"/>
      <c r="KHZ39" s="1924"/>
      <c r="KIA39" s="1924"/>
      <c r="KIB39" s="1924"/>
      <c r="KIC39" s="1924"/>
      <c r="KID39" s="1924"/>
      <c r="KIE39" s="1924"/>
      <c r="KIF39" s="1924"/>
      <c r="KIG39" s="1924"/>
      <c r="KIH39" s="1924"/>
      <c r="KII39" s="1924"/>
      <c r="KIJ39" s="1924"/>
      <c r="KIK39" s="1924"/>
      <c r="KIL39" s="1924"/>
      <c r="KIM39" s="495"/>
      <c r="KIN39" s="495"/>
      <c r="KIO39" s="495"/>
      <c r="KIP39" s="495"/>
      <c r="KIQ39" s="495"/>
      <c r="KIR39" s="495"/>
      <c r="KIS39" s="495"/>
      <c r="KIT39" s="495"/>
      <c r="KIU39" s="495"/>
      <c r="KIV39" s="495"/>
      <c r="KIW39" s="495"/>
      <c r="KIX39" s="495"/>
      <c r="KIY39" s="495"/>
      <c r="KIZ39" s="1924"/>
      <c r="KJA39" s="1924"/>
      <c r="KJB39" s="1924"/>
      <c r="KJC39" s="1924"/>
      <c r="KJD39" s="1924"/>
      <c r="KJE39" s="1924"/>
      <c r="KJF39" s="1924"/>
      <c r="KJG39" s="1924"/>
      <c r="KJH39" s="1924"/>
      <c r="KJI39" s="1924"/>
      <c r="KJJ39" s="1924"/>
      <c r="KJK39" s="1924"/>
      <c r="KJL39" s="1924"/>
      <c r="KJM39" s="1924"/>
      <c r="KJN39" s="495"/>
      <c r="KJO39" s="495"/>
      <c r="KJP39" s="495"/>
      <c r="KJQ39" s="495"/>
      <c r="KJR39" s="495"/>
      <c r="KJS39" s="495"/>
      <c r="KJT39" s="495"/>
      <c r="KJU39" s="495"/>
      <c r="KJV39" s="495"/>
      <c r="KJW39" s="495"/>
      <c r="KJX39" s="495"/>
      <c r="KJY39" s="495"/>
      <c r="KJZ39" s="495"/>
      <c r="KKA39" s="1924"/>
      <c r="KKB39" s="1924"/>
      <c r="KKC39" s="1924"/>
      <c r="KKD39" s="1924"/>
      <c r="KKE39" s="1924"/>
      <c r="KKF39" s="1924"/>
      <c r="KKG39" s="1924"/>
      <c r="KKH39" s="1924"/>
      <c r="KKI39" s="1924"/>
      <c r="KKJ39" s="1924"/>
      <c r="KKK39" s="1924"/>
      <c r="KKL39" s="1924"/>
      <c r="KKM39" s="1924"/>
      <c r="KKN39" s="1924"/>
      <c r="KKO39" s="495"/>
      <c r="KKP39" s="495"/>
      <c r="KKQ39" s="495"/>
      <c r="KKR39" s="495"/>
      <c r="KKS39" s="495"/>
      <c r="KKT39" s="495"/>
      <c r="KKU39" s="495"/>
      <c r="KKV39" s="495"/>
      <c r="KKW39" s="495"/>
      <c r="KKX39" s="495"/>
      <c r="KKY39" s="495"/>
      <c r="KKZ39" s="495"/>
      <c r="KLA39" s="495"/>
      <c r="KLB39" s="1924"/>
      <c r="KLC39" s="1924"/>
      <c r="KLD39" s="1924"/>
      <c r="KLE39" s="1924"/>
      <c r="KLF39" s="1924"/>
      <c r="KLG39" s="1924"/>
      <c r="KLH39" s="1924"/>
      <c r="KLI39" s="1924"/>
      <c r="KLJ39" s="1924"/>
      <c r="KLK39" s="1924"/>
      <c r="KLL39" s="1924"/>
      <c r="KLM39" s="1924"/>
      <c r="KLN39" s="1924"/>
      <c r="KLO39" s="1924"/>
      <c r="KLP39" s="495"/>
      <c r="KLQ39" s="495"/>
      <c r="KLR39" s="495"/>
      <c r="KLS39" s="495"/>
      <c r="KLT39" s="495"/>
      <c r="KLU39" s="495"/>
      <c r="KLV39" s="495"/>
      <c r="KLW39" s="495"/>
      <c r="KLX39" s="495"/>
      <c r="KLY39" s="495"/>
      <c r="KLZ39" s="495"/>
      <c r="KMA39" s="495"/>
      <c r="KMB39" s="495"/>
      <c r="KMC39" s="1924"/>
      <c r="KMD39" s="1924"/>
      <c r="KME39" s="1924"/>
      <c r="KMF39" s="1924"/>
      <c r="KMG39" s="1924"/>
      <c r="KMH39" s="1924"/>
      <c r="KMI39" s="1924"/>
      <c r="KMJ39" s="1924"/>
      <c r="KMK39" s="1924"/>
      <c r="KML39" s="1924"/>
      <c r="KMM39" s="1924"/>
      <c r="KMN39" s="1924"/>
      <c r="KMO39" s="1924"/>
      <c r="KMP39" s="1924"/>
      <c r="KMQ39" s="495"/>
      <c r="KMR39" s="495"/>
      <c r="KMS39" s="495"/>
      <c r="KMT39" s="495"/>
      <c r="KMU39" s="495"/>
      <c r="KMV39" s="495"/>
      <c r="KMW39" s="495"/>
      <c r="KMX39" s="495"/>
      <c r="KMY39" s="495"/>
      <c r="KMZ39" s="495"/>
      <c r="KNA39" s="495"/>
      <c r="KNB39" s="495"/>
      <c r="KNC39" s="495"/>
      <c r="KND39" s="1924"/>
      <c r="KNE39" s="1924"/>
      <c r="KNF39" s="1924"/>
      <c r="KNG39" s="1924"/>
      <c r="KNH39" s="1924"/>
      <c r="KNI39" s="1924"/>
      <c r="KNJ39" s="1924"/>
      <c r="KNK39" s="1924"/>
      <c r="KNL39" s="1924"/>
      <c r="KNM39" s="1924"/>
      <c r="KNN39" s="1924"/>
      <c r="KNO39" s="1924"/>
      <c r="KNP39" s="1924"/>
      <c r="KNQ39" s="1924"/>
      <c r="KNR39" s="495"/>
      <c r="KNS39" s="495"/>
      <c r="KNT39" s="495"/>
      <c r="KNU39" s="495"/>
      <c r="KNV39" s="495"/>
      <c r="KNW39" s="495"/>
      <c r="KNX39" s="495"/>
      <c r="KNY39" s="495"/>
      <c r="KNZ39" s="495"/>
      <c r="KOA39" s="495"/>
      <c r="KOB39" s="495"/>
      <c r="KOC39" s="495"/>
      <c r="KOD39" s="495"/>
      <c r="KOE39" s="1924"/>
      <c r="KOF39" s="1924"/>
      <c r="KOG39" s="1924"/>
      <c r="KOH39" s="1924"/>
      <c r="KOI39" s="1924"/>
      <c r="KOJ39" s="1924"/>
      <c r="KOK39" s="1924"/>
      <c r="KOL39" s="1924"/>
      <c r="KOM39" s="1924"/>
      <c r="KON39" s="1924"/>
      <c r="KOO39" s="1924"/>
      <c r="KOP39" s="1924"/>
      <c r="KOQ39" s="1924"/>
      <c r="KOR39" s="1924"/>
      <c r="KOS39" s="495"/>
      <c r="KOT39" s="495"/>
      <c r="KOU39" s="495"/>
      <c r="KOV39" s="495"/>
      <c r="KOW39" s="495"/>
      <c r="KOX39" s="495"/>
      <c r="KOY39" s="495"/>
      <c r="KOZ39" s="495"/>
      <c r="KPA39" s="495"/>
      <c r="KPB39" s="495"/>
      <c r="KPC39" s="495"/>
      <c r="KPD39" s="495"/>
      <c r="KPE39" s="495"/>
      <c r="KPF39" s="1924"/>
      <c r="KPG39" s="1924"/>
      <c r="KPH39" s="1924"/>
      <c r="KPI39" s="1924"/>
      <c r="KPJ39" s="1924"/>
      <c r="KPK39" s="1924"/>
      <c r="KPL39" s="1924"/>
      <c r="KPM39" s="1924"/>
      <c r="KPN39" s="1924"/>
      <c r="KPO39" s="1924"/>
      <c r="KPP39" s="1924"/>
      <c r="KPQ39" s="1924"/>
      <c r="KPR39" s="1924"/>
      <c r="KPS39" s="1924"/>
      <c r="KPT39" s="495"/>
      <c r="KPU39" s="495"/>
      <c r="KPV39" s="495"/>
      <c r="KPW39" s="495"/>
      <c r="KPX39" s="495"/>
      <c r="KPY39" s="495"/>
      <c r="KPZ39" s="495"/>
      <c r="KQA39" s="495"/>
      <c r="KQB39" s="495"/>
      <c r="KQC39" s="495"/>
      <c r="KQD39" s="495"/>
      <c r="KQE39" s="495"/>
      <c r="KQF39" s="495"/>
      <c r="KQG39" s="1924"/>
      <c r="KQH39" s="1924"/>
      <c r="KQI39" s="1924"/>
      <c r="KQJ39" s="1924"/>
      <c r="KQK39" s="1924"/>
      <c r="KQL39" s="1924"/>
      <c r="KQM39" s="1924"/>
      <c r="KQN39" s="1924"/>
      <c r="KQO39" s="1924"/>
      <c r="KQP39" s="1924"/>
      <c r="KQQ39" s="1924"/>
      <c r="KQR39" s="1924"/>
      <c r="KQS39" s="1924"/>
      <c r="KQT39" s="1924"/>
      <c r="KQU39" s="495"/>
      <c r="KQV39" s="495"/>
      <c r="KQW39" s="495"/>
      <c r="KQX39" s="495"/>
      <c r="KQY39" s="495"/>
      <c r="KQZ39" s="495"/>
      <c r="KRA39" s="495"/>
      <c r="KRB39" s="495"/>
      <c r="KRC39" s="495"/>
      <c r="KRD39" s="495"/>
      <c r="KRE39" s="495"/>
      <c r="KRF39" s="495"/>
      <c r="KRG39" s="495"/>
      <c r="KRH39" s="1924"/>
      <c r="KRI39" s="1924"/>
      <c r="KRJ39" s="1924"/>
      <c r="KRK39" s="1924"/>
      <c r="KRL39" s="1924"/>
      <c r="KRM39" s="1924"/>
      <c r="KRN39" s="1924"/>
      <c r="KRO39" s="1924"/>
      <c r="KRP39" s="1924"/>
      <c r="KRQ39" s="1924"/>
      <c r="KRR39" s="1924"/>
      <c r="KRS39" s="1924"/>
      <c r="KRT39" s="1924"/>
      <c r="KRU39" s="1924"/>
      <c r="KRV39" s="495"/>
      <c r="KRW39" s="495"/>
      <c r="KRX39" s="495"/>
      <c r="KRY39" s="495"/>
      <c r="KRZ39" s="495"/>
      <c r="KSA39" s="495"/>
      <c r="KSB39" s="495"/>
      <c r="KSC39" s="495"/>
      <c r="KSD39" s="495"/>
      <c r="KSE39" s="495"/>
      <c r="KSF39" s="495"/>
      <c r="KSG39" s="495"/>
      <c r="KSH39" s="495"/>
      <c r="KSI39" s="1924"/>
      <c r="KSJ39" s="1924"/>
      <c r="KSK39" s="1924"/>
      <c r="KSL39" s="1924"/>
      <c r="KSM39" s="1924"/>
      <c r="KSN39" s="1924"/>
      <c r="KSO39" s="1924"/>
      <c r="KSP39" s="1924"/>
      <c r="KSQ39" s="1924"/>
      <c r="KSR39" s="1924"/>
      <c r="KSS39" s="1924"/>
      <c r="KST39" s="1924"/>
      <c r="KSU39" s="1924"/>
      <c r="KSV39" s="1924"/>
      <c r="KSW39" s="495"/>
      <c r="KSX39" s="495"/>
      <c r="KSY39" s="495"/>
      <c r="KSZ39" s="495"/>
      <c r="KTA39" s="495"/>
      <c r="KTB39" s="495"/>
      <c r="KTC39" s="495"/>
      <c r="KTD39" s="495"/>
      <c r="KTE39" s="495"/>
      <c r="KTF39" s="495"/>
      <c r="KTG39" s="495"/>
      <c r="KTH39" s="495"/>
      <c r="KTI39" s="495"/>
      <c r="KTJ39" s="1924"/>
      <c r="KTK39" s="1924"/>
      <c r="KTL39" s="1924"/>
      <c r="KTM39" s="1924"/>
      <c r="KTN39" s="1924"/>
      <c r="KTO39" s="1924"/>
      <c r="KTP39" s="1924"/>
      <c r="KTQ39" s="1924"/>
      <c r="KTR39" s="1924"/>
      <c r="KTS39" s="1924"/>
      <c r="KTT39" s="1924"/>
      <c r="KTU39" s="1924"/>
      <c r="KTV39" s="1924"/>
      <c r="KTW39" s="1924"/>
      <c r="KTX39" s="495"/>
      <c r="KTY39" s="495"/>
      <c r="KTZ39" s="495"/>
      <c r="KUA39" s="495"/>
      <c r="KUB39" s="495"/>
      <c r="KUC39" s="495"/>
      <c r="KUD39" s="495"/>
      <c r="KUE39" s="495"/>
      <c r="KUF39" s="495"/>
      <c r="KUG39" s="495"/>
      <c r="KUH39" s="495"/>
      <c r="KUI39" s="495"/>
      <c r="KUJ39" s="495"/>
      <c r="KUK39" s="1924"/>
      <c r="KUL39" s="1924"/>
      <c r="KUM39" s="1924"/>
      <c r="KUN39" s="1924"/>
      <c r="KUO39" s="1924"/>
      <c r="KUP39" s="1924"/>
      <c r="KUQ39" s="1924"/>
      <c r="KUR39" s="1924"/>
      <c r="KUS39" s="1924"/>
      <c r="KUT39" s="1924"/>
      <c r="KUU39" s="1924"/>
      <c r="KUV39" s="1924"/>
      <c r="KUW39" s="1924"/>
      <c r="KUX39" s="1924"/>
      <c r="KUY39" s="495"/>
      <c r="KUZ39" s="495"/>
      <c r="KVA39" s="495"/>
      <c r="KVB39" s="495"/>
      <c r="KVC39" s="495"/>
      <c r="KVD39" s="495"/>
      <c r="KVE39" s="495"/>
      <c r="KVF39" s="495"/>
      <c r="KVG39" s="495"/>
      <c r="KVH39" s="495"/>
      <c r="KVI39" s="495"/>
      <c r="KVJ39" s="495"/>
      <c r="KVK39" s="495"/>
      <c r="KVL39" s="1924"/>
      <c r="KVM39" s="1924"/>
      <c r="KVN39" s="1924"/>
      <c r="KVO39" s="1924"/>
      <c r="KVP39" s="1924"/>
      <c r="KVQ39" s="1924"/>
      <c r="KVR39" s="1924"/>
      <c r="KVS39" s="1924"/>
      <c r="KVT39" s="1924"/>
      <c r="KVU39" s="1924"/>
      <c r="KVV39" s="1924"/>
      <c r="KVW39" s="1924"/>
      <c r="KVX39" s="1924"/>
      <c r="KVY39" s="1924"/>
      <c r="KVZ39" s="495"/>
      <c r="KWA39" s="495"/>
      <c r="KWB39" s="495"/>
      <c r="KWC39" s="495"/>
      <c r="KWD39" s="495"/>
      <c r="KWE39" s="495"/>
      <c r="KWF39" s="495"/>
      <c r="KWG39" s="495"/>
      <c r="KWH39" s="495"/>
      <c r="KWI39" s="495"/>
      <c r="KWJ39" s="495"/>
      <c r="KWK39" s="495"/>
      <c r="KWL39" s="495"/>
      <c r="KWM39" s="1924"/>
      <c r="KWN39" s="1924"/>
      <c r="KWO39" s="1924"/>
      <c r="KWP39" s="1924"/>
      <c r="KWQ39" s="1924"/>
      <c r="KWR39" s="1924"/>
      <c r="KWS39" s="1924"/>
      <c r="KWT39" s="1924"/>
      <c r="KWU39" s="1924"/>
      <c r="KWV39" s="1924"/>
      <c r="KWW39" s="1924"/>
      <c r="KWX39" s="1924"/>
      <c r="KWY39" s="1924"/>
      <c r="KWZ39" s="1924"/>
      <c r="KXA39" s="495"/>
      <c r="KXB39" s="495"/>
      <c r="KXC39" s="495"/>
      <c r="KXD39" s="495"/>
      <c r="KXE39" s="495"/>
      <c r="KXF39" s="495"/>
      <c r="KXG39" s="495"/>
      <c r="KXH39" s="495"/>
      <c r="KXI39" s="495"/>
      <c r="KXJ39" s="495"/>
      <c r="KXK39" s="495"/>
      <c r="KXL39" s="495"/>
      <c r="KXM39" s="495"/>
      <c r="KXN39" s="1924"/>
      <c r="KXO39" s="1924"/>
      <c r="KXP39" s="1924"/>
      <c r="KXQ39" s="1924"/>
      <c r="KXR39" s="1924"/>
      <c r="KXS39" s="1924"/>
      <c r="KXT39" s="1924"/>
      <c r="KXU39" s="1924"/>
      <c r="KXV39" s="1924"/>
      <c r="KXW39" s="1924"/>
      <c r="KXX39" s="1924"/>
      <c r="KXY39" s="1924"/>
      <c r="KXZ39" s="1924"/>
      <c r="KYA39" s="1924"/>
      <c r="KYB39" s="495"/>
      <c r="KYC39" s="495"/>
      <c r="KYD39" s="495"/>
      <c r="KYE39" s="495"/>
      <c r="KYF39" s="495"/>
      <c r="KYG39" s="495"/>
      <c r="KYH39" s="495"/>
      <c r="KYI39" s="495"/>
      <c r="KYJ39" s="495"/>
      <c r="KYK39" s="495"/>
      <c r="KYL39" s="495"/>
      <c r="KYM39" s="495"/>
      <c r="KYN39" s="495"/>
      <c r="KYO39" s="1924"/>
      <c r="KYP39" s="1924"/>
      <c r="KYQ39" s="1924"/>
      <c r="KYR39" s="1924"/>
      <c r="KYS39" s="1924"/>
      <c r="KYT39" s="1924"/>
      <c r="KYU39" s="1924"/>
      <c r="KYV39" s="1924"/>
      <c r="KYW39" s="1924"/>
      <c r="KYX39" s="1924"/>
      <c r="KYY39" s="1924"/>
      <c r="KYZ39" s="1924"/>
      <c r="KZA39" s="1924"/>
      <c r="KZB39" s="1924"/>
      <c r="KZC39" s="495"/>
      <c r="KZD39" s="495"/>
      <c r="KZE39" s="495"/>
      <c r="KZF39" s="495"/>
      <c r="KZG39" s="495"/>
      <c r="KZH39" s="495"/>
      <c r="KZI39" s="495"/>
      <c r="KZJ39" s="495"/>
      <c r="KZK39" s="495"/>
      <c r="KZL39" s="495"/>
      <c r="KZM39" s="495"/>
      <c r="KZN39" s="495"/>
      <c r="KZO39" s="495"/>
      <c r="KZP39" s="1924"/>
      <c r="KZQ39" s="1924"/>
      <c r="KZR39" s="1924"/>
      <c r="KZS39" s="1924"/>
      <c r="KZT39" s="1924"/>
      <c r="KZU39" s="1924"/>
      <c r="KZV39" s="1924"/>
      <c r="KZW39" s="1924"/>
      <c r="KZX39" s="1924"/>
      <c r="KZY39" s="1924"/>
      <c r="KZZ39" s="1924"/>
      <c r="LAA39" s="1924"/>
      <c r="LAB39" s="1924"/>
      <c r="LAC39" s="1924"/>
      <c r="LAD39" s="495"/>
      <c r="LAE39" s="495"/>
      <c r="LAF39" s="495"/>
      <c r="LAG39" s="495"/>
      <c r="LAH39" s="495"/>
      <c r="LAI39" s="495"/>
      <c r="LAJ39" s="495"/>
      <c r="LAK39" s="495"/>
      <c r="LAL39" s="495"/>
      <c r="LAM39" s="495"/>
      <c r="LAN39" s="495"/>
      <c r="LAO39" s="495"/>
      <c r="LAP39" s="495"/>
      <c r="LAQ39" s="1924"/>
      <c r="LAR39" s="1924"/>
      <c r="LAS39" s="1924"/>
      <c r="LAT39" s="1924"/>
      <c r="LAU39" s="1924"/>
      <c r="LAV39" s="1924"/>
      <c r="LAW39" s="1924"/>
      <c r="LAX39" s="1924"/>
      <c r="LAY39" s="1924"/>
      <c r="LAZ39" s="1924"/>
      <c r="LBA39" s="1924"/>
      <c r="LBB39" s="1924"/>
      <c r="LBC39" s="1924"/>
      <c r="LBD39" s="1924"/>
      <c r="LBE39" s="495"/>
      <c r="LBF39" s="495"/>
      <c r="LBG39" s="495"/>
      <c r="LBH39" s="495"/>
      <c r="LBI39" s="495"/>
      <c r="LBJ39" s="495"/>
      <c r="LBK39" s="495"/>
      <c r="LBL39" s="495"/>
      <c r="LBM39" s="495"/>
      <c r="LBN39" s="495"/>
      <c r="LBO39" s="495"/>
      <c r="LBP39" s="495"/>
      <c r="LBQ39" s="495"/>
      <c r="LBR39" s="1924"/>
      <c r="LBS39" s="1924"/>
      <c r="LBT39" s="1924"/>
      <c r="LBU39" s="1924"/>
      <c r="LBV39" s="1924"/>
      <c r="LBW39" s="1924"/>
      <c r="LBX39" s="1924"/>
      <c r="LBY39" s="1924"/>
      <c r="LBZ39" s="1924"/>
      <c r="LCA39" s="1924"/>
      <c r="LCB39" s="1924"/>
      <c r="LCC39" s="1924"/>
      <c r="LCD39" s="1924"/>
      <c r="LCE39" s="1924"/>
      <c r="LCF39" s="495"/>
      <c r="LCG39" s="495"/>
      <c r="LCH39" s="495"/>
      <c r="LCI39" s="495"/>
      <c r="LCJ39" s="495"/>
      <c r="LCK39" s="495"/>
      <c r="LCL39" s="495"/>
      <c r="LCM39" s="495"/>
      <c r="LCN39" s="495"/>
      <c r="LCO39" s="495"/>
      <c r="LCP39" s="495"/>
      <c r="LCQ39" s="495"/>
      <c r="LCR39" s="495"/>
      <c r="LCS39" s="1924"/>
      <c r="LCT39" s="1924"/>
      <c r="LCU39" s="1924"/>
      <c r="LCV39" s="1924"/>
      <c r="LCW39" s="1924"/>
      <c r="LCX39" s="1924"/>
      <c r="LCY39" s="1924"/>
      <c r="LCZ39" s="1924"/>
      <c r="LDA39" s="1924"/>
      <c r="LDB39" s="1924"/>
      <c r="LDC39" s="1924"/>
      <c r="LDD39" s="1924"/>
      <c r="LDE39" s="1924"/>
      <c r="LDF39" s="1924"/>
      <c r="LDG39" s="495"/>
      <c r="LDH39" s="495"/>
      <c r="LDI39" s="495"/>
      <c r="LDJ39" s="495"/>
      <c r="LDK39" s="495"/>
      <c r="LDL39" s="495"/>
      <c r="LDM39" s="495"/>
      <c r="LDN39" s="495"/>
      <c r="LDO39" s="495"/>
      <c r="LDP39" s="495"/>
      <c r="LDQ39" s="495"/>
      <c r="LDR39" s="495"/>
      <c r="LDS39" s="495"/>
      <c r="LDT39" s="1924"/>
      <c r="LDU39" s="1924"/>
      <c r="LDV39" s="1924"/>
      <c r="LDW39" s="1924"/>
      <c r="LDX39" s="1924"/>
      <c r="LDY39" s="1924"/>
      <c r="LDZ39" s="1924"/>
      <c r="LEA39" s="1924"/>
      <c r="LEB39" s="1924"/>
      <c r="LEC39" s="1924"/>
      <c r="LED39" s="1924"/>
      <c r="LEE39" s="1924"/>
      <c r="LEF39" s="1924"/>
      <c r="LEG39" s="1924"/>
      <c r="LEH39" s="495"/>
      <c r="LEI39" s="495"/>
      <c r="LEJ39" s="495"/>
      <c r="LEK39" s="495"/>
      <c r="LEL39" s="495"/>
      <c r="LEM39" s="495"/>
      <c r="LEN39" s="495"/>
      <c r="LEO39" s="495"/>
      <c r="LEP39" s="495"/>
      <c r="LEQ39" s="495"/>
      <c r="LER39" s="495"/>
      <c r="LES39" s="495"/>
      <c r="LET39" s="495"/>
      <c r="LEU39" s="1924"/>
      <c r="LEV39" s="1924"/>
      <c r="LEW39" s="1924"/>
      <c r="LEX39" s="1924"/>
      <c r="LEY39" s="1924"/>
      <c r="LEZ39" s="1924"/>
      <c r="LFA39" s="1924"/>
      <c r="LFB39" s="1924"/>
      <c r="LFC39" s="1924"/>
      <c r="LFD39" s="1924"/>
      <c r="LFE39" s="1924"/>
      <c r="LFF39" s="1924"/>
      <c r="LFG39" s="1924"/>
      <c r="LFH39" s="1924"/>
      <c r="LFI39" s="495"/>
      <c r="LFJ39" s="495"/>
      <c r="LFK39" s="495"/>
      <c r="LFL39" s="495"/>
      <c r="LFM39" s="495"/>
      <c r="LFN39" s="495"/>
      <c r="LFO39" s="495"/>
      <c r="LFP39" s="495"/>
      <c r="LFQ39" s="495"/>
      <c r="LFR39" s="495"/>
      <c r="LFS39" s="495"/>
      <c r="LFT39" s="495"/>
      <c r="LFU39" s="495"/>
      <c r="LFV39" s="1924"/>
      <c r="LFW39" s="1924"/>
      <c r="LFX39" s="1924"/>
      <c r="LFY39" s="1924"/>
      <c r="LFZ39" s="1924"/>
      <c r="LGA39" s="1924"/>
      <c r="LGB39" s="1924"/>
      <c r="LGC39" s="1924"/>
      <c r="LGD39" s="1924"/>
      <c r="LGE39" s="1924"/>
      <c r="LGF39" s="1924"/>
      <c r="LGG39" s="1924"/>
      <c r="LGH39" s="1924"/>
      <c r="LGI39" s="1924"/>
      <c r="LGJ39" s="495"/>
      <c r="LGK39" s="495"/>
      <c r="LGL39" s="495"/>
      <c r="LGM39" s="495"/>
      <c r="LGN39" s="495"/>
      <c r="LGO39" s="495"/>
      <c r="LGP39" s="495"/>
      <c r="LGQ39" s="495"/>
      <c r="LGR39" s="495"/>
      <c r="LGS39" s="495"/>
      <c r="LGT39" s="495"/>
      <c r="LGU39" s="495"/>
      <c r="LGV39" s="495"/>
      <c r="LGW39" s="1924"/>
      <c r="LGX39" s="1924"/>
      <c r="LGY39" s="1924"/>
      <c r="LGZ39" s="1924"/>
      <c r="LHA39" s="1924"/>
      <c r="LHB39" s="1924"/>
      <c r="LHC39" s="1924"/>
      <c r="LHD39" s="1924"/>
      <c r="LHE39" s="1924"/>
      <c r="LHF39" s="1924"/>
      <c r="LHG39" s="1924"/>
      <c r="LHH39" s="1924"/>
      <c r="LHI39" s="1924"/>
      <c r="LHJ39" s="1924"/>
      <c r="LHK39" s="495"/>
      <c r="LHL39" s="495"/>
      <c r="LHM39" s="495"/>
      <c r="LHN39" s="495"/>
      <c r="LHO39" s="495"/>
      <c r="LHP39" s="495"/>
      <c r="LHQ39" s="495"/>
      <c r="LHR39" s="495"/>
      <c r="LHS39" s="495"/>
      <c r="LHT39" s="495"/>
      <c r="LHU39" s="495"/>
      <c r="LHV39" s="495"/>
      <c r="LHW39" s="495"/>
      <c r="LHX39" s="1924"/>
      <c r="LHY39" s="1924"/>
      <c r="LHZ39" s="1924"/>
      <c r="LIA39" s="1924"/>
      <c r="LIB39" s="1924"/>
      <c r="LIC39" s="1924"/>
      <c r="LID39" s="1924"/>
      <c r="LIE39" s="1924"/>
      <c r="LIF39" s="1924"/>
      <c r="LIG39" s="1924"/>
      <c r="LIH39" s="1924"/>
      <c r="LII39" s="1924"/>
      <c r="LIJ39" s="1924"/>
      <c r="LIK39" s="1924"/>
      <c r="LIL39" s="495"/>
      <c r="LIM39" s="495"/>
      <c r="LIN39" s="495"/>
      <c r="LIO39" s="495"/>
      <c r="LIP39" s="495"/>
      <c r="LIQ39" s="495"/>
      <c r="LIR39" s="495"/>
      <c r="LIS39" s="495"/>
      <c r="LIT39" s="495"/>
      <c r="LIU39" s="495"/>
      <c r="LIV39" s="495"/>
      <c r="LIW39" s="495"/>
      <c r="LIX39" s="495"/>
      <c r="LIY39" s="1924"/>
      <c r="LIZ39" s="1924"/>
      <c r="LJA39" s="1924"/>
      <c r="LJB39" s="1924"/>
      <c r="LJC39" s="1924"/>
      <c r="LJD39" s="1924"/>
      <c r="LJE39" s="1924"/>
      <c r="LJF39" s="1924"/>
      <c r="LJG39" s="1924"/>
      <c r="LJH39" s="1924"/>
      <c r="LJI39" s="1924"/>
      <c r="LJJ39" s="1924"/>
      <c r="LJK39" s="1924"/>
      <c r="LJL39" s="1924"/>
      <c r="LJM39" s="495"/>
      <c r="LJN39" s="495"/>
      <c r="LJO39" s="495"/>
      <c r="LJP39" s="495"/>
      <c r="LJQ39" s="495"/>
      <c r="LJR39" s="495"/>
      <c r="LJS39" s="495"/>
      <c r="LJT39" s="495"/>
      <c r="LJU39" s="495"/>
      <c r="LJV39" s="495"/>
      <c r="LJW39" s="495"/>
      <c r="LJX39" s="495"/>
      <c r="LJY39" s="495"/>
      <c r="LJZ39" s="1924"/>
      <c r="LKA39" s="1924"/>
      <c r="LKB39" s="1924"/>
      <c r="LKC39" s="1924"/>
      <c r="LKD39" s="1924"/>
      <c r="LKE39" s="1924"/>
      <c r="LKF39" s="1924"/>
      <c r="LKG39" s="1924"/>
      <c r="LKH39" s="1924"/>
      <c r="LKI39" s="1924"/>
      <c r="LKJ39" s="1924"/>
      <c r="LKK39" s="1924"/>
      <c r="LKL39" s="1924"/>
      <c r="LKM39" s="1924"/>
      <c r="LKN39" s="495"/>
      <c r="LKO39" s="495"/>
      <c r="LKP39" s="495"/>
      <c r="LKQ39" s="495"/>
      <c r="LKR39" s="495"/>
      <c r="LKS39" s="495"/>
      <c r="LKT39" s="495"/>
      <c r="LKU39" s="495"/>
      <c r="LKV39" s="495"/>
      <c r="LKW39" s="495"/>
      <c r="LKX39" s="495"/>
      <c r="LKY39" s="495"/>
      <c r="LKZ39" s="495"/>
      <c r="LLA39" s="1924"/>
      <c r="LLB39" s="1924"/>
      <c r="LLC39" s="1924"/>
      <c r="LLD39" s="1924"/>
      <c r="LLE39" s="1924"/>
      <c r="LLF39" s="1924"/>
      <c r="LLG39" s="1924"/>
      <c r="LLH39" s="1924"/>
      <c r="LLI39" s="1924"/>
      <c r="LLJ39" s="1924"/>
      <c r="LLK39" s="1924"/>
      <c r="LLL39" s="1924"/>
      <c r="LLM39" s="1924"/>
      <c r="LLN39" s="1924"/>
      <c r="LLO39" s="495"/>
      <c r="LLP39" s="495"/>
      <c r="LLQ39" s="495"/>
      <c r="LLR39" s="495"/>
      <c r="LLS39" s="495"/>
      <c r="LLT39" s="495"/>
      <c r="LLU39" s="495"/>
      <c r="LLV39" s="495"/>
      <c r="LLW39" s="495"/>
      <c r="LLX39" s="495"/>
      <c r="LLY39" s="495"/>
      <c r="LLZ39" s="495"/>
      <c r="LMA39" s="495"/>
      <c r="LMB39" s="1924"/>
      <c r="LMC39" s="1924"/>
      <c r="LMD39" s="1924"/>
      <c r="LME39" s="1924"/>
      <c r="LMF39" s="1924"/>
      <c r="LMG39" s="1924"/>
      <c r="LMH39" s="1924"/>
      <c r="LMI39" s="1924"/>
      <c r="LMJ39" s="1924"/>
      <c r="LMK39" s="1924"/>
      <c r="LML39" s="1924"/>
      <c r="LMM39" s="1924"/>
      <c r="LMN39" s="1924"/>
      <c r="LMO39" s="1924"/>
      <c r="LMP39" s="495"/>
      <c r="LMQ39" s="495"/>
      <c r="LMR39" s="495"/>
      <c r="LMS39" s="495"/>
      <c r="LMT39" s="495"/>
      <c r="LMU39" s="495"/>
      <c r="LMV39" s="495"/>
      <c r="LMW39" s="495"/>
      <c r="LMX39" s="495"/>
      <c r="LMY39" s="495"/>
      <c r="LMZ39" s="495"/>
      <c r="LNA39" s="495"/>
      <c r="LNB39" s="495"/>
      <c r="LNC39" s="1924"/>
      <c r="LND39" s="1924"/>
      <c r="LNE39" s="1924"/>
      <c r="LNF39" s="1924"/>
      <c r="LNG39" s="1924"/>
      <c r="LNH39" s="1924"/>
      <c r="LNI39" s="1924"/>
      <c r="LNJ39" s="1924"/>
      <c r="LNK39" s="1924"/>
      <c r="LNL39" s="1924"/>
      <c r="LNM39" s="1924"/>
      <c r="LNN39" s="1924"/>
      <c r="LNO39" s="1924"/>
      <c r="LNP39" s="1924"/>
      <c r="LNQ39" s="495"/>
      <c r="LNR39" s="495"/>
      <c r="LNS39" s="495"/>
      <c r="LNT39" s="495"/>
      <c r="LNU39" s="495"/>
      <c r="LNV39" s="495"/>
      <c r="LNW39" s="495"/>
      <c r="LNX39" s="495"/>
      <c r="LNY39" s="495"/>
      <c r="LNZ39" s="495"/>
      <c r="LOA39" s="495"/>
      <c r="LOB39" s="495"/>
      <c r="LOC39" s="495"/>
      <c r="LOD39" s="1924"/>
      <c r="LOE39" s="1924"/>
      <c r="LOF39" s="1924"/>
      <c r="LOG39" s="1924"/>
      <c r="LOH39" s="1924"/>
      <c r="LOI39" s="1924"/>
      <c r="LOJ39" s="1924"/>
      <c r="LOK39" s="1924"/>
      <c r="LOL39" s="1924"/>
      <c r="LOM39" s="1924"/>
      <c r="LON39" s="1924"/>
      <c r="LOO39" s="1924"/>
      <c r="LOP39" s="1924"/>
      <c r="LOQ39" s="1924"/>
      <c r="LOR39" s="495"/>
      <c r="LOS39" s="495"/>
      <c r="LOT39" s="495"/>
      <c r="LOU39" s="495"/>
      <c r="LOV39" s="495"/>
      <c r="LOW39" s="495"/>
      <c r="LOX39" s="495"/>
      <c r="LOY39" s="495"/>
      <c r="LOZ39" s="495"/>
      <c r="LPA39" s="495"/>
      <c r="LPB39" s="495"/>
      <c r="LPC39" s="495"/>
      <c r="LPD39" s="495"/>
      <c r="LPE39" s="1924"/>
      <c r="LPF39" s="1924"/>
      <c r="LPG39" s="1924"/>
      <c r="LPH39" s="1924"/>
      <c r="LPI39" s="1924"/>
      <c r="LPJ39" s="1924"/>
      <c r="LPK39" s="1924"/>
      <c r="LPL39" s="1924"/>
      <c r="LPM39" s="1924"/>
      <c r="LPN39" s="1924"/>
      <c r="LPO39" s="1924"/>
      <c r="LPP39" s="1924"/>
      <c r="LPQ39" s="1924"/>
      <c r="LPR39" s="1924"/>
      <c r="LPS39" s="495"/>
      <c r="LPT39" s="495"/>
      <c r="LPU39" s="495"/>
      <c r="LPV39" s="495"/>
      <c r="LPW39" s="495"/>
      <c r="LPX39" s="495"/>
      <c r="LPY39" s="495"/>
      <c r="LPZ39" s="495"/>
      <c r="LQA39" s="495"/>
      <c r="LQB39" s="495"/>
      <c r="LQC39" s="495"/>
      <c r="LQD39" s="495"/>
      <c r="LQE39" s="495"/>
      <c r="LQF39" s="1924"/>
      <c r="LQG39" s="1924"/>
      <c r="LQH39" s="1924"/>
      <c r="LQI39" s="1924"/>
      <c r="LQJ39" s="1924"/>
      <c r="LQK39" s="1924"/>
      <c r="LQL39" s="1924"/>
      <c r="LQM39" s="1924"/>
      <c r="LQN39" s="1924"/>
      <c r="LQO39" s="1924"/>
      <c r="LQP39" s="1924"/>
      <c r="LQQ39" s="1924"/>
      <c r="LQR39" s="1924"/>
      <c r="LQS39" s="1924"/>
      <c r="LQT39" s="495"/>
      <c r="LQU39" s="495"/>
      <c r="LQV39" s="495"/>
      <c r="LQW39" s="495"/>
      <c r="LQX39" s="495"/>
      <c r="LQY39" s="495"/>
      <c r="LQZ39" s="495"/>
      <c r="LRA39" s="495"/>
      <c r="LRB39" s="495"/>
      <c r="LRC39" s="495"/>
      <c r="LRD39" s="495"/>
      <c r="LRE39" s="495"/>
      <c r="LRF39" s="495"/>
      <c r="LRG39" s="1924"/>
      <c r="LRH39" s="1924"/>
      <c r="LRI39" s="1924"/>
      <c r="LRJ39" s="1924"/>
      <c r="LRK39" s="1924"/>
      <c r="LRL39" s="1924"/>
      <c r="LRM39" s="1924"/>
      <c r="LRN39" s="1924"/>
      <c r="LRO39" s="1924"/>
      <c r="LRP39" s="1924"/>
      <c r="LRQ39" s="1924"/>
      <c r="LRR39" s="1924"/>
      <c r="LRS39" s="1924"/>
      <c r="LRT39" s="1924"/>
      <c r="LRU39" s="495"/>
      <c r="LRV39" s="495"/>
      <c r="LRW39" s="495"/>
      <c r="LRX39" s="495"/>
      <c r="LRY39" s="495"/>
      <c r="LRZ39" s="495"/>
      <c r="LSA39" s="495"/>
      <c r="LSB39" s="495"/>
      <c r="LSC39" s="495"/>
      <c r="LSD39" s="495"/>
      <c r="LSE39" s="495"/>
      <c r="LSF39" s="495"/>
      <c r="LSG39" s="495"/>
      <c r="LSH39" s="1924"/>
      <c r="LSI39" s="1924"/>
      <c r="LSJ39" s="1924"/>
      <c r="LSK39" s="1924"/>
      <c r="LSL39" s="1924"/>
      <c r="LSM39" s="1924"/>
      <c r="LSN39" s="1924"/>
      <c r="LSO39" s="1924"/>
      <c r="LSP39" s="1924"/>
      <c r="LSQ39" s="1924"/>
      <c r="LSR39" s="1924"/>
      <c r="LSS39" s="1924"/>
      <c r="LST39" s="1924"/>
      <c r="LSU39" s="1924"/>
      <c r="LSV39" s="495"/>
      <c r="LSW39" s="495"/>
      <c r="LSX39" s="495"/>
      <c r="LSY39" s="495"/>
      <c r="LSZ39" s="495"/>
      <c r="LTA39" s="495"/>
      <c r="LTB39" s="495"/>
      <c r="LTC39" s="495"/>
      <c r="LTD39" s="495"/>
      <c r="LTE39" s="495"/>
      <c r="LTF39" s="495"/>
      <c r="LTG39" s="495"/>
      <c r="LTH39" s="495"/>
      <c r="LTI39" s="1924"/>
      <c r="LTJ39" s="1924"/>
      <c r="LTK39" s="1924"/>
      <c r="LTL39" s="1924"/>
      <c r="LTM39" s="1924"/>
      <c r="LTN39" s="1924"/>
      <c r="LTO39" s="1924"/>
      <c r="LTP39" s="1924"/>
      <c r="LTQ39" s="1924"/>
      <c r="LTR39" s="1924"/>
      <c r="LTS39" s="1924"/>
      <c r="LTT39" s="1924"/>
      <c r="LTU39" s="1924"/>
      <c r="LTV39" s="1924"/>
      <c r="LTW39" s="495"/>
      <c r="LTX39" s="495"/>
      <c r="LTY39" s="495"/>
      <c r="LTZ39" s="495"/>
      <c r="LUA39" s="495"/>
      <c r="LUB39" s="495"/>
      <c r="LUC39" s="495"/>
      <c r="LUD39" s="495"/>
      <c r="LUE39" s="495"/>
      <c r="LUF39" s="495"/>
      <c r="LUG39" s="495"/>
      <c r="LUH39" s="495"/>
      <c r="LUI39" s="495"/>
      <c r="LUJ39" s="1924"/>
      <c r="LUK39" s="1924"/>
      <c r="LUL39" s="1924"/>
      <c r="LUM39" s="1924"/>
      <c r="LUN39" s="1924"/>
      <c r="LUO39" s="1924"/>
      <c r="LUP39" s="1924"/>
      <c r="LUQ39" s="1924"/>
      <c r="LUR39" s="1924"/>
      <c r="LUS39" s="1924"/>
      <c r="LUT39" s="1924"/>
      <c r="LUU39" s="1924"/>
      <c r="LUV39" s="1924"/>
      <c r="LUW39" s="1924"/>
      <c r="LUX39" s="495"/>
      <c r="LUY39" s="495"/>
      <c r="LUZ39" s="495"/>
      <c r="LVA39" s="495"/>
      <c r="LVB39" s="495"/>
      <c r="LVC39" s="495"/>
      <c r="LVD39" s="495"/>
      <c r="LVE39" s="495"/>
      <c r="LVF39" s="495"/>
      <c r="LVG39" s="495"/>
      <c r="LVH39" s="495"/>
      <c r="LVI39" s="495"/>
      <c r="LVJ39" s="495"/>
      <c r="LVK39" s="1924"/>
      <c r="LVL39" s="1924"/>
      <c r="LVM39" s="1924"/>
      <c r="LVN39" s="1924"/>
      <c r="LVO39" s="1924"/>
      <c r="LVP39" s="1924"/>
      <c r="LVQ39" s="1924"/>
      <c r="LVR39" s="1924"/>
      <c r="LVS39" s="1924"/>
      <c r="LVT39" s="1924"/>
      <c r="LVU39" s="1924"/>
      <c r="LVV39" s="1924"/>
      <c r="LVW39" s="1924"/>
      <c r="LVX39" s="1924"/>
      <c r="LVY39" s="495"/>
      <c r="LVZ39" s="495"/>
      <c r="LWA39" s="495"/>
      <c r="LWB39" s="495"/>
      <c r="LWC39" s="495"/>
      <c r="LWD39" s="495"/>
      <c r="LWE39" s="495"/>
      <c r="LWF39" s="495"/>
      <c r="LWG39" s="495"/>
      <c r="LWH39" s="495"/>
      <c r="LWI39" s="495"/>
      <c r="LWJ39" s="495"/>
      <c r="LWK39" s="495"/>
      <c r="LWL39" s="1924"/>
      <c r="LWM39" s="1924"/>
      <c r="LWN39" s="1924"/>
      <c r="LWO39" s="1924"/>
      <c r="LWP39" s="1924"/>
      <c r="LWQ39" s="1924"/>
      <c r="LWR39" s="1924"/>
      <c r="LWS39" s="1924"/>
      <c r="LWT39" s="1924"/>
      <c r="LWU39" s="1924"/>
      <c r="LWV39" s="1924"/>
      <c r="LWW39" s="1924"/>
      <c r="LWX39" s="1924"/>
      <c r="LWY39" s="1924"/>
      <c r="LWZ39" s="495"/>
      <c r="LXA39" s="495"/>
      <c r="LXB39" s="495"/>
      <c r="LXC39" s="495"/>
      <c r="LXD39" s="495"/>
      <c r="LXE39" s="495"/>
      <c r="LXF39" s="495"/>
      <c r="LXG39" s="495"/>
      <c r="LXH39" s="495"/>
      <c r="LXI39" s="495"/>
      <c r="LXJ39" s="495"/>
      <c r="LXK39" s="495"/>
      <c r="LXL39" s="495"/>
      <c r="LXM39" s="1924"/>
      <c r="LXN39" s="1924"/>
      <c r="LXO39" s="1924"/>
      <c r="LXP39" s="1924"/>
      <c r="LXQ39" s="1924"/>
      <c r="LXR39" s="1924"/>
      <c r="LXS39" s="1924"/>
      <c r="LXT39" s="1924"/>
      <c r="LXU39" s="1924"/>
      <c r="LXV39" s="1924"/>
      <c r="LXW39" s="1924"/>
      <c r="LXX39" s="1924"/>
      <c r="LXY39" s="1924"/>
      <c r="LXZ39" s="1924"/>
      <c r="LYA39" s="495"/>
      <c r="LYB39" s="495"/>
      <c r="LYC39" s="495"/>
      <c r="LYD39" s="495"/>
      <c r="LYE39" s="495"/>
      <c r="LYF39" s="495"/>
      <c r="LYG39" s="495"/>
      <c r="LYH39" s="495"/>
      <c r="LYI39" s="495"/>
      <c r="LYJ39" s="495"/>
      <c r="LYK39" s="495"/>
      <c r="LYL39" s="495"/>
      <c r="LYM39" s="495"/>
      <c r="LYN39" s="1924"/>
      <c r="LYO39" s="1924"/>
      <c r="LYP39" s="1924"/>
      <c r="LYQ39" s="1924"/>
      <c r="LYR39" s="1924"/>
      <c r="LYS39" s="1924"/>
      <c r="LYT39" s="1924"/>
      <c r="LYU39" s="1924"/>
      <c r="LYV39" s="1924"/>
      <c r="LYW39" s="1924"/>
      <c r="LYX39" s="1924"/>
      <c r="LYY39" s="1924"/>
      <c r="LYZ39" s="1924"/>
      <c r="LZA39" s="1924"/>
      <c r="LZB39" s="495"/>
      <c r="LZC39" s="495"/>
      <c r="LZD39" s="495"/>
      <c r="LZE39" s="495"/>
      <c r="LZF39" s="495"/>
      <c r="LZG39" s="495"/>
      <c r="LZH39" s="495"/>
      <c r="LZI39" s="495"/>
      <c r="LZJ39" s="495"/>
      <c r="LZK39" s="495"/>
      <c r="LZL39" s="495"/>
      <c r="LZM39" s="495"/>
      <c r="LZN39" s="495"/>
      <c r="LZO39" s="1924"/>
      <c r="LZP39" s="1924"/>
      <c r="LZQ39" s="1924"/>
      <c r="LZR39" s="1924"/>
      <c r="LZS39" s="1924"/>
      <c r="LZT39" s="1924"/>
      <c r="LZU39" s="1924"/>
      <c r="LZV39" s="1924"/>
      <c r="LZW39" s="1924"/>
      <c r="LZX39" s="1924"/>
      <c r="LZY39" s="1924"/>
      <c r="LZZ39" s="1924"/>
      <c r="MAA39" s="1924"/>
      <c r="MAB39" s="1924"/>
      <c r="MAC39" s="495"/>
      <c r="MAD39" s="495"/>
      <c r="MAE39" s="495"/>
      <c r="MAF39" s="495"/>
      <c r="MAG39" s="495"/>
      <c r="MAH39" s="495"/>
      <c r="MAI39" s="495"/>
      <c r="MAJ39" s="495"/>
      <c r="MAK39" s="495"/>
      <c r="MAL39" s="495"/>
      <c r="MAM39" s="495"/>
      <c r="MAN39" s="495"/>
      <c r="MAO39" s="495"/>
      <c r="MAP39" s="1924"/>
      <c r="MAQ39" s="1924"/>
      <c r="MAR39" s="1924"/>
      <c r="MAS39" s="1924"/>
      <c r="MAT39" s="1924"/>
      <c r="MAU39" s="1924"/>
      <c r="MAV39" s="1924"/>
      <c r="MAW39" s="1924"/>
      <c r="MAX39" s="1924"/>
      <c r="MAY39" s="1924"/>
      <c r="MAZ39" s="1924"/>
      <c r="MBA39" s="1924"/>
      <c r="MBB39" s="1924"/>
      <c r="MBC39" s="1924"/>
      <c r="MBD39" s="495"/>
      <c r="MBE39" s="495"/>
      <c r="MBF39" s="495"/>
      <c r="MBG39" s="495"/>
      <c r="MBH39" s="495"/>
      <c r="MBI39" s="495"/>
      <c r="MBJ39" s="495"/>
      <c r="MBK39" s="495"/>
      <c r="MBL39" s="495"/>
      <c r="MBM39" s="495"/>
      <c r="MBN39" s="495"/>
      <c r="MBO39" s="495"/>
      <c r="MBP39" s="495"/>
      <c r="MBQ39" s="1924"/>
      <c r="MBR39" s="1924"/>
      <c r="MBS39" s="1924"/>
      <c r="MBT39" s="1924"/>
      <c r="MBU39" s="1924"/>
      <c r="MBV39" s="1924"/>
      <c r="MBW39" s="1924"/>
      <c r="MBX39" s="1924"/>
      <c r="MBY39" s="1924"/>
      <c r="MBZ39" s="1924"/>
      <c r="MCA39" s="1924"/>
      <c r="MCB39" s="1924"/>
      <c r="MCC39" s="1924"/>
      <c r="MCD39" s="1924"/>
      <c r="MCE39" s="495"/>
      <c r="MCF39" s="495"/>
      <c r="MCG39" s="495"/>
      <c r="MCH39" s="495"/>
      <c r="MCI39" s="495"/>
      <c r="MCJ39" s="495"/>
      <c r="MCK39" s="495"/>
      <c r="MCL39" s="495"/>
      <c r="MCM39" s="495"/>
      <c r="MCN39" s="495"/>
      <c r="MCO39" s="495"/>
      <c r="MCP39" s="495"/>
      <c r="MCQ39" s="495"/>
      <c r="MCR39" s="1924"/>
      <c r="MCS39" s="1924"/>
      <c r="MCT39" s="1924"/>
      <c r="MCU39" s="1924"/>
      <c r="MCV39" s="1924"/>
      <c r="MCW39" s="1924"/>
      <c r="MCX39" s="1924"/>
      <c r="MCY39" s="1924"/>
      <c r="MCZ39" s="1924"/>
      <c r="MDA39" s="1924"/>
      <c r="MDB39" s="1924"/>
      <c r="MDC39" s="1924"/>
      <c r="MDD39" s="1924"/>
      <c r="MDE39" s="1924"/>
      <c r="MDF39" s="495"/>
      <c r="MDG39" s="495"/>
      <c r="MDH39" s="495"/>
      <c r="MDI39" s="495"/>
      <c r="MDJ39" s="495"/>
      <c r="MDK39" s="495"/>
      <c r="MDL39" s="495"/>
      <c r="MDM39" s="495"/>
      <c r="MDN39" s="495"/>
      <c r="MDO39" s="495"/>
      <c r="MDP39" s="495"/>
      <c r="MDQ39" s="495"/>
      <c r="MDR39" s="495"/>
      <c r="MDS39" s="1924"/>
      <c r="MDT39" s="1924"/>
      <c r="MDU39" s="1924"/>
      <c r="MDV39" s="1924"/>
      <c r="MDW39" s="1924"/>
      <c r="MDX39" s="1924"/>
      <c r="MDY39" s="1924"/>
      <c r="MDZ39" s="1924"/>
      <c r="MEA39" s="1924"/>
      <c r="MEB39" s="1924"/>
      <c r="MEC39" s="1924"/>
      <c r="MED39" s="1924"/>
      <c r="MEE39" s="1924"/>
      <c r="MEF39" s="1924"/>
      <c r="MEG39" s="495"/>
      <c r="MEH39" s="495"/>
      <c r="MEI39" s="495"/>
      <c r="MEJ39" s="495"/>
      <c r="MEK39" s="495"/>
      <c r="MEL39" s="495"/>
      <c r="MEM39" s="495"/>
      <c r="MEN39" s="495"/>
      <c r="MEO39" s="495"/>
      <c r="MEP39" s="495"/>
      <c r="MEQ39" s="495"/>
      <c r="MER39" s="495"/>
      <c r="MES39" s="495"/>
      <c r="MET39" s="1924"/>
      <c r="MEU39" s="1924"/>
      <c r="MEV39" s="1924"/>
      <c r="MEW39" s="1924"/>
      <c r="MEX39" s="1924"/>
      <c r="MEY39" s="1924"/>
      <c r="MEZ39" s="1924"/>
      <c r="MFA39" s="1924"/>
      <c r="MFB39" s="1924"/>
      <c r="MFC39" s="1924"/>
      <c r="MFD39" s="1924"/>
      <c r="MFE39" s="1924"/>
      <c r="MFF39" s="1924"/>
      <c r="MFG39" s="1924"/>
      <c r="MFH39" s="495"/>
      <c r="MFI39" s="495"/>
      <c r="MFJ39" s="495"/>
      <c r="MFK39" s="495"/>
      <c r="MFL39" s="495"/>
      <c r="MFM39" s="495"/>
      <c r="MFN39" s="495"/>
      <c r="MFO39" s="495"/>
      <c r="MFP39" s="495"/>
      <c r="MFQ39" s="495"/>
      <c r="MFR39" s="495"/>
      <c r="MFS39" s="495"/>
      <c r="MFT39" s="495"/>
      <c r="MFU39" s="1924"/>
      <c r="MFV39" s="1924"/>
      <c r="MFW39" s="1924"/>
      <c r="MFX39" s="1924"/>
      <c r="MFY39" s="1924"/>
      <c r="MFZ39" s="1924"/>
      <c r="MGA39" s="1924"/>
      <c r="MGB39" s="1924"/>
      <c r="MGC39" s="1924"/>
      <c r="MGD39" s="1924"/>
      <c r="MGE39" s="1924"/>
      <c r="MGF39" s="1924"/>
      <c r="MGG39" s="1924"/>
      <c r="MGH39" s="1924"/>
      <c r="MGI39" s="495"/>
      <c r="MGJ39" s="495"/>
      <c r="MGK39" s="495"/>
      <c r="MGL39" s="495"/>
      <c r="MGM39" s="495"/>
      <c r="MGN39" s="495"/>
      <c r="MGO39" s="495"/>
      <c r="MGP39" s="495"/>
      <c r="MGQ39" s="495"/>
      <c r="MGR39" s="495"/>
      <c r="MGS39" s="495"/>
      <c r="MGT39" s="495"/>
      <c r="MGU39" s="495"/>
      <c r="MGV39" s="1924"/>
      <c r="MGW39" s="1924"/>
      <c r="MGX39" s="1924"/>
      <c r="MGY39" s="1924"/>
      <c r="MGZ39" s="1924"/>
      <c r="MHA39" s="1924"/>
      <c r="MHB39" s="1924"/>
      <c r="MHC39" s="1924"/>
      <c r="MHD39" s="1924"/>
      <c r="MHE39" s="1924"/>
      <c r="MHF39" s="1924"/>
      <c r="MHG39" s="1924"/>
      <c r="MHH39" s="1924"/>
      <c r="MHI39" s="1924"/>
      <c r="MHJ39" s="495"/>
      <c r="MHK39" s="495"/>
      <c r="MHL39" s="495"/>
      <c r="MHM39" s="495"/>
      <c r="MHN39" s="495"/>
      <c r="MHO39" s="495"/>
      <c r="MHP39" s="495"/>
      <c r="MHQ39" s="495"/>
      <c r="MHR39" s="495"/>
      <c r="MHS39" s="495"/>
      <c r="MHT39" s="495"/>
      <c r="MHU39" s="495"/>
      <c r="MHV39" s="495"/>
      <c r="MHW39" s="1924"/>
      <c r="MHX39" s="1924"/>
      <c r="MHY39" s="1924"/>
      <c r="MHZ39" s="1924"/>
      <c r="MIA39" s="1924"/>
      <c r="MIB39" s="1924"/>
      <c r="MIC39" s="1924"/>
      <c r="MID39" s="1924"/>
      <c r="MIE39" s="1924"/>
      <c r="MIF39" s="1924"/>
      <c r="MIG39" s="1924"/>
      <c r="MIH39" s="1924"/>
      <c r="MII39" s="1924"/>
      <c r="MIJ39" s="1924"/>
      <c r="MIK39" s="495"/>
      <c r="MIL39" s="495"/>
      <c r="MIM39" s="495"/>
      <c r="MIN39" s="495"/>
      <c r="MIO39" s="495"/>
      <c r="MIP39" s="495"/>
      <c r="MIQ39" s="495"/>
      <c r="MIR39" s="495"/>
      <c r="MIS39" s="495"/>
      <c r="MIT39" s="495"/>
      <c r="MIU39" s="495"/>
      <c r="MIV39" s="495"/>
      <c r="MIW39" s="495"/>
      <c r="MIX39" s="1924"/>
      <c r="MIY39" s="1924"/>
      <c r="MIZ39" s="1924"/>
      <c r="MJA39" s="1924"/>
      <c r="MJB39" s="1924"/>
      <c r="MJC39" s="1924"/>
      <c r="MJD39" s="1924"/>
      <c r="MJE39" s="1924"/>
      <c r="MJF39" s="1924"/>
      <c r="MJG39" s="1924"/>
      <c r="MJH39" s="1924"/>
      <c r="MJI39" s="1924"/>
      <c r="MJJ39" s="1924"/>
      <c r="MJK39" s="1924"/>
      <c r="MJL39" s="495"/>
      <c r="MJM39" s="495"/>
      <c r="MJN39" s="495"/>
      <c r="MJO39" s="495"/>
      <c r="MJP39" s="495"/>
      <c r="MJQ39" s="495"/>
      <c r="MJR39" s="495"/>
      <c r="MJS39" s="495"/>
      <c r="MJT39" s="495"/>
      <c r="MJU39" s="495"/>
      <c r="MJV39" s="495"/>
      <c r="MJW39" s="495"/>
      <c r="MJX39" s="495"/>
      <c r="MJY39" s="1924"/>
      <c r="MJZ39" s="1924"/>
      <c r="MKA39" s="1924"/>
      <c r="MKB39" s="1924"/>
      <c r="MKC39" s="1924"/>
      <c r="MKD39" s="1924"/>
      <c r="MKE39" s="1924"/>
      <c r="MKF39" s="1924"/>
      <c r="MKG39" s="1924"/>
      <c r="MKH39" s="1924"/>
      <c r="MKI39" s="1924"/>
      <c r="MKJ39" s="1924"/>
      <c r="MKK39" s="1924"/>
      <c r="MKL39" s="1924"/>
      <c r="MKM39" s="495"/>
      <c r="MKN39" s="495"/>
      <c r="MKO39" s="495"/>
      <c r="MKP39" s="495"/>
      <c r="MKQ39" s="495"/>
      <c r="MKR39" s="495"/>
      <c r="MKS39" s="495"/>
      <c r="MKT39" s="495"/>
      <c r="MKU39" s="495"/>
      <c r="MKV39" s="495"/>
      <c r="MKW39" s="495"/>
      <c r="MKX39" s="495"/>
      <c r="MKY39" s="495"/>
      <c r="MKZ39" s="1924"/>
      <c r="MLA39" s="1924"/>
      <c r="MLB39" s="1924"/>
      <c r="MLC39" s="1924"/>
      <c r="MLD39" s="1924"/>
      <c r="MLE39" s="1924"/>
      <c r="MLF39" s="1924"/>
      <c r="MLG39" s="1924"/>
      <c r="MLH39" s="1924"/>
      <c r="MLI39" s="1924"/>
      <c r="MLJ39" s="1924"/>
      <c r="MLK39" s="1924"/>
      <c r="MLL39" s="1924"/>
      <c r="MLM39" s="1924"/>
      <c r="MLN39" s="495"/>
      <c r="MLO39" s="495"/>
      <c r="MLP39" s="495"/>
      <c r="MLQ39" s="495"/>
      <c r="MLR39" s="495"/>
      <c r="MLS39" s="495"/>
      <c r="MLT39" s="495"/>
      <c r="MLU39" s="495"/>
      <c r="MLV39" s="495"/>
      <c r="MLW39" s="495"/>
      <c r="MLX39" s="495"/>
      <c r="MLY39" s="495"/>
      <c r="MLZ39" s="495"/>
      <c r="MMA39" s="1924"/>
      <c r="MMB39" s="1924"/>
      <c r="MMC39" s="1924"/>
      <c r="MMD39" s="1924"/>
      <c r="MME39" s="1924"/>
      <c r="MMF39" s="1924"/>
      <c r="MMG39" s="1924"/>
      <c r="MMH39" s="1924"/>
      <c r="MMI39" s="1924"/>
      <c r="MMJ39" s="1924"/>
      <c r="MMK39" s="1924"/>
      <c r="MML39" s="1924"/>
      <c r="MMM39" s="1924"/>
      <c r="MMN39" s="1924"/>
      <c r="MMO39" s="495"/>
      <c r="MMP39" s="495"/>
      <c r="MMQ39" s="495"/>
      <c r="MMR39" s="495"/>
      <c r="MMS39" s="495"/>
      <c r="MMT39" s="495"/>
      <c r="MMU39" s="495"/>
      <c r="MMV39" s="495"/>
      <c r="MMW39" s="495"/>
      <c r="MMX39" s="495"/>
      <c r="MMY39" s="495"/>
      <c r="MMZ39" s="495"/>
      <c r="MNA39" s="495"/>
      <c r="MNB39" s="1924"/>
      <c r="MNC39" s="1924"/>
      <c r="MND39" s="1924"/>
      <c r="MNE39" s="1924"/>
      <c r="MNF39" s="1924"/>
      <c r="MNG39" s="1924"/>
      <c r="MNH39" s="1924"/>
      <c r="MNI39" s="1924"/>
      <c r="MNJ39" s="1924"/>
      <c r="MNK39" s="1924"/>
      <c r="MNL39" s="1924"/>
      <c r="MNM39" s="1924"/>
      <c r="MNN39" s="1924"/>
      <c r="MNO39" s="1924"/>
      <c r="MNP39" s="495"/>
      <c r="MNQ39" s="495"/>
      <c r="MNR39" s="495"/>
      <c r="MNS39" s="495"/>
      <c r="MNT39" s="495"/>
      <c r="MNU39" s="495"/>
      <c r="MNV39" s="495"/>
      <c r="MNW39" s="495"/>
      <c r="MNX39" s="495"/>
      <c r="MNY39" s="495"/>
      <c r="MNZ39" s="495"/>
      <c r="MOA39" s="495"/>
      <c r="MOB39" s="495"/>
      <c r="MOC39" s="1924"/>
      <c r="MOD39" s="1924"/>
      <c r="MOE39" s="1924"/>
      <c r="MOF39" s="1924"/>
      <c r="MOG39" s="1924"/>
      <c r="MOH39" s="1924"/>
      <c r="MOI39" s="1924"/>
      <c r="MOJ39" s="1924"/>
      <c r="MOK39" s="1924"/>
      <c r="MOL39" s="1924"/>
      <c r="MOM39" s="1924"/>
      <c r="MON39" s="1924"/>
      <c r="MOO39" s="1924"/>
      <c r="MOP39" s="1924"/>
      <c r="MOQ39" s="495"/>
      <c r="MOR39" s="495"/>
      <c r="MOS39" s="495"/>
      <c r="MOT39" s="495"/>
      <c r="MOU39" s="495"/>
      <c r="MOV39" s="495"/>
      <c r="MOW39" s="495"/>
      <c r="MOX39" s="495"/>
      <c r="MOY39" s="495"/>
      <c r="MOZ39" s="495"/>
      <c r="MPA39" s="495"/>
      <c r="MPB39" s="495"/>
      <c r="MPC39" s="495"/>
      <c r="MPD39" s="1924"/>
      <c r="MPE39" s="1924"/>
      <c r="MPF39" s="1924"/>
      <c r="MPG39" s="1924"/>
      <c r="MPH39" s="1924"/>
      <c r="MPI39" s="1924"/>
      <c r="MPJ39" s="1924"/>
      <c r="MPK39" s="1924"/>
      <c r="MPL39" s="1924"/>
      <c r="MPM39" s="1924"/>
      <c r="MPN39" s="1924"/>
      <c r="MPO39" s="1924"/>
      <c r="MPP39" s="1924"/>
      <c r="MPQ39" s="1924"/>
      <c r="MPR39" s="495"/>
      <c r="MPS39" s="495"/>
      <c r="MPT39" s="495"/>
      <c r="MPU39" s="495"/>
      <c r="MPV39" s="495"/>
      <c r="MPW39" s="495"/>
      <c r="MPX39" s="495"/>
      <c r="MPY39" s="495"/>
      <c r="MPZ39" s="495"/>
      <c r="MQA39" s="495"/>
      <c r="MQB39" s="495"/>
      <c r="MQC39" s="495"/>
      <c r="MQD39" s="495"/>
      <c r="MQE39" s="1924"/>
      <c r="MQF39" s="1924"/>
      <c r="MQG39" s="1924"/>
      <c r="MQH39" s="1924"/>
      <c r="MQI39" s="1924"/>
      <c r="MQJ39" s="1924"/>
      <c r="MQK39" s="1924"/>
      <c r="MQL39" s="1924"/>
      <c r="MQM39" s="1924"/>
      <c r="MQN39" s="1924"/>
      <c r="MQO39" s="1924"/>
      <c r="MQP39" s="1924"/>
      <c r="MQQ39" s="1924"/>
      <c r="MQR39" s="1924"/>
      <c r="MQS39" s="495"/>
      <c r="MQT39" s="495"/>
      <c r="MQU39" s="495"/>
      <c r="MQV39" s="495"/>
      <c r="MQW39" s="495"/>
      <c r="MQX39" s="495"/>
      <c r="MQY39" s="495"/>
      <c r="MQZ39" s="495"/>
      <c r="MRA39" s="495"/>
      <c r="MRB39" s="495"/>
      <c r="MRC39" s="495"/>
      <c r="MRD39" s="495"/>
      <c r="MRE39" s="495"/>
      <c r="MRF39" s="1924"/>
      <c r="MRG39" s="1924"/>
      <c r="MRH39" s="1924"/>
      <c r="MRI39" s="1924"/>
      <c r="MRJ39" s="1924"/>
      <c r="MRK39" s="1924"/>
      <c r="MRL39" s="1924"/>
      <c r="MRM39" s="1924"/>
      <c r="MRN39" s="1924"/>
      <c r="MRO39" s="1924"/>
      <c r="MRP39" s="1924"/>
      <c r="MRQ39" s="1924"/>
      <c r="MRR39" s="1924"/>
      <c r="MRS39" s="1924"/>
      <c r="MRT39" s="495"/>
      <c r="MRU39" s="495"/>
      <c r="MRV39" s="495"/>
      <c r="MRW39" s="495"/>
      <c r="MRX39" s="495"/>
      <c r="MRY39" s="495"/>
      <c r="MRZ39" s="495"/>
      <c r="MSA39" s="495"/>
      <c r="MSB39" s="495"/>
      <c r="MSC39" s="495"/>
      <c r="MSD39" s="495"/>
      <c r="MSE39" s="495"/>
      <c r="MSF39" s="495"/>
      <c r="MSG39" s="1924"/>
      <c r="MSH39" s="1924"/>
      <c r="MSI39" s="1924"/>
      <c r="MSJ39" s="1924"/>
      <c r="MSK39" s="1924"/>
      <c r="MSL39" s="1924"/>
      <c r="MSM39" s="1924"/>
      <c r="MSN39" s="1924"/>
      <c r="MSO39" s="1924"/>
      <c r="MSP39" s="1924"/>
      <c r="MSQ39" s="1924"/>
      <c r="MSR39" s="1924"/>
      <c r="MSS39" s="1924"/>
      <c r="MST39" s="1924"/>
      <c r="MSU39" s="495"/>
      <c r="MSV39" s="495"/>
      <c r="MSW39" s="495"/>
      <c r="MSX39" s="495"/>
      <c r="MSY39" s="495"/>
      <c r="MSZ39" s="495"/>
      <c r="MTA39" s="495"/>
      <c r="MTB39" s="495"/>
      <c r="MTC39" s="495"/>
      <c r="MTD39" s="495"/>
      <c r="MTE39" s="495"/>
      <c r="MTF39" s="495"/>
      <c r="MTG39" s="495"/>
      <c r="MTH39" s="1924"/>
      <c r="MTI39" s="1924"/>
      <c r="MTJ39" s="1924"/>
      <c r="MTK39" s="1924"/>
      <c r="MTL39" s="1924"/>
      <c r="MTM39" s="1924"/>
      <c r="MTN39" s="1924"/>
      <c r="MTO39" s="1924"/>
      <c r="MTP39" s="1924"/>
      <c r="MTQ39" s="1924"/>
      <c r="MTR39" s="1924"/>
      <c r="MTS39" s="1924"/>
      <c r="MTT39" s="1924"/>
      <c r="MTU39" s="1924"/>
      <c r="MTV39" s="495"/>
      <c r="MTW39" s="495"/>
      <c r="MTX39" s="495"/>
      <c r="MTY39" s="495"/>
      <c r="MTZ39" s="495"/>
      <c r="MUA39" s="495"/>
      <c r="MUB39" s="495"/>
      <c r="MUC39" s="495"/>
      <c r="MUD39" s="495"/>
      <c r="MUE39" s="495"/>
      <c r="MUF39" s="495"/>
      <c r="MUG39" s="495"/>
      <c r="MUH39" s="495"/>
      <c r="MUI39" s="1924"/>
      <c r="MUJ39" s="1924"/>
      <c r="MUK39" s="1924"/>
      <c r="MUL39" s="1924"/>
      <c r="MUM39" s="1924"/>
      <c r="MUN39" s="1924"/>
      <c r="MUO39" s="1924"/>
      <c r="MUP39" s="1924"/>
      <c r="MUQ39" s="1924"/>
      <c r="MUR39" s="1924"/>
      <c r="MUS39" s="1924"/>
      <c r="MUT39" s="1924"/>
      <c r="MUU39" s="1924"/>
      <c r="MUV39" s="1924"/>
      <c r="MUW39" s="495"/>
      <c r="MUX39" s="495"/>
      <c r="MUY39" s="495"/>
      <c r="MUZ39" s="495"/>
      <c r="MVA39" s="495"/>
      <c r="MVB39" s="495"/>
      <c r="MVC39" s="495"/>
      <c r="MVD39" s="495"/>
      <c r="MVE39" s="495"/>
      <c r="MVF39" s="495"/>
      <c r="MVG39" s="495"/>
      <c r="MVH39" s="495"/>
      <c r="MVI39" s="495"/>
      <c r="MVJ39" s="1924"/>
      <c r="MVK39" s="1924"/>
      <c r="MVL39" s="1924"/>
      <c r="MVM39" s="1924"/>
      <c r="MVN39" s="1924"/>
      <c r="MVO39" s="1924"/>
      <c r="MVP39" s="1924"/>
      <c r="MVQ39" s="1924"/>
      <c r="MVR39" s="1924"/>
      <c r="MVS39" s="1924"/>
      <c r="MVT39" s="1924"/>
      <c r="MVU39" s="1924"/>
      <c r="MVV39" s="1924"/>
      <c r="MVW39" s="1924"/>
      <c r="MVX39" s="495"/>
      <c r="MVY39" s="495"/>
      <c r="MVZ39" s="495"/>
      <c r="MWA39" s="495"/>
      <c r="MWB39" s="495"/>
      <c r="MWC39" s="495"/>
      <c r="MWD39" s="495"/>
      <c r="MWE39" s="495"/>
      <c r="MWF39" s="495"/>
      <c r="MWG39" s="495"/>
      <c r="MWH39" s="495"/>
      <c r="MWI39" s="495"/>
      <c r="MWJ39" s="495"/>
      <c r="MWK39" s="1924"/>
      <c r="MWL39" s="1924"/>
      <c r="MWM39" s="1924"/>
      <c r="MWN39" s="1924"/>
      <c r="MWO39" s="1924"/>
      <c r="MWP39" s="1924"/>
      <c r="MWQ39" s="1924"/>
      <c r="MWR39" s="1924"/>
      <c r="MWS39" s="1924"/>
      <c r="MWT39" s="1924"/>
      <c r="MWU39" s="1924"/>
      <c r="MWV39" s="1924"/>
      <c r="MWW39" s="1924"/>
      <c r="MWX39" s="1924"/>
      <c r="MWY39" s="495"/>
      <c r="MWZ39" s="495"/>
      <c r="MXA39" s="495"/>
      <c r="MXB39" s="495"/>
      <c r="MXC39" s="495"/>
      <c r="MXD39" s="495"/>
      <c r="MXE39" s="495"/>
      <c r="MXF39" s="495"/>
      <c r="MXG39" s="495"/>
      <c r="MXH39" s="495"/>
      <c r="MXI39" s="495"/>
      <c r="MXJ39" s="495"/>
      <c r="MXK39" s="495"/>
      <c r="MXL39" s="1924"/>
      <c r="MXM39" s="1924"/>
      <c r="MXN39" s="1924"/>
      <c r="MXO39" s="1924"/>
      <c r="MXP39" s="1924"/>
      <c r="MXQ39" s="1924"/>
      <c r="MXR39" s="1924"/>
      <c r="MXS39" s="1924"/>
      <c r="MXT39" s="1924"/>
      <c r="MXU39" s="1924"/>
      <c r="MXV39" s="1924"/>
      <c r="MXW39" s="1924"/>
      <c r="MXX39" s="1924"/>
      <c r="MXY39" s="1924"/>
      <c r="MXZ39" s="495"/>
      <c r="MYA39" s="495"/>
      <c r="MYB39" s="495"/>
      <c r="MYC39" s="495"/>
      <c r="MYD39" s="495"/>
      <c r="MYE39" s="495"/>
      <c r="MYF39" s="495"/>
      <c r="MYG39" s="495"/>
      <c r="MYH39" s="495"/>
      <c r="MYI39" s="495"/>
      <c r="MYJ39" s="495"/>
      <c r="MYK39" s="495"/>
      <c r="MYL39" s="495"/>
      <c r="MYM39" s="1924"/>
      <c r="MYN39" s="1924"/>
      <c r="MYO39" s="1924"/>
      <c r="MYP39" s="1924"/>
      <c r="MYQ39" s="1924"/>
      <c r="MYR39" s="1924"/>
      <c r="MYS39" s="1924"/>
      <c r="MYT39" s="1924"/>
      <c r="MYU39" s="1924"/>
      <c r="MYV39" s="1924"/>
      <c r="MYW39" s="1924"/>
      <c r="MYX39" s="1924"/>
      <c r="MYY39" s="1924"/>
      <c r="MYZ39" s="1924"/>
      <c r="MZA39" s="495"/>
      <c r="MZB39" s="495"/>
      <c r="MZC39" s="495"/>
      <c r="MZD39" s="495"/>
      <c r="MZE39" s="495"/>
      <c r="MZF39" s="495"/>
      <c r="MZG39" s="495"/>
      <c r="MZH39" s="495"/>
      <c r="MZI39" s="495"/>
      <c r="MZJ39" s="495"/>
      <c r="MZK39" s="495"/>
      <c r="MZL39" s="495"/>
      <c r="MZM39" s="495"/>
      <c r="MZN39" s="1924"/>
      <c r="MZO39" s="1924"/>
      <c r="MZP39" s="1924"/>
      <c r="MZQ39" s="1924"/>
      <c r="MZR39" s="1924"/>
      <c r="MZS39" s="1924"/>
      <c r="MZT39" s="1924"/>
      <c r="MZU39" s="1924"/>
      <c r="MZV39" s="1924"/>
      <c r="MZW39" s="1924"/>
      <c r="MZX39" s="1924"/>
      <c r="MZY39" s="1924"/>
      <c r="MZZ39" s="1924"/>
      <c r="NAA39" s="1924"/>
      <c r="NAB39" s="495"/>
      <c r="NAC39" s="495"/>
      <c r="NAD39" s="495"/>
      <c r="NAE39" s="495"/>
      <c r="NAF39" s="495"/>
      <c r="NAG39" s="495"/>
      <c r="NAH39" s="495"/>
      <c r="NAI39" s="495"/>
      <c r="NAJ39" s="495"/>
      <c r="NAK39" s="495"/>
      <c r="NAL39" s="495"/>
      <c r="NAM39" s="495"/>
      <c r="NAN39" s="495"/>
      <c r="NAO39" s="1924"/>
      <c r="NAP39" s="1924"/>
      <c r="NAQ39" s="1924"/>
      <c r="NAR39" s="1924"/>
      <c r="NAS39" s="1924"/>
      <c r="NAT39" s="1924"/>
      <c r="NAU39" s="1924"/>
      <c r="NAV39" s="1924"/>
      <c r="NAW39" s="1924"/>
      <c r="NAX39" s="1924"/>
      <c r="NAY39" s="1924"/>
      <c r="NAZ39" s="1924"/>
      <c r="NBA39" s="1924"/>
      <c r="NBB39" s="1924"/>
      <c r="NBC39" s="495"/>
      <c r="NBD39" s="495"/>
      <c r="NBE39" s="495"/>
      <c r="NBF39" s="495"/>
      <c r="NBG39" s="495"/>
      <c r="NBH39" s="495"/>
      <c r="NBI39" s="495"/>
      <c r="NBJ39" s="495"/>
      <c r="NBK39" s="495"/>
      <c r="NBL39" s="495"/>
      <c r="NBM39" s="495"/>
      <c r="NBN39" s="495"/>
      <c r="NBO39" s="495"/>
      <c r="NBP39" s="1924"/>
      <c r="NBQ39" s="1924"/>
      <c r="NBR39" s="1924"/>
      <c r="NBS39" s="1924"/>
      <c r="NBT39" s="1924"/>
      <c r="NBU39" s="1924"/>
      <c r="NBV39" s="1924"/>
      <c r="NBW39" s="1924"/>
      <c r="NBX39" s="1924"/>
      <c r="NBY39" s="1924"/>
      <c r="NBZ39" s="1924"/>
      <c r="NCA39" s="1924"/>
      <c r="NCB39" s="1924"/>
      <c r="NCC39" s="1924"/>
      <c r="NCD39" s="495"/>
      <c r="NCE39" s="495"/>
      <c r="NCF39" s="495"/>
      <c r="NCG39" s="495"/>
      <c r="NCH39" s="495"/>
      <c r="NCI39" s="495"/>
      <c r="NCJ39" s="495"/>
      <c r="NCK39" s="495"/>
      <c r="NCL39" s="495"/>
      <c r="NCM39" s="495"/>
      <c r="NCN39" s="495"/>
      <c r="NCO39" s="495"/>
      <c r="NCP39" s="495"/>
      <c r="NCQ39" s="1924"/>
      <c r="NCR39" s="1924"/>
      <c r="NCS39" s="1924"/>
      <c r="NCT39" s="1924"/>
      <c r="NCU39" s="1924"/>
      <c r="NCV39" s="1924"/>
      <c r="NCW39" s="1924"/>
      <c r="NCX39" s="1924"/>
      <c r="NCY39" s="1924"/>
      <c r="NCZ39" s="1924"/>
      <c r="NDA39" s="1924"/>
      <c r="NDB39" s="1924"/>
      <c r="NDC39" s="1924"/>
      <c r="NDD39" s="1924"/>
      <c r="NDE39" s="495"/>
      <c r="NDF39" s="495"/>
      <c r="NDG39" s="495"/>
      <c r="NDH39" s="495"/>
      <c r="NDI39" s="495"/>
      <c r="NDJ39" s="495"/>
      <c r="NDK39" s="495"/>
      <c r="NDL39" s="495"/>
      <c r="NDM39" s="495"/>
      <c r="NDN39" s="495"/>
      <c r="NDO39" s="495"/>
      <c r="NDP39" s="495"/>
      <c r="NDQ39" s="495"/>
      <c r="NDR39" s="1924"/>
      <c r="NDS39" s="1924"/>
      <c r="NDT39" s="1924"/>
      <c r="NDU39" s="1924"/>
      <c r="NDV39" s="1924"/>
      <c r="NDW39" s="1924"/>
      <c r="NDX39" s="1924"/>
      <c r="NDY39" s="1924"/>
      <c r="NDZ39" s="1924"/>
      <c r="NEA39" s="1924"/>
      <c r="NEB39" s="1924"/>
      <c r="NEC39" s="1924"/>
      <c r="NED39" s="1924"/>
      <c r="NEE39" s="1924"/>
      <c r="NEF39" s="495"/>
      <c r="NEG39" s="495"/>
      <c r="NEH39" s="495"/>
      <c r="NEI39" s="495"/>
      <c r="NEJ39" s="495"/>
      <c r="NEK39" s="495"/>
      <c r="NEL39" s="495"/>
      <c r="NEM39" s="495"/>
      <c r="NEN39" s="495"/>
      <c r="NEO39" s="495"/>
      <c r="NEP39" s="495"/>
      <c r="NEQ39" s="495"/>
      <c r="NER39" s="495"/>
      <c r="NES39" s="1924"/>
      <c r="NET39" s="1924"/>
      <c r="NEU39" s="1924"/>
      <c r="NEV39" s="1924"/>
      <c r="NEW39" s="1924"/>
      <c r="NEX39" s="1924"/>
      <c r="NEY39" s="1924"/>
      <c r="NEZ39" s="1924"/>
      <c r="NFA39" s="1924"/>
      <c r="NFB39" s="1924"/>
      <c r="NFC39" s="1924"/>
      <c r="NFD39" s="1924"/>
      <c r="NFE39" s="1924"/>
      <c r="NFF39" s="1924"/>
      <c r="NFG39" s="495"/>
      <c r="NFH39" s="495"/>
      <c r="NFI39" s="495"/>
      <c r="NFJ39" s="495"/>
      <c r="NFK39" s="495"/>
      <c r="NFL39" s="495"/>
      <c r="NFM39" s="495"/>
      <c r="NFN39" s="495"/>
      <c r="NFO39" s="495"/>
      <c r="NFP39" s="495"/>
      <c r="NFQ39" s="495"/>
      <c r="NFR39" s="495"/>
      <c r="NFS39" s="495"/>
      <c r="NFT39" s="1924"/>
      <c r="NFU39" s="1924"/>
      <c r="NFV39" s="1924"/>
      <c r="NFW39" s="1924"/>
      <c r="NFX39" s="1924"/>
      <c r="NFY39" s="1924"/>
      <c r="NFZ39" s="1924"/>
      <c r="NGA39" s="1924"/>
      <c r="NGB39" s="1924"/>
      <c r="NGC39" s="1924"/>
      <c r="NGD39" s="1924"/>
      <c r="NGE39" s="1924"/>
      <c r="NGF39" s="1924"/>
      <c r="NGG39" s="1924"/>
      <c r="NGH39" s="495"/>
      <c r="NGI39" s="495"/>
      <c r="NGJ39" s="495"/>
      <c r="NGK39" s="495"/>
      <c r="NGL39" s="495"/>
      <c r="NGM39" s="495"/>
      <c r="NGN39" s="495"/>
      <c r="NGO39" s="495"/>
      <c r="NGP39" s="495"/>
      <c r="NGQ39" s="495"/>
      <c r="NGR39" s="495"/>
      <c r="NGS39" s="495"/>
      <c r="NGT39" s="495"/>
      <c r="NGU39" s="1924"/>
      <c r="NGV39" s="1924"/>
      <c r="NGW39" s="1924"/>
      <c r="NGX39" s="1924"/>
      <c r="NGY39" s="1924"/>
      <c r="NGZ39" s="1924"/>
      <c r="NHA39" s="1924"/>
      <c r="NHB39" s="1924"/>
      <c r="NHC39" s="1924"/>
      <c r="NHD39" s="1924"/>
      <c r="NHE39" s="1924"/>
      <c r="NHF39" s="1924"/>
      <c r="NHG39" s="1924"/>
      <c r="NHH39" s="1924"/>
      <c r="NHI39" s="495"/>
      <c r="NHJ39" s="495"/>
      <c r="NHK39" s="495"/>
      <c r="NHL39" s="495"/>
      <c r="NHM39" s="495"/>
      <c r="NHN39" s="495"/>
      <c r="NHO39" s="495"/>
      <c r="NHP39" s="495"/>
      <c r="NHQ39" s="495"/>
      <c r="NHR39" s="495"/>
      <c r="NHS39" s="495"/>
      <c r="NHT39" s="495"/>
      <c r="NHU39" s="495"/>
      <c r="NHV39" s="1924"/>
      <c r="NHW39" s="1924"/>
      <c r="NHX39" s="1924"/>
      <c r="NHY39" s="1924"/>
      <c r="NHZ39" s="1924"/>
      <c r="NIA39" s="1924"/>
      <c r="NIB39" s="1924"/>
      <c r="NIC39" s="1924"/>
      <c r="NID39" s="1924"/>
      <c r="NIE39" s="1924"/>
      <c r="NIF39" s="1924"/>
      <c r="NIG39" s="1924"/>
      <c r="NIH39" s="1924"/>
      <c r="NII39" s="1924"/>
      <c r="NIJ39" s="495"/>
      <c r="NIK39" s="495"/>
      <c r="NIL39" s="495"/>
      <c r="NIM39" s="495"/>
      <c r="NIN39" s="495"/>
      <c r="NIO39" s="495"/>
      <c r="NIP39" s="495"/>
      <c r="NIQ39" s="495"/>
      <c r="NIR39" s="495"/>
      <c r="NIS39" s="495"/>
      <c r="NIT39" s="495"/>
      <c r="NIU39" s="495"/>
      <c r="NIV39" s="495"/>
      <c r="NIW39" s="1924"/>
      <c r="NIX39" s="1924"/>
      <c r="NIY39" s="1924"/>
      <c r="NIZ39" s="1924"/>
      <c r="NJA39" s="1924"/>
      <c r="NJB39" s="1924"/>
      <c r="NJC39" s="1924"/>
      <c r="NJD39" s="1924"/>
      <c r="NJE39" s="1924"/>
      <c r="NJF39" s="1924"/>
      <c r="NJG39" s="1924"/>
      <c r="NJH39" s="1924"/>
      <c r="NJI39" s="1924"/>
      <c r="NJJ39" s="1924"/>
      <c r="NJK39" s="495"/>
      <c r="NJL39" s="495"/>
      <c r="NJM39" s="495"/>
      <c r="NJN39" s="495"/>
      <c r="NJO39" s="495"/>
      <c r="NJP39" s="495"/>
      <c r="NJQ39" s="495"/>
      <c r="NJR39" s="495"/>
      <c r="NJS39" s="495"/>
      <c r="NJT39" s="495"/>
      <c r="NJU39" s="495"/>
      <c r="NJV39" s="495"/>
      <c r="NJW39" s="495"/>
      <c r="NJX39" s="1924"/>
      <c r="NJY39" s="1924"/>
      <c r="NJZ39" s="1924"/>
      <c r="NKA39" s="1924"/>
      <c r="NKB39" s="1924"/>
      <c r="NKC39" s="1924"/>
      <c r="NKD39" s="1924"/>
      <c r="NKE39" s="1924"/>
      <c r="NKF39" s="1924"/>
      <c r="NKG39" s="1924"/>
      <c r="NKH39" s="1924"/>
      <c r="NKI39" s="1924"/>
      <c r="NKJ39" s="1924"/>
      <c r="NKK39" s="1924"/>
      <c r="NKL39" s="495"/>
      <c r="NKM39" s="495"/>
      <c r="NKN39" s="495"/>
      <c r="NKO39" s="495"/>
      <c r="NKP39" s="495"/>
      <c r="NKQ39" s="495"/>
      <c r="NKR39" s="495"/>
      <c r="NKS39" s="495"/>
      <c r="NKT39" s="495"/>
      <c r="NKU39" s="495"/>
      <c r="NKV39" s="495"/>
      <c r="NKW39" s="495"/>
      <c r="NKX39" s="495"/>
      <c r="NKY39" s="1924"/>
      <c r="NKZ39" s="1924"/>
      <c r="NLA39" s="1924"/>
      <c r="NLB39" s="1924"/>
      <c r="NLC39" s="1924"/>
      <c r="NLD39" s="1924"/>
      <c r="NLE39" s="1924"/>
      <c r="NLF39" s="1924"/>
      <c r="NLG39" s="1924"/>
      <c r="NLH39" s="1924"/>
      <c r="NLI39" s="1924"/>
      <c r="NLJ39" s="1924"/>
      <c r="NLK39" s="1924"/>
      <c r="NLL39" s="1924"/>
      <c r="NLM39" s="495"/>
      <c r="NLN39" s="495"/>
      <c r="NLO39" s="495"/>
      <c r="NLP39" s="495"/>
      <c r="NLQ39" s="495"/>
      <c r="NLR39" s="495"/>
      <c r="NLS39" s="495"/>
      <c r="NLT39" s="495"/>
      <c r="NLU39" s="495"/>
      <c r="NLV39" s="495"/>
      <c r="NLW39" s="495"/>
      <c r="NLX39" s="495"/>
      <c r="NLY39" s="495"/>
      <c r="NLZ39" s="1924"/>
      <c r="NMA39" s="1924"/>
      <c r="NMB39" s="1924"/>
      <c r="NMC39" s="1924"/>
      <c r="NMD39" s="1924"/>
      <c r="NME39" s="1924"/>
      <c r="NMF39" s="1924"/>
      <c r="NMG39" s="1924"/>
      <c r="NMH39" s="1924"/>
      <c r="NMI39" s="1924"/>
      <c r="NMJ39" s="1924"/>
      <c r="NMK39" s="1924"/>
      <c r="NML39" s="1924"/>
      <c r="NMM39" s="1924"/>
      <c r="NMN39" s="495"/>
      <c r="NMO39" s="495"/>
      <c r="NMP39" s="495"/>
      <c r="NMQ39" s="495"/>
      <c r="NMR39" s="495"/>
      <c r="NMS39" s="495"/>
      <c r="NMT39" s="495"/>
      <c r="NMU39" s="495"/>
      <c r="NMV39" s="495"/>
      <c r="NMW39" s="495"/>
      <c r="NMX39" s="495"/>
      <c r="NMY39" s="495"/>
      <c r="NMZ39" s="495"/>
      <c r="NNA39" s="1924"/>
      <c r="NNB39" s="1924"/>
      <c r="NNC39" s="1924"/>
      <c r="NND39" s="1924"/>
      <c r="NNE39" s="1924"/>
      <c r="NNF39" s="1924"/>
      <c r="NNG39" s="1924"/>
      <c r="NNH39" s="1924"/>
      <c r="NNI39" s="1924"/>
      <c r="NNJ39" s="1924"/>
      <c r="NNK39" s="1924"/>
      <c r="NNL39" s="1924"/>
      <c r="NNM39" s="1924"/>
      <c r="NNN39" s="1924"/>
      <c r="NNO39" s="495"/>
      <c r="NNP39" s="495"/>
      <c r="NNQ39" s="495"/>
      <c r="NNR39" s="495"/>
      <c r="NNS39" s="495"/>
      <c r="NNT39" s="495"/>
      <c r="NNU39" s="495"/>
      <c r="NNV39" s="495"/>
      <c r="NNW39" s="495"/>
      <c r="NNX39" s="495"/>
      <c r="NNY39" s="495"/>
      <c r="NNZ39" s="495"/>
      <c r="NOA39" s="495"/>
      <c r="NOB39" s="1924"/>
      <c r="NOC39" s="1924"/>
      <c r="NOD39" s="1924"/>
      <c r="NOE39" s="1924"/>
      <c r="NOF39" s="1924"/>
      <c r="NOG39" s="1924"/>
      <c r="NOH39" s="1924"/>
      <c r="NOI39" s="1924"/>
      <c r="NOJ39" s="1924"/>
      <c r="NOK39" s="1924"/>
      <c r="NOL39" s="1924"/>
      <c r="NOM39" s="1924"/>
      <c r="NON39" s="1924"/>
      <c r="NOO39" s="1924"/>
      <c r="NOP39" s="495"/>
      <c r="NOQ39" s="495"/>
      <c r="NOR39" s="495"/>
      <c r="NOS39" s="495"/>
      <c r="NOT39" s="495"/>
      <c r="NOU39" s="495"/>
      <c r="NOV39" s="495"/>
      <c r="NOW39" s="495"/>
      <c r="NOX39" s="495"/>
      <c r="NOY39" s="495"/>
      <c r="NOZ39" s="495"/>
      <c r="NPA39" s="495"/>
      <c r="NPB39" s="495"/>
      <c r="NPC39" s="1924"/>
      <c r="NPD39" s="1924"/>
      <c r="NPE39" s="1924"/>
      <c r="NPF39" s="1924"/>
      <c r="NPG39" s="1924"/>
      <c r="NPH39" s="1924"/>
      <c r="NPI39" s="1924"/>
      <c r="NPJ39" s="1924"/>
      <c r="NPK39" s="1924"/>
      <c r="NPL39" s="1924"/>
      <c r="NPM39" s="1924"/>
      <c r="NPN39" s="1924"/>
      <c r="NPO39" s="1924"/>
      <c r="NPP39" s="1924"/>
      <c r="NPQ39" s="495"/>
      <c r="NPR39" s="495"/>
      <c r="NPS39" s="495"/>
      <c r="NPT39" s="495"/>
      <c r="NPU39" s="495"/>
      <c r="NPV39" s="495"/>
      <c r="NPW39" s="495"/>
      <c r="NPX39" s="495"/>
      <c r="NPY39" s="495"/>
      <c r="NPZ39" s="495"/>
      <c r="NQA39" s="495"/>
      <c r="NQB39" s="495"/>
      <c r="NQC39" s="495"/>
      <c r="NQD39" s="1924"/>
      <c r="NQE39" s="1924"/>
      <c r="NQF39" s="1924"/>
      <c r="NQG39" s="1924"/>
      <c r="NQH39" s="1924"/>
      <c r="NQI39" s="1924"/>
      <c r="NQJ39" s="1924"/>
      <c r="NQK39" s="1924"/>
      <c r="NQL39" s="1924"/>
      <c r="NQM39" s="1924"/>
      <c r="NQN39" s="1924"/>
      <c r="NQO39" s="1924"/>
      <c r="NQP39" s="1924"/>
      <c r="NQQ39" s="1924"/>
      <c r="NQR39" s="495"/>
      <c r="NQS39" s="495"/>
      <c r="NQT39" s="495"/>
      <c r="NQU39" s="495"/>
      <c r="NQV39" s="495"/>
      <c r="NQW39" s="495"/>
      <c r="NQX39" s="495"/>
      <c r="NQY39" s="495"/>
      <c r="NQZ39" s="495"/>
      <c r="NRA39" s="495"/>
      <c r="NRB39" s="495"/>
      <c r="NRC39" s="495"/>
      <c r="NRD39" s="495"/>
      <c r="NRE39" s="1924"/>
      <c r="NRF39" s="1924"/>
      <c r="NRG39" s="1924"/>
      <c r="NRH39" s="1924"/>
      <c r="NRI39" s="1924"/>
      <c r="NRJ39" s="1924"/>
      <c r="NRK39" s="1924"/>
      <c r="NRL39" s="1924"/>
      <c r="NRM39" s="1924"/>
      <c r="NRN39" s="1924"/>
      <c r="NRO39" s="1924"/>
      <c r="NRP39" s="1924"/>
      <c r="NRQ39" s="1924"/>
      <c r="NRR39" s="1924"/>
      <c r="NRS39" s="495"/>
      <c r="NRT39" s="495"/>
      <c r="NRU39" s="495"/>
      <c r="NRV39" s="495"/>
      <c r="NRW39" s="495"/>
      <c r="NRX39" s="495"/>
      <c r="NRY39" s="495"/>
      <c r="NRZ39" s="495"/>
      <c r="NSA39" s="495"/>
      <c r="NSB39" s="495"/>
      <c r="NSC39" s="495"/>
      <c r="NSD39" s="495"/>
      <c r="NSE39" s="495"/>
      <c r="NSF39" s="1924"/>
      <c r="NSG39" s="1924"/>
      <c r="NSH39" s="1924"/>
      <c r="NSI39" s="1924"/>
      <c r="NSJ39" s="1924"/>
      <c r="NSK39" s="1924"/>
      <c r="NSL39" s="1924"/>
      <c r="NSM39" s="1924"/>
      <c r="NSN39" s="1924"/>
      <c r="NSO39" s="1924"/>
      <c r="NSP39" s="1924"/>
      <c r="NSQ39" s="1924"/>
      <c r="NSR39" s="1924"/>
      <c r="NSS39" s="1924"/>
      <c r="NST39" s="495"/>
      <c r="NSU39" s="495"/>
      <c r="NSV39" s="495"/>
      <c r="NSW39" s="495"/>
      <c r="NSX39" s="495"/>
      <c r="NSY39" s="495"/>
      <c r="NSZ39" s="495"/>
      <c r="NTA39" s="495"/>
      <c r="NTB39" s="495"/>
      <c r="NTC39" s="495"/>
      <c r="NTD39" s="495"/>
      <c r="NTE39" s="495"/>
      <c r="NTF39" s="495"/>
      <c r="NTG39" s="1924"/>
      <c r="NTH39" s="1924"/>
      <c r="NTI39" s="1924"/>
      <c r="NTJ39" s="1924"/>
      <c r="NTK39" s="1924"/>
      <c r="NTL39" s="1924"/>
      <c r="NTM39" s="1924"/>
      <c r="NTN39" s="1924"/>
      <c r="NTO39" s="1924"/>
      <c r="NTP39" s="1924"/>
      <c r="NTQ39" s="1924"/>
      <c r="NTR39" s="1924"/>
      <c r="NTS39" s="1924"/>
      <c r="NTT39" s="1924"/>
      <c r="NTU39" s="495"/>
      <c r="NTV39" s="495"/>
      <c r="NTW39" s="495"/>
      <c r="NTX39" s="495"/>
      <c r="NTY39" s="495"/>
      <c r="NTZ39" s="495"/>
      <c r="NUA39" s="495"/>
      <c r="NUB39" s="495"/>
      <c r="NUC39" s="495"/>
      <c r="NUD39" s="495"/>
      <c r="NUE39" s="495"/>
      <c r="NUF39" s="495"/>
      <c r="NUG39" s="495"/>
      <c r="NUH39" s="1924"/>
      <c r="NUI39" s="1924"/>
      <c r="NUJ39" s="1924"/>
      <c r="NUK39" s="1924"/>
      <c r="NUL39" s="1924"/>
      <c r="NUM39" s="1924"/>
      <c r="NUN39" s="1924"/>
      <c r="NUO39" s="1924"/>
      <c r="NUP39" s="1924"/>
      <c r="NUQ39" s="1924"/>
      <c r="NUR39" s="1924"/>
      <c r="NUS39" s="1924"/>
      <c r="NUT39" s="1924"/>
      <c r="NUU39" s="1924"/>
      <c r="NUV39" s="495"/>
      <c r="NUW39" s="495"/>
      <c r="NUX39" s="495"/>
      <c r="NUY39" s="495"/>
      <c r="NUZ39" s="495"/>
      <c r="NVA39" s="495"/>
      <c r="NVB39" s="495"/>
      <c r="NVC39" s="495"/>
      <c r="NVD39" s="495"/>
      <c r="NVE39" s="495"/>
      <c r="NVF39" s="495"/>
      <c r="NVG39" s="495"/>
      <c r="NVH39" s="495"/>
      <c r="NVI39" s="1924"/>
      <c r="NVJ39" s="1924"/>
      <c r="NVK39" s="1924"/>
      <c r="NVL39" s="1924"/>
      <c r="NVM39" s="1924"/>
      <c r="NVN39" s="1924"/>
      <c r="NVO39" s="1924"/>
      <c r="NVP39" s="1924"/>
      <c r="NVQ39" s="1924"/>
      <c r="NVR39" s="1924"/>
      <c r="NVS39" s="1924"/>
      <c r="NVT39" s="1924"/>
      <c r="NVU39" s="1924"/>
      <c r="NVV39" s="1924"/>
      <c r="NVW39" s="495"/>
      <c r="NVX39" s="495"/>
      <c r="NVY39" s="495"/>
      <c r="NVZ39" s="495"/>
      <c r="NWA39" s="495"/>
      <c r="NWB39" s="495"/>
      <c r="NWC39" s="495"/>
      <c r="NWD39" s="495"/>
      <c r="NWE39" s="495"/>
      <c r="NWF39" s="495"/>
      <c r="NWG39" s="495"/>
      <c r="NWH39" s="495"/>
      <c r="NWI39" s="495"/>
      <c r="NWJ39" s="1924"/>
      <c r="NWK39" s="1924"/>
      <c r="NWL39" s="1924"/>
      <c r="NWM39" s="1924"/>
      <c r="NWN39" s="1924"/>
      <c r="NWO39" s="1924"/>
      <c r="NWP39" s="1924"/>
      <c r="NWQ39" s="1924"/>
      <c r="NWR39" s="1924"/>
      <c r="NWS39" s="1924"/>
      <c r="NWT39" s="1924"/>
      <c r="NWU39" s="1924"/>
      <c r="NWV39" s="1924"/>
      <c r="NWW39" s="1924"/>
      <c r="NWX39" s="495"/>
      <c r="NWY39" s="495"/>
      <c r="NWZ39" s="495"/>
      <c r="NXA39" s="495"/>
      <c r="NXB39" s="495"/>
      <c r="NXC39" s="495"/>
      <c r="NXD39" s="495"/>
      <c r="NXE39" s="495"/>
      <c r="NXF39" s="495"/>
      <c r="NXG39" s="495"/>
      <c r="NXH39" s="495"/>
      <c r="NXI39" s="495"/>
      <c r="NXJ39" s="495"/>
      <c r="NXK39" s="1924"/>
      <c r="NXL39" s="1924"/>
      <c r="NXM39" s="1924"/>
      <c r="NXN39" s="1924"/>
      <c r="NXO39" s="1924"/>
      <c r="NXP39" s="1924"/>
      <c r="NXQ39" s="1924"/>
      <c r="NXR39" s="1924"/>
      <c r="NXS39" s="1924"/>
      <c r="NXT39" s="1924"/>
      <c r="NXU39" s="1924"/>
      <c r="NXV39" s="1924"/>
      <c r="NXW39" s="1924"/>
      <c r="NXX39" s="1924"/>
      <c r="NXY39" s="495"/>
      <c r="NXZ39" s="495"/>
      <c r="NYA39" s="495"/>
      <c r="NYB39" s="495"/>
      <c r="NYC39" s="495"/>
      <c r="NYD39" s="495"/>
      <c r="NYE39" s="495"/>
      <c r="NYF39" s="495"/>
      <c r="NYG39" s="495"/>
      <c r="NYH39" s="495"/>
      <c r="NYI39" s="495"/>
      <c r="NYJ39" s="495"/>
      <c r="NYK39" s="495"/>
      <c r="NYL39" s="1924"/>
      <c r="NYM39" s="1924"/>
      <c r="NYN39" s="1924"/>
      <c r="NYO39" s="1924"/>
      <c r="NYP39" s="1924"/>
      <c r="NYQ39" s="1924"/>
      <c r="NYR39" s="1924"/>
      <c r="NYS39" s="1924"/>
      <c r="NYT39" s="1924"/>
      <c r="NYU39" s="1924"/>
      <c r="NYV39" s="1924"/>
      <c r="NYW39" s="1924"/>
      <c r="NYX39" s="1924"/>
      <c r="NYY39" s="1924"/>
      <c r="NYZ39" s="495"/>
      <c r="NZA39" s="495"/>
      <c r="NZB39" s="495"/>
      <c r="NZC39" s="495"/>
      <c r="NZD39" s="495"/>
      <c r="NZE39" s="495"/>
      <c r="NZF39" s="495"/>
      <c r="NZG39" s="495"/>
      <c r="NZH39" s="495"/>
      <c r="NZI39" s="495"/>
      <c r="NZJ39" s="495"/>
      <c r="NZK39" s="495"/>
      <c r="NZL39" s="495"/>
      <c r="NZM39" s="1924"/>
      <c r="NZN39" s="1924"/>
      <c r="NZO39" s="1924"/>
      <c r="NZP39" s="1924"/>
      <c r="NZQ39" s="1924"/>
      <c r="NZR39" s="1924"/>
      <c r="NZS39" s="1924"/>
      <c r="NZT39" s="1924"/>
      <c r="NZU39" s="1924"/>
      <c r="NZV39" s="1924"/>
      <c r="NZW39" s="1924"/>
      <c r="NZX39" s="1924"/>
      <c r="NZY39" s="1924"/>
      <c r="NZZ39" s="1924"/>
      <c r="OAA39" s="495"/>
      <c r="OAB39" s="495"/>
      <c r="OAC39" s="495"/>
      <c r="OAD39" s="495"/>
      <c r="OAE39" s="495"/>
      <c r="OAF39" s="495"/>
      <c r="OAG39" s="495"/>
      <c r="OAH39" s="495"/>
      <c r="OAI39" s="495"/>
      <c r="OAJ39" s="495"/>
      <c r="OAK39" s="495"/>
      <c r="OAL39" s="495"/>
      <c r="OAM39" s="495"/>
      <c r="OAN39" s="1924"/>
      <c r="OAO39" s="1924"/>
      <c r="OAP39" s="1924"/>
      <c r="OAQ39" s="1924"/>
      <c r="OAR39" s="1924"/>
      <c r="OAS39" s="1924"/>
      <c r="OAT39" s="1924"/>
      <c r="OAU39" s="1924"/>
      <c r="OAV39" s="1924"/>
      <c r="OAW39" s="1924"/>
      <c r="OAX39" s="1924"/>
      <c r="OAY39" s="1924"/>
      <c r="OAZ39" s="1924"/>
      <c r="OBA39" s="1924"/>
      <c r="OBB39" s="495"/>
      <c r="OBC39" s="495"/>
      <c r="OBD39" s="495"/>
      <c r="OBE39" s="495"/>
      <c r="OBF39" s="495"/>
      <c r="OBG39" s="495"/>
      <c r="OBH39" s="495"/>
      <c r="OBI39" s="495"/>
      <c r="OBJ39" s="495"/>
      <c r="OBK39" s="495"/>
      <c r="OBL39" s="495"/>
      <c r="OBM39" s="495"/>
      <c r="OBN39" s="495"/>
      <c r="OBO39" s="1924"/>
      <c r="OBP39" s="1924"/>
      <c r="OBQ39" s="1924"/>
      <c r="OBR39" s="1924"/>
      <c r="OBS39" s="1924"/>
      <c r="OBT39" s="1924"/>
      <c r="OBU39" s="1924"/>
      <c r="OBV39" s="1924"/>
      <c r="OBW39" s="1924"/>
      <c r="OBX39" s="1924"/>
      <c r="OBY39" s="1924"/>
      <c r="OBZ39" s="1924"/>
      <c r="OCA39" s="1924"/>
      <c r="OCB39" s="1924"/>
      <c r="OCC39" s="495"/>
      <c r="OCD39" s="495"/>
      <c r="OCE39" s="495"/>
      <c r="OCF39" s="495"/>
      <c r="OCG39" s="495"/>
      <c r="OCH39" s="495"/>
      <c r="OCI39" s="495"/>
      <c r="OCJ39" s="495"/>
      <c r="OCK39" s="495"/>
      <c r="OCL39" s="495"/>
      <c r="OCM39" s="495"/>
      <c r="OCN39" s="495"/>
      <c r="OCO39" s="495"/>
      <c r="OCP39" s="1924"/>
      <c r="OCQ39" s="1924"/>
      <c r="OCR39" s="1924"/>
      <c r="OCS39" s="1924"/>
      <c r="OCT39" s="1924"/>
      <c r="OCU39" s="1924"/>
      <c r="OCV39" s="1924"/>
      <c r="OCW39" s="1924"/>
      <c r="OCX39" s="1924"/>
      <c r="OCY39" s="1924"/>
      <c r="OCZ39" s="1924"/>
      <c r="ODA39" s="1924"/>
      <c r="ODB39" s="1924"/>
      <c r="ODC39" s="1924"/>
      <c r="ODD39" s="495"/>
      <c r="ODE39" s="495"/>
      <c r="ODF39" s="495"/>
      <c r="ODG39" s="495"/>
      <c r="ODH39" s="495"/>
      <c r="ODI39" s="495"/>
      <c r="ODJ39" s="495"/>
      <c r="ODK39" s="495"/>
      <c r="ODL39" s="495"/>
      <c r="ODM39" s="495"/>
      <c r="ODN39" s="495"/>
      <c r="ODO39" s="495"/>
      <c r="ODP39" s="495"/>
      <c r="ODQ39" s="1924"/>
      <c r="ODR39" s="1924"/>
      <c r="ODS39" s="1924"/>
      <c r="ODT39" s="1924"/>
      <c r="ODU39" s="1924"/>
      <c r="ODV39" s="1924"/>
      <c r="ODW39" s="1924"/>
      <c r="ODX39" s="1924"/>
      <c r="ODY39" s="1924"/>
      <c r="ODZ39" s="1924"/>
      <c r="OEA39" s="1924"/>
      <c r="OEB39" s="1924"/>
      <c r="OEC39" s="1924"/>
      <c r="OED39" s="1924"/>
      <c r="OEE39" s="495"/>
      <c r="OEF39" s="495"/>
      <c r="OEG39" s="495"/>
      <c r="OEH39" s="495"/>
      <c r="OEI39" s="495"/>
      <c r="OEJ39" s="495"/>
      <c r="OEK39" s="495"/>
      <c r="OEL39" s="495"/>
      <c r="OEM39" s="495"/>
      <c r="OEN39" s="495"/>
      <c r="OEO39" s="495"/>
      <c r="OEP39" s="495"/>
      <c r="OEQ39" s="495"/>
      <c r="OER39" s="1924"/>
      <c r="OES39" s="1924"/>
      <c r="OET39" s="1924"/>
      <c r="OEU39" s="1924"/>
      <c r="OEV39" s="1924"/>
      <c r="OEW39" s="1924"/>
      <c r="OEX39" s="1924"/>
      <c r="OEY39" s="1924"/>
      <c r="OEZ39" s="1924"/>
      <c r="OFA39" s="1924"/>
      <c r="OFB39" s="1924"/>
      <c r="OFC39" s="1924"/>
      <c r="OFD39" s="1924"/>
      <c r="OFE39" s="1924"/>
      <c r="OFF39" s="495"/>
      <c r="OFG39" s="495"/>
      <c r="OFH39" s="495"/>
      <c r="OFI39" s="495"/>
      <c r="OFJ39" s="495"/>
      <c r="OFK39" s="495"/>
      <c r="OFL39" s="495"/>
      <c r="OFM39" s="495"/>
      <c r="OFN39" s="495"/>
      <c r="OFO39" s="495"/>
      <c r="OFP39" s="495"/>
      <c r="OFQ39" s="495"/>
      <c r="OFR39" s="495"/>
      <c r="OFS39" s="1924"/>
      <c r="OFT39" s="1924"/>
      <c r="OFU39" s="1924"/>
      <c r="OFV39" s="1924"/>
      <c r="OFW39" s="1924"/>
      <c r="OFX39" s="1924"/>
      <c r="OFY39" s="1924"/>
      <c r="OFZ39" s="1924"/>
      <c r="OGA39" s="1924"/>
      <c r="OGB39" s="1924"/>
      <c r="OGC39" s="1924"/>
      <c r="OGD39" s="1924"/>
      <c r="OGE39" s="1924"/>
      <c r="OGF39" s="1924"/>
      <c r="OGG39" s="495"/>
      <c r="OGH39" s="495"/>
      <c r="OGI39" s="495"/>
      <c r="OGJ39" s="495"/>
      <c r="OGK39" s="495"/>
      <c r="OGL39" s="495"/>
      <c r="OGM39" s="495"/>
      <c r="OGN39" s="495"/>
      <c r="OGO39" s="495"/>
      <c r="OGP39" s="495"/>
      <c r="OGQ39" s="495"/>
      <c r="OGR39" s="495"/>
      <c r="OGS39" s="495"/>
      <c r="OGT39" s="1924"/>
      <c r="OGU39" s="1924"/>
      <c r="OGV39" s="1924"/>
      <c r="OGW39" s="1924"/>
      <c r="OGX39" s="1924"/>
      <c r="OGY39" s="1924"/>
      <c r="OGZ39" s="1924"/>
      <c r="OHA39" s="1924"/>
      <c r="OHB39" s="1924"/>
      <c r="OHC39" s="1924"/>
      <c r="OHD39" s="1924"/>
      <c r="OHE39" s="1924"/>
      <c r="OHF39" s="1924"/>
      <c r="OHG39" s="1924"/>
      <c r="OHH39" s="495"/>
      <c r="OHI39" s="495"/>
      <c r="OHJ39" s="495"/>
      <c r="OHK39" s="495"/>
      <c r="OHL39" s="495"/>
      <c r="OHM39" s="495"/>
      <c r="OHN39" s="495"/>
      <c r="OHO39" s="495"/>
      <c r="OHP39" s="495"/>
      <c r="OHQ39" s="495"/>
      <c r="OHR39" s="495"/>
      <c r="OHS39" s="495"/>
      <c r="OHT39" s="495"/>
      <c r="OHU39" s="1924"/>
      <c r="OHV39" s="1924"/>
      <c r="OHW39" s="1924"/>
      <c r="OHX39" s="1924"/>
      <c r="OHY39" s="1924"/>
      <c r="OHZ39" s="1924"/>
      <c r="OIA39" s="1924"/>
      <c r="OIB39" s="1924"/>
      <c r="OIC39" s="1924"/>
      <c r="OID39" s="1924"/>
      <c r="OIE39" s="1924"/>
      <c r="OIF39" s="1924"/>
      <c r="OIG39" s="1924"/>
      <c r="OIH39" s="1924"/>
      <c r="OII39" s="495"/>
      <c r="OIJ39" s="495"/>
      <c r="OIK39" s="495"/>
      <c r="OIL39" s="495"/>
      <c r="OIM39" s="495"/>
      <c r="OIN39" s="495"/>
      <c r="OIO39" s="495"/>
      <c r="OIP39" s="495"/>
      <c r="OIQ39" s="495"/>
      <c r="OIR39" s="495"/>
      <c r="OIS39" s="495"/>
      <c r="OIT39" s="495"/>
      <c r="OIU39" s="495"/>
      <c r="OIV39" s="1924"/>
      <c r="OIW39" s="1924"/>
      <c r="OIX39" s="1924"/>
      <c r="OIY39" s="1924"/>
      <c r="OIZ39" s="1924"/>
      <c r="OJA39" s="1924"/>
      <c r="OJB39" s="1924"/>
      <c r="OJC39" s="1924"/>
      <c r="OJD39" s="1924"/>
      <c r="OJE39" s="1924"/>
      <c r="OJF39" s="1924"/>
      <c r="OJG39" s="1924"/>
      <c r="OJH39" s="1924"/>
      <c r="OJI39" s="1924"/>
      <c r="OJJ39" s="495"/>
      <c r="OJK39" s="495"/>
      <c r="OJL39" s="495"/>
      <c r="OJM39" s="495"/>
      <c r="OJN39" s="495"/>
      <c r="OJO39" s="495"/>
      <c r="OJP39" s="495"/>
      <c r="OJQ39" s="495"/>
      <c r="OJR39" s="495"/>
      <c r="OJS39" s="495"/>
      <c r="OJT39" s="495"/>
      <c r="OJU39" s="495"/>
      <c r="OJV39" s="495"/>
      <c r="OJW39" s="1924"/>
      <c r="OJX39" s="1924"/>
      <c r="OJY39" s="1924"/>
      <c r="OJZ39" s="1924"/>
      <c r="OKA39" s="1924"/>
      <c r="OKB39" s="1924"/>
      <c r="OKC39" s="1924"/>
      <c r="OKD39" s="1924"/>
      <c r="OKE39" s="1924"/>
      <c r="OKF39" s="1924"/>
      <c r="OKG39" s="1924"/>
      <c r="OKH39" s="1924"/>
      <c r="OKI39" s="1924"/>
      <c r="OKJ39" s="1924"/>
      <c r="OKK39" s="495"/>
      <c r="OKL39" s="495"/>
      <c r="OKM39" s="495"/>
      <c r="OKN39" s="495"/>
      <c r="OKO39" s="495"/>
      <c r="OKP39" s="495"/>
      <c r="OKQ39" s="495"/>
      <c r="OKR39" s="495"/>
      <c r="OKS39" s="495"/>
      <c r="OKT39" s="495"/>
      <c r="OKU39" s="495"/>
      <c r="OKV39" s="495"/>
      <c r="OKW39" s="495"/>
      <c r="OKX39" s="1924"/>
      <c r="OKY39" s="1924"/>
      <c r="OKZ39" s="1924"/>
      <c r="OLA39" s="1924"/>
      <c r="OLB39" s="1924"/>
      <c r="OLC39" s="1924"/>
      <c r="OLD39" s="1924"/>
      <c r="OLE39" s="1924"/>
      <c r="OLF39" s="1924"/>
      <c r="OLG39" s="1924"/>
      <c r="OLH39" s="1924"/>
      <c r="OLI39" s="1924"/>
      <c r="OLJ39" s="1924"/>
      <c r="OLK39" s="1924"/>
      <c r="OLL39" s="495"/>
      <c r="OLM39" s="495"/>
      <c r="OLN39" s="495"/>
      <c r="OLO39" s="495"/>
      <c r="OLP39" s="495"/>
      <c r="OLQ39" s="495"/>
      <c r="OLR39" s="495"/>
      <c r="OLS39" s="495"/>
      <c r="OLT39" s="495"/>
      <c r="OLU39" s="495"/>
      <c r="OLV39" s="495"/>
      <c r="OLW39" s="495"/>
      <c r="OLX39" s="495"/>
      <c r="OLY39" s="1924"/>
      <c r="OLZ39" s="1924"/>
      <c r="OMA39" s="1924"/>
      <c r="OMB39" s="1924"/>
      <c r="OMC39" s="1924"/>
      <c r="OMD39" s="1924"/>
      <c r="OME39" s="1924"/>
      <c r="OMF39" s="1924"/>
      <c r="OMG39" s="1924"/>
      <c r="OMH39" s="1924"/>
      <c r="OMI39" s="1924"/>
      <c r="OMJ39" s="1924"/>
      <c r="OMK39" s="1924"/>
      <c r="OML39" s="1924"/>
      <c r="OMM39" s="495"/>
      <c r="OMN39" s="495"/>
      <c r="OMO39" s="495"/>
      <c r="OMP39" s="495"/>
      <c r="OMQ39" s="495"/>
      <c r="OMR39" s="495"/>
      <c r="OMS39" s="495"/>
      <c r="OMT39" s="495"/>
      <c r="OMU39" s="495"/>
      <c r="OMV39" s="495"/>
      <c r="OMW39" s="495"/>
      <c r="OMX39" s="495"/>
      <c r="OMY39" s="495"/>
      <c r="OMZ39" s="1924"/>
      <c r="ONA39" s="1924"/>
      <c r="ONB39" s="1924"/>
      <c r="ONC39" s="1924"/>
      <c r="OND39" s="1924"/>
      <c r="ONE39" s="1924"/>
      <c r="ONF39" s="1924"/>
      <c r="ONG39" s="1924"/>
      <c r="ONH39" s="1924"/>
      <c r="ONI39" s="1924"/>
      <c r="ONJ39" s="1924"/>
      <c r="ONK39" s="1924"/>
      <c r="ONL39" s="1924"/>
      <c r="ONM39" s="1924"/>
      <c r="ONN39" s="495"/>
      <c r="ONO39" s="495"/>
      <c r="ONP39" s="495"/>
      <c r="ONQ39" s="495"/>
      <c r="ONR39" s="495"/>
      <c r="ONS39" s="495"/>
      <c r="ONT39" s="495"/>
      <c r="ONU39" s="495"/>
      <c r="ONV39" s="495"/>
      <c r="ONW39" s="495"/>
      <c r="ONX39" s="495"/>
      <c r="ONY39" s="495"/>
      <c r="ONZ39" s="495"/>
      <c r="OOA39" s="1924"/>
      <c r="OOB39" s="1924"/>
      <c r="OOC39" s="1924"/>
      <c r="OOD39" s="1924"/>
      <c r="OOE39" s="1924"/>
      <c r="OOF39" s="1924"/>
      <c r="OOG39" s="1924"/>
      <c r="OOH39" s="1924"/>
      <c r="OOI39" s="1924"/>
      <c r="OOJ39" s="1924"/>
      <c r="OOK39" s="1924"/>
      <c r="OOL39" s="1924"/>
      <c r="OOM39" s="1924"/>
      <c r="OON39" s="1924"/>
      <c r="OOO39" s="495"/>
      <c r="OOP39" s="495"/>
      <c r="OOQ39" s="495"/>
      <c r="OOR39" s="495"/>
      <c r="OOS39" s="495"/>
      <c r="OOT39" s="495"/>
      <c r="OOU39" s="495"/>
      <c r="OOV39" s="495"/>
      <c r="OOW39" s="495"/>
      <c r="OOX39" s="495"/>
      <c r="OOY39" s="495"/>
      <c r="OOZ39" s="495"/>
      <c r="OPA39" s="495"/>
      <c r="OPB39" s="1924"/>
      <c r="OPC39" s="1924"/>
      <c r="OPD39" s="1924"/>
      <c r="OPE39" s="1924"/>
      <c r="OPF39" s="1924"/>
      <c r="OPG39" s="1924"/>
      <c r="OPH39" s="1924"/>
      <c r="OPI39" s="1924"/>
      <c r="OPJ39" s="1924"/>
      <c r="OPK39" s="1924"/>
      <c r="OPL39" s="1924"/>
      <c r="OPM39" s="1924"/>
      <c r="OPN39" s="1924"/>
      <c r="OPO39" s="1924"/>
      <c r="OPP39" s="495"/>
      <c r="OPQ39" s="495"/>
      <c r="OPR39" s="495"/>
      <c r="OPS39" s="495"/>
      <c r="OPT39" s="495"/>
      <c r="OPU39" s="495"/>
      <c r="OPV39" s="495"/>
      <c r="OPW39" s="495"/>
      <c r="OPX39" s="495"/>
      <c r="OPY39" s="495"/>
      <c r="OPZ39" s="495"/>
      <c r="OQA39" s="495"/>
      <c r="OQB39" s="495"/>
      <c r="OQC39" s="1924"/>
      <c r="OQD39" s="1924"/>
      <c r="OQE39" s="1924"/>
      <c r="OQF39" s="1924"/>
      <c r="OQG39" s="1924"/>
      <c r="OQH39" s="1924"/>
      <c r="OQI39" s="1924"/>
      <c r="OQJ39" s="1924"/>
      <c r="OQK39" s="1924"/>
      <c r="OQL39" s="1924"/>
      <c r="OQM39" s="1924"/>
      <c r="OQN39" s="1924"/>
      <c r="OQO39" s="1924"/>
      <c r="OQP39" s="1924"/>
      <c r="OQQ39" s="495"/>
      <c r="OQR39" s="495"/>
      <c r="OQS39" s="495"/>
      <c r="OQT39" s="495"/>
      <c r="OQU39" s="495"/>
      <c r="OQV39" s="495"/>
      <c r="OQW39" s="495"/>
      <c r="OQX39" s="495"/>
      <c r="OQY39" s="495"/>
      <c r="OQZ39" s="495"/>
      <c r="ORA39" s="495"/>
      <c r="ORB39" s="495"/>
      <c r="ORC39" s="495"/>
      <c r="ORD39" s="1924"/>
      <c r="ORE39" s="1924"/>
      <c r="ORF39" s="1924"/>
      <c r="ORG39" s="1924"/>
      <c r="ORH39" s="1924"/>
      <c r="ORI39" s="1924"/>
      <c r="ORJ39" s="1924"/>
      <c r="ORK39" s="1924"/>
      <c r="ORL39" s="1924"/>
      <c r="ORM39" s="1924"/>
      <c r="ORN39" s="1924"/>
      <c r="ORO39" s="1924"/>
      <c r="ORP39" s="1924"/>
      <c r="ORQ39" s="1924"/>
      <c r="ORR39" s="495"/>
      <c r="ORS39" s="495"/>
      <c r="ORT39" s="495"/>
      <c r="ORU39" s="495"/>
      <c r="ORV39" s="495"/>
      <c r="ORW39" s="495"/>
      <c r="ORX39" s="495"/>
      <c r="ORY39" s="495"/>
      <c r="ORZ39" s="495"/>
      <c r="OSA39" s="495"/>
      <c r="OSB39" s="495"/>
      <c r="OSC39" s="495"/>
      <c r="OSD39" s="495"/>
      <c r="OSE39" s="1924"/>
      <c r="OSF39" s="1924"/>
      <c r="OSG39" s="1924"/>
      <c r="OSH39" s="1924"/>
      <c r="OSI39" s="1924"/>
      <c r="OSJ39" s="1924"/>
      <c r="OSK39" s="1924"/>
      <c r="OSL39" s="1924"/>
      <c r="OSM39" s="1924"/>
      <c r="OSN39" s="1924"/>
      <c r="OSO39" s="1924"/>
      <c r="OSP39" s="1924"/>
      <c r="OSQ39" s="1924"/>
      <c r="OSR39" s="1924"/>
      <c r="OSS39" s="495"/>
      <c r="OST39" s="495"/>
      <c r="OSU39" s="495"/>
      <c r="OSV39" s="495"/>
      <c r="OSW39" s="495"/>
      <c r="OSX39" s="495"/>
      <c r="OSY39" s="495"/>
      <c r="OSZ39" s="495"/>
      <c r="OTA39" s="495"/>
      <c r="OTB39" s="495"/>
      <c r="OTC39" s="495"/>
      <c r="OTD39" s="495"/>
      <c r="OTE39" s="495"/>
      <c r="OTF39" s="1924"/>
      <c r="OTG39" s="1924"/>
      <c r="OTH39" s="1924"/>
      <c r="OTI39" s="1924"/>
      <c r="OTJ39" s="1924"/>
      <c r="OTK39" s="1924"/>
      <c r="OTL39" s="1924"/>
      <c r="OTM39" s="1924"/>
      <c r="OTN39" s="1924"/>
      <c r="OTO39" s="1924"/>
      <c r="OTP39" s="1924"/>
      <c r="OTQ39" s="1924"/>
      <c r="OTR39" s="1924"/>
      <c r="OTS39" s="1924"/>
      <c r="OTT39" s="495"/>
      <c r="OTU39" s="495"/>
      <c r="OTV39" s="495"/>
      <c r="OTW39" s="495"/>
      <c r="OTX39" s="495"/>
      <c r="OTY39" s="495"/>
      <c r="OTZ39" s="495"/>
      <c r="OUA39" s="495"/>
      <c r="OUB39" s="495"/>
      <c r="OUC39" s="495"/>
      <c r="OUD39" s="495"/>
      <c r="OUE39" s="495"/>
      <c r="OUF39" s="495"/>
      <c r="OUG39" s="1924"/>
      <c r="OUH39" s="1924"/>
      <c r="OUI39" s="1924"/>
      <c r="OUJ39" s="1924"/>
      <c r="OUK39" s="1924"/>
      <c r="OUL39" s="1924"/>
      <c r="OUM39" s="1924"/>
      <c r="OUN39" s="1924"/>
      <c r="OUO39" s="1924"/>
      <c r="OUP39" s="1924"/>
      <c r="OUQ39" s="1924"/>
      <c r="OUR39" s="1924"/>
      <c r="OUS39" s="1924"/>
      <c r="OUT39" s="1924"/>
      <c r="OUU39" s="495"/>
      <c r="OUV39" s="495"/>
      <c r="OUW39" s="495"/>
      <c r="OUX39" s="495"/>
      <c r="OUY39" s="495"/>
      <c r="OUZ39" s="495"/>
      <c r="OVA39" s="495"/>
      <c r="OVB39" s="495"/>
      <c r="OVC39" s="495"/>
      <c r="OVD39" s="495"/>
      <c r="OVE39" s="495"/>
      <c r="OVF39" s="495"/>
      <c r="OVG39" s="495"/>
      <c r="OVH39" s="1924"/>
      <c r="OVI39" s="1924"/>
      <c r="OVJ39" s="1924"/>
      <c r="OVK39" s="1924"/>
      <c r="OVL39" s="1924"/>
      <c r="OVM39" s="1924"/>
      <c r="OVN39" s="1924"/>
      <c r="OVO39" s="1924"/>
      <c r="OVP39" s="1924"/>
      <c r="OVQ39" s="1924"/>
      <c r="OVR39" s="1924"/>
      <c r="OVS39" s="1924"/>
      <c r="OVT39" s="1924"/>
      <c r="OVU39" s="1924"/>
      <c r="OVV39" s="495"/>
      <c r="OVW39" s="495"/>
      <c r="OVX39" s="495"/>
      <c r="OVY39" s="495"/>
      <c r="OVZ39" s="495"/>
      <c r="OWA39" s="495"/>
      <c r="OWB39" s="495"/>
      <c r="OWC39" s="495"/>
      <c r="OWD39" s="495"/>
      <c r="OWE39" s="495"/>
      <c r="OWF39" s="495"/>
      <c r="OWG39" s="495"/>
      <c r="OWH39" s="495"/>
      <c r="OWI39" s="1924"/>
      <c r="OWJ39" s="1924"/>
      <c r="OWK39" s="1924"/>
      <c r="OWL39" s="1924"/>
      <c r="OWM39" s="1924"/>
      <c r="OWN39" s="1924"/>
      <c r="OWO39" s="1924"/>
      <c r="OWP39" s="1924"/>
      <c r="OWQ39" s="1924"/>
      <c r="OWR39" s="1924"/>
      <c r="OWS39" s="1924"/>
      <c r="OWT39" s="1924"/>
      <c r="OWU39" s="1924"/>
      <c r="OWV39" s="1924"/>
      <c r="OWW39" s="495"/>
      <c r="OWX39" s="495"/>
      <c r="OWY39" s="495"/>
      <c r="OWZ39" s="495"/>
      <c r="OXA39" s="495"/>
      <c r="OXB39" s="495"/>
      <c r="OXC39" s="495"/>
      <c r="OXD39" s="495"/>
      <c r="OXE39" s="495"/>
      <c r="OXF39" s="495"/>
      <c r="OXG39" s="495"/>
      <c r="OXH39" s="495"/>
      <c r="OXI39" s="495"/>
      <c r="OXJ39" s="1924"/>
      <c r="OXK39" s="1924"/>
      <c r="OXL39" s="1924"/>
      <c r="OXM39" s="1924"/>
      <c r="OXN39" s="1924"/>
      <c r="OXO39" s="1924"/>
      <c r="OXP39" s="1924"/>
      <c r="OXQ39" s="1924"/>
      <c r="OXR39" s="1924"/>
      <c r="OXS39" s="1924"/>
      <c r="OXT39" s="1924"/>
      <c r="OXU39" s="1924"/>
      <c r="OXV39" s="1924"/>
      <c r="OXW39" s="1924"/>
      <c r="OXX39" s="495"/>
      <c r="OXY39" s="495"/>
      <c r="OXZ39" s="495"/>
      <c r="OYA39" s="495"/>
      <c r="OYB39" s="495"/>
      <c r="OYC39" s="495"/>
      <c r="OYD39" s="495"/>
      <c r="OYE39" s="495"/>
      <c r="OYF39" s="495"/>
      <c r="OYG39" s="495"/>
      <c r="OYH39" s="495"/>
      <c r="OYI39" s="495"/>
      <c r="OYJ39" s="495"/>
      <c r="OYK39" s="1924"/>
      <c r="OYL39" s="1924"/>
      <c r="OYM39" s="1924"/>
      <c r="OYN39" s="1924"/>
      <c r="OYO39" s="1924"/>
      <c r="OYP39" s="1924"/>
      <c r="OYQ39" s="1924"/>
      <c r="OYR39" s="1924"/>
      <c r="OYS39" s="1924"/>
      <c r="OYT39" s="1924"/>
      <c r="OYU39" s="1924"/>
      <c r="OYV39" s="1924"/>
      <c r="OYW39" s="1924"/>
      <c r="OYX39" s="1924"/>
      <c r="OYY39" s="495"/>
      <c r="OYZ39" s="495"/>
      <c r="OZA39" s="495"/>
      <c r="OZB39" s="495"/>
      <c r="OZC39" s="495"/>
      <c r="OZD39" s="495"/>
      <c r="OZE39" s="495"/>
      <c r="OZF39" s="495"/>
      <c r="OZG39" s="495"/>
      <c r="OZH39" s="495"/>
      <c r="OZI39" s="495"/>
      <c r="OZJ39" s="495"/>
      <c r="OZK39" s="495"/>
      <c r="OZL39" s="1924"/>
      <c r="OZM39" s="1924"/>
      <c r="OZN39" s="1924"/>
      <c r="OZO39" s="1924"/>
      <c r="OZP39" s="1924"/>
      <c r="OZQ39" s="1924"/>
      <c r="OZR39" s="1924"/>
      <c r="OZS39" s="1924"/>
      <c r="OZT39" s="1924"/>
      <c r="OZU39" s="1924"/>
      <c r="OZV39" s="1924"/>
      <c r="OZW39" s="1924"/>
      <c r="OZX39" s="1924"/>
      <c r="OZY39" s="1924"/>
      <c r="OZZ39" s="495"/>
      <c r="PAA39" s="495"/>
      <c r="PAB39" s="495"/>
      <c r="PAC39" s="495"/>
      <c r="PAD39" s="495"/>
      <c r="PAE39" s="495"/>
      <c r="PAF39" s="495"/>
      <c r="PAG39" s="495"/>
      <c r="PAH39" s="495"/>
      <c r="PAI39" s="495"/>
      <c r="PAJ39" s="495"/>
      <c r="PAK39" s="495"/>
      <c r="PAL39" s="495"/>
      <c r="PAM39" s="1924"/>
      <c r="PAN39" s="1924"/>
      <c r="PAO39" s="1924"/>
      <c r="PAP39" s="1924"/>
      <c r="PAQ39" s="1924"/>
      <c r="PAR39" s="1924"/>
      <c r="PAS39" s="1924"/>
      <c r="PAT39" s="1924"/>
      <c r="PAU39" s="1924"/>
      <c r="PAV39" s="1924"/>
      <c r="PAW39" s="1924"/>
      <c r="PAX39" s="1924"/>
      <c r="PAY39" s="1924"/>
      <c r="PAZ39" s="1924"/>
      <c r="PBA39" s="495"/>
      <c r="PBB39" s="495"/>
      <c r="PBC39" s="495"/>
      <c r="PBD39" s="495"/>
      <c r="PBE39" s="495"/>
      <c r="PBF39" s="495"/>
      <c r="PBG39" s="495"/>
      <c r="PBH39" s="495"/>
      <c r="PBI39" s="495"/>
      <c r="PBJ39" s="495"/>
      <c r="PBK39" s="495"/>
      <c r="PBL39" s="495"/>
      <c r="PBM39" s="495"/>
      <c r="PBN39" s="1924"/>
      <c r="PBO39" s="1924"/>
      <c r="PBP39" s="1924"/>
      <c r="PBQ39" s="1924"/>
      <c r="PBR39" s="1924"/>
      <c r="PBS39" s="1924"/>
      <c r="PBT39" s="1924"/>
      <c r="PBU39" s="1924"/>
      <c r="PBV39" s="1924"/>
      <c r="PBW39" s="1924"/>
      <c r="PBX39" s="1924"/>
      <c r="PBY39" s="1924"/>
      <c r="PBZ39" s="1924"/>
      <c r="PCA39" s="1924"/>
      <c r="PCB39" s="495"/>
      <c r="PCC39" s="495"/>
      <c r="PCD39" s="495"/>
      <c r="PCE39" s="495"/>
      <c r="PCF39" s="495"/>
      <c r="PCG39" s="495"/>
      <c r="PCH39" s="495"/>
      <c r="PCI39" s="495"/>
      <c r="PCJ39" s="495"/>
      <c r="PCK39" s="495"/>
      <c r="PCL39" s="495"/>
      <c r="PCM39" s="495"/>
      <c r="PCN39" s="495"/>
      <c r="PCO39" s="1924"/>
      <c r="PCP39" s="1924"/>
      <c r="PCQ39" s="1924"/>
      <c r="PCR39" s="1924"/>
      <c r="PCS39" s="1924"/>
      <c r="PCT39" s="1924"/>
      <c r="PCU39" s="1924"/>
      <c r="PCV39" s="1924"/>
      <c r="PCW39" s="1924"/>
      <c r="PCX39" s="1924"/>
      <c r="PCY39" s="1924"/>
      <c r="PCZ39" s="1924"/>
      <c r="PDA39" s="1924"/>
      <c r="PDB39" s="1924"/>
      <c r="PDC39" s="495"/>
      <c r="PDD39" s="495"/>
      <c r="PDE39" s="495"/>
      <c r="PDF39" s="495"/>
      <c r="PDG39" s="495"/>
      <c r="PDH39" s="495"/>
      <c r="PDI39" s="495"/>
      <c r="PDJ39" s="495"/>
      <c r="PDK39" s="495"/>
      <c r="PDL39" s="495"/>
      <c r="PDM39" s="495"/>
      <c r="PDN39" s="495"/>
      <c r="PDO39" s="495"/>
      <c r="PDP39" s="1924"/>
      <c r="PDQ39" s="1924"/>
      <c r="PDR39" s="1924"/>
      <c r="PDS39" s="1924"/>
      <c r="PDT39" s="1924"/>
      <c r="PDU39" s="1924"/>
      <c r="PDV39" s="1924"/>
      <c r="PDW39" s="1924"/>
      <c r="PDX39" s="1924"/>
      <c r="PDY39" s="1924"/>
      <c r="PDZ39" s="1924"/>
      <c r="PEA39" s="1924"/>
      <c r="PEB39" s="1924"/>
      <c r="PEC39" s="1924"/>
      <c r="PED39" s="495"/>
      <c r="PEE39" s="495"/>
      <c r="PEF39" s="495"/>
      <c r="PEG39" s="495"/>
      <c r="PEH39" s="495"/>
      <c r="PEI39" s="495"/>
      <c r="PEJ39" s="495"/>
      <c r="PEK39" s="495"/>
      <c r="PEL39" s="495"/>
      <c r="PEM39" s="495"/>
      <c r="PEN39" s="495"/>
      <c r="PEO39" s="495"/>
      <c r="PEP39" s="495"/>
      <c r="PEQ39" s="1924"/>
      <c r="PER39" s="1924"/>
      <c r="PES39" s="1924"/>
      <c r="PET39" s="1924"/>
      <c r="PEU39" s="1924"/>
      <c r="PEV39" s="1924"/>
      <c r="PEW39" s="1924"/>
      <c r="PEX39" s="1924"/>
      <c r="PEY39" s="1924"/>
      <c r="PEZ39" s="1924"/>
      <c r="PFA39" s="1924"/>
      <c r="PFB39" s="1924"/>
      <c r="PFC39" s="1924"/>
      <c r="PFD39" s="1924"/>
      <c r="PFE39" s="495"/>
      <c r="PFF39" s="495"/>
      <c r="PFG39" s="495"/>
      <c r="PFH39" s="495"/>
      <c r="PFI39" s="495"/>
      <c r="PFJ39" s="495"/>
      <c r="PFK39" s="495"/>
      <c r="PFL39" s="495"/>
      <c r="PFM39" s="495"/>
      <c r="PFN39" s="495"/>
      <c r="PFO39" s="495"/>
      <c r="PFP39" s="495"/>
      <c r="PFQ39" s="495"/>
      <c r="PFR39" s="1924"/>
      <c r="PFS39" s="1924"/>
      <c r="PFT39" s="1924"/>
      <c r="PFU39" s="1924"/>
      <c r="PFV39" s="1924"/>
      <c r="PFW39" s="1924"/>
      <c r="PFX39" s="1924"/>
      <c r="PFY39" s="1924"/>
      <c r="PFZ39" s="1924"/>
      <c r="PGA39" s="1924"/>
      <c r="PGB39" s="1924"/>
      <c r="PGC39" s="1924"/>
      <c r="PGD39" s="1924"/>
      <c r="PGE39" s="1924"/>
      <c r="PGF39" s="495"/>
      <c r="PGG39" s="495"/>
      <c r="PGH39" s="495"/>
      <c r="PGI39" s="495"/>
      <c r="PGJ39" s="495"/>
      <c r="PGK39" s="495"/>
      <c r="PGL39" s="495"/>
      <c r="PGM39" s="495"/>
      <c r="PGN39" s="495"/>
      <c r="PGO39" s="495"/>
      <c r="PGP39" s="495"/>
      <c r="PGQ39" s="495"/>
      <c r="PGR39" s="495"/>
      <c r="PGS39" s="1924"/>
      <c r="PGT39" s="1924"/>
      <c r="PGU39" s="1924"/>
      <c r="PGV39" s="1924"/>
      <c r="PGW39" s="1924"/>
      <c r="PGX39" s="1924"/>
      <c r="PGY39" s="1924"/>
      <c r="PGZ39" s="1924"/>
      <c r="PHA39" s="1924"/>
      <c r="PHB39" s="1924"/>
      <c r="PHC39" s="1924"/>
      <c r="PHD39" s="1924"/>
      <c r="PHE39" s="1924"/>
      <c r="PHF39" s="1924"/>
      <c r="PHG39" s="495"/>
      <c r="PHH39" s="495"/>
      <c r="PHI39" s="495"/>
      <c r="PHJ39" s="495"/>
      <c r="PHK39" s="495"/>
      <c r="PHL39" s="495"/>
      <c r="PHM39" s="495"/>
      <c r="PHN39" s="495"/>
      <c r="PHO39" s="495"/>
      <c r="PHP39" s="495"/>
      <c r="PHQ39" s="495"/>
      <c r="PHR39" s="495"/>
      <c r="PHS39" s="495"/>
      <c r="PHT39" s="1924"/>
      <c r="PHU39" s="1924"/>
      <c r="PHV39" s="1924"/>
      <c r="PHW39" s="1924"/>
      <c r="PHX39" s="1924"/>
      <c r="PHY39" s="1924"/>
      <c r="PHZ39" s="1924"/>
      <c r="PIA39" s="1924"/>
      <c r="PIB39" s="1924"/>
      <c r="PIC39" s="1924"/>
      <c r="PID39" s="1924"/>
      <c r="PIE39" s="1924"/>
      <c r="PIF39" s="1924"/>
      <c r="PIG39" s="1924"/>
      <c r="PIH39" s="495"/>
      <c r="PII39" s="495"/>
      <c r="PIJ39" s="495"/>
      <c r="PIK39" s="495"/>
      <c r="PIL39" s="495"/>
      <c r="PIM39" s="495"/>
      <c r="PIN39" s="495"/>
      <c r="PIO39" s="495"/>
      <c r="PIP39" s="495"/>
      <c r="PIQ39" s="495"/>
      <c r="PIR39" s="495"/>
      <c r="PIS39" s="495"/>
      <c r="PIT39" s="495"/>
      <c r="PIU39" s="1924"/>
      <c r="PIV39" s="1924"/>
      <c r="PIW39" s="1924"/>
      <c r="PIX39" s="1924"/>
      <c r="PIY39" s="1924"/>
      <c r="PIZ39" s="1924"/>
      <c r="PJA39" s="1924"/>
      <c r="PJB39" s="1924"/>
      <c r="PJC39" s="1924"/>
      <c r="PJD39" s="1924"/>
      <c r="PJE39" s="1924"/>
      <c r="PJF39" s="1924"/>
      <c r="PJG39" s="1924"/>
      <c r="PJH39" s="1924"/>
      <c r="PJI39" s="495"/>
      <c r="PJJ39" s="495"/>
      <c r="PJK39" s="495"/>
      <c r="PJL39" s="495"/>
      <c r="PJM39" s="495"/>
      <c r="PJN39" s="495"/>
      <c r="PJO39" s="495"/>
      <c r="PJP39" s="495"/>
      <c r="PJQ39" s="495"/>
      <c r="PJR39" s="495"/>
      <c r="PJS39" s="495"/>
      <c r="PJT39" s="495"/>
      <c r="PJU39" s="495"/>
      <c r="PJV39" s="1924"/>
      <c r="PJW39" s="1924"/>
      <c r="PJX39" s="1924"/>
      <c r="PJY39" s="1924"/>
      <c r="PJZ39" s="1924"/>
      <c r="PKA39" s="1924"/>
      <c r="PKB39" s="1924"/>
      <c r="PKC39" s="1924"/>
      <c r="PKD39" s="1924"/>
      <c r="PKE39" s="1924"/>
      <c r="PKF39" s="1924"/>
      <c r="PKG39" s="1924"/>
      <c r="PKH39" s="1924"/>
      <c r="PKI39" s="1924"/>
      <c r="PKJ39" s="495"/>
      <c r="PKK39" s="495"/>
      <c r="PKL39" s="495"/>
      <c r="PKM39" s="495"/>
      <c r="PKN39" s="495"/>
      <c r="PKO39" s="495"/>
      <c r="PKP39" s="495"/>
      <c r="PKQ39" s="495"/>
      <c r="PKR39" s="495"/>
      <c r="PKS39" s="495"/>
      <c r="PKT39" s="495"/>
      <c r="PKU39" s="495"/>
      <c r="PKV39" s="495"/>
      <c r="PKW39" s="1924"/>
      <c r="PKX39" s="1924"/>
      <c r="PKY39" s="1924"/>
      <c r="PKZ39" s="1924"/>
      <c r="PLA39" s="1924"/>
      <c r="PLB39" s="1924"/>
      <c r="PLC39" s="1924"/>
      <c r="PLD39" s="1924"/>
      <c r="PLE39" s="1924"/>
      <c r="PLF39" s="1924"/>
      <c r="PLG39" s="1924"/>
      <c r="PLH39" s="1924"/>
      <c r="PLI39" s="1924"/>
      <c r="PLJ39" s="1924"/>
      <c r="PLK39" s="495"/>
      <c r="PLL39" s="495"/>
      <c r="PLM39" s="495"/>
      <c r="PLN39" s="495"/>
      <c r="PLO39" s="495"/>
      <c r="PLP39" s="495"/>
      <c r="PLQ39" s="495"/>
      <c r="PLR39" s="495"/>
      <c r="PLS39" s="495"/>
      <c r="PLT39" s="495"/>
      <c r="PLU39" s="495"/>
      <c r="PLV39" s="495"/>
      <c r="PLW39" s="495"/>
      <c r="PLX39" s="1924"/>
      <c r="PLY39" s="1924"/>
      <c r="PLZ39" s="1924"/>
      <c r="PMA39" s="1924"/>
      <c r="PMB39" s="1924"/>
      <c r="PMC39" s="1924"/>
      <c r="PMD39" s="1924"/>
      <c r="PME39" s="1924"/>
      <c r="PMF39" s="1924"/>
      <c r="PMG39" s="1924"/>
      <c r="PMH39" s="1924"/>
      <c r="PMI39" s="1924"/>
      <c r="PMJ39" s="1924"/>
      <c r="PMK39" s="1924"/>
      <c r="PML39" s="495"/>
      <c r="PMM39" s="495"/>
      <c r="PMN39" s="495"/>
      <c r="PMO39" s="495"/>
      <c r="PMP39" s="495"/>
      <c r="PMQ39" s="495"/>
      <c r="PMR39" s="495"/>
      <c r="PMS39" s="495"/>
      <c r="PMT39" s="495"/>
      <c r="PMU39" s="495"/>
      <c r="PMV39" s="495"/>
      <c r="PMW39" s="495"/>
      <c r="PMX39" s="495"/>
      <c r="PMY39" s="1924"/>
      <c r="PMZ39" s="1924"/>
      <c r="PNA39" s="1924"/>
      <c r="PNB39" s="1924"/>
      <c r="PNC39" s="1924"/>
      <c r="PND39" s="1924"/>
      <c r="PNE39" s="1924"/>
      <c r="PNF39" s="1924"/>
      <c r="PNG39" s="1924"/>
      <c r="PNH39" s="1924"/>
      <c r="PNI39" s="1924"/>
      <c r="PNJ39" s="1924"/>
      <c r="PNK39" s="1924"/>
      <c r="PNL39" s="1924"/>
      <c r="PNM39" s="495"/>
      <c r="PNN39" s="495"/>
      <c r="PNO39" s="495"/>
      <c r="PNP39" s="495"/>
      <c r="PNQ39" s="495"/>
      <c r="PNR39" s="495"/>
      <c r="PNS39" s="495"/>
      <c r="PNT39" s="495"/>
      <c r="PNU39" s="495"/>
      <c r="PNV39" s="495"/>
      <c r="PNW39" s="495"/>
      <c r="PNX39" s="495"/>
      <c r="PNY39" s="495"/>
      <c r="PNZ39" s="1924"/>
      <c r="POA39" s="1924"/>
      <c r="POB39" s="1924"/>
      <c r="POC39" s="1924"/>
      <c r="POD39" s="1924"/>
      <c r="POE39" s="1924"/>
      <c r="POF39" s="1924"/>
      <c r="POG39" s="1924"/>
      <c r="POH39" s="1924"/>
      <c r="POI39" s="1924"/>
      <c r="POJ39" s="1924"/>
      <c r="POK39" s="1924"/>
      <c r="POL39" s="1924"/>
      <c r="POM39" s="1924"/>
      <c r="PON39" s="495"/>
      <c r="POO39" s="495"/>
      <c r="POP39" s="495"/>
      <c r="POQ39" s="495"/>
      <c r="POR39" s="495"/>
      <c r="POS39" s="495"/>
      <c r="POT39" s="495"/>
      <c r="POU39" s="495"/>
      <c r="POV39" s="495"/>
      <c r="POW39" s="495"/>
      <c r="POX39" s="495"/>
      <c r="POY39" s="495"/>
      <c r="POZ39" s="495"/>
      <c r="PPA39" s="1924"/>
      <c r="PPB39" s="1924"/>
      <c r="PPC39" s="1924"/>
      <c r="PPD39" s="1924"/>
      <c r="PPE39" s="1924"/>
      <c r="PPF39" s="1924"/>
      <c r="PPG39" s="1924"/>
      <c r="PPH39" s="1924"/>
      <c r="PPI39" s="1924"/>
      <c r="PPJ39" s="1924"/>
      <c r="PPK39" s="1924"/>
      <c r="PPL39" s="1924"/>
      <c r="PPM39" s="1924"/>
      <c r="PPN39" s="1924"/>
      <c r="PPO39" s="495"/>
      <c r="PPP39" s="495"/>
      <c r="PPQ39" s="495"/>
      <c r="PPR39" s="495"/>
      <c r="PPS39" s="495"/>
      <c r="PPT39" s="495"/>
      <c r="PPU39" s="495"/>
      <c r="PPV39" s="495"/>
      <c r="PPW39" s="495"/>
      <c r="PPX39" s="495"/>
      <c r="PPY39" s="495"/>
      <c r="PPZ39" s="495"/>
      <c r="PQA39" s="495"/>
      <c r="PQB39" s="1924"/>
      <c r="PQC39" s="1924"/>
      <c r="PQD39" s="1924"/>
      <c r="PQE39" s="1924"/>
      <c r="PQF39" s="1924"/>
      <c r="PQG39" s="1924"/>
      <c r="PQH39" s="1924"/>
      <c r="PQI39" s="1924"/>
      <c r="PQJ39" s="1924"/>
      <c r="PQK39" s="1924"/>
      <c r="PQL39" s="1924"/>
      <c r="PQM39" s="1924"/>
      <c r="PQN39" s="1924"/>
      <c r="PQO39" s="1924"/>
      <c r="PQP39" s="495"/>
      <c r="PQQ39" s="495"/>
      <c r="PQR39" s="495"/>
      <c r="PQS39" s="495"/>
      <c r="PQT39" s="495"/>
      <c r="PQU39" s="495"/>
      <c r="PQV39" s="495"/>
      <c r="PQW39" s="495"/>
      <c r="PQX39" s="495"/>
      <c r="PQY39" s="495"/>
      <c r="PQZ39" s="495"/>
      <c r="PRA39" s="495"/>
      <c r="PRB39" s="495"/>
      <c r="PRC39" s="1924"/>
      <c r="PRD39" s="1924"/>
      <c r="PRE39" s="1924"/>
      <c r="PRF39" s="1924"/>
      <c r="PRG39" s="1924"/>
      <c r="PRH39" s="1924"/>
      <c r="PRI39" s="1924"/>
      <c r="PRJ39" s="1924"/>
      <c r="PRK39" s="1924"/>
      <c r="PRL39" s="1924"/>
      <c r="PRM39" s="1924"/>
      <c r="PRN39" s="1924"/>
      <c r="PRO39" s="1924"/>
      <c r="PRP39" s="1924"/>
      <c r="PRQ39" s="495"/>
      <c r="PRR39" s="495"/>
      <c r="PRS39" s="495"/>
      <c r="PRT39" s="495"/>
      <c r="PRU39" s="495"/>
      <c r="PRV39" s="495"/>
      <c r="PRW39" s="495"/>
      <c r="PRX39" s="495"/>
      <c r="PRY39" s="495"/>
      <c r="PRZ39" s="495"/>
      <c r="PSA39" s="495"/>
      <c r="PSB39" s="495"/>
      <c r="PSC39" s="495"/>
      <c r="PSD39" s="1924"/>
      <c r="PSE39" s="1924"/>
      <c r="PSF39" s="1924"/>
      <c r="PSG39" s="1924"/>
      <c r="PSH39" s="1924"/>
      <c r="PSI39" s="1924"/>
      <c r="PSJ39" s="1924"/>
      <c r="PSK39" s="1924"/>
      <c r="PSL39" s="1924"/>
      <c r="PSM39" s="1924"/>
      <c r="PSN39" s="1924"/>
      <c r="PSO39" s="1924"/>
      <c r="PSP39" s="1924"/>
      <c r="PSQ39" s="1924"/>
      <c r="PSR39" s="495"/>
      <c r="PSS39" s="495"/>
      <c r="PST39" s="495"/>
      <c r="PSU39" s="495"/>
      <c r="PSV39" s="495"/>
      <c r="PSW39" s="495"/>
      <c r="PSX39" s="495"/>
      <c r="PSY39" s="495"/>
      <c r="PSZ39" s="495"/>
      <c r="PTA39" s="495"/>
      <c r="PTB39" s="495"/>
      <c r="PTC39" s="495"/>
      <c r="PTD39" s="495"/>
      <c r="PTE39" s="1924"/>
      <c r="PTF39" s="1924"/>
      <c r="PTG39" s="1924"/>
      <c r="PTH39" s="1924"/>
      <c r="PTI39" s="1924"/>
      <c r="PTJ39" s="1924"/>
      <c r="PTK39" s="1924"/>
      <c r="PTL39" s="1924"/>
      <c r="PTM39" s="1924"/>
      <c r="PTN39" s="1924"/>
      <c r="PTO39" s="1924"/>
      <c r="PTP39" s="1924"/>
      <c r="PTQ39" s="1924"/>
      <c r="PTR39" s="1924"/>
      <c r="PTS39" s="495"/>
      <c r="PTT39" s="495"/>
      <c r="PTU39" s="495"/>
      <c r="PTV39" s="495"/>
      <c r="PTW39" s="495"/>
      <c r="PTX39" s="495"/>
      <c r="PTY39" s="495"/>
      <c r="PTZ39" s="495"/>
      <c r="PUA39" s="495"/>
      <c r="PUB39" s="495"/>
      <c r="PUC39" s="495"/>
      <c r="PUD39" s="495"/>
      <c r="PUE39" s="495"/>
      <c r="PUF39" s="1924"/>
      <c r="PUG39" s="1924"/>
      <c r="PUH39" s="1924"/>
      <c r="PUI39" s="1924"/>
      <c r="PUJ39" s="1924"/>
      <c r="PUK39" s="1924"/>
      <c r="PUL39" s="1924"/>
      <c r="PUM39" s="1924"/>
      <c r="PUN39" s="1924"/>
      <c r="PUO39" s="1924"/>
      <c r="PUP39" s="1924"/>
      <c r="PUQ39" s="1924"/>
      <c r="PUR39" s="1924"/>
      <c r="PUS39" s="1924"/>
      <c r="PUT39" s="495"/>
      <c r="PUU39" s="495"/>
      <c r="PUV39" s="495"/>
      <c r="PUW39" s="495"/>
      <c r="PUX39" s="495"/>
      <c r="PUY39" s="495"/>
      <c r="PUZ39" s="495"/>
      <c r="PVA39" s="495"/>
      <c r="PVB39" s="495"/>
      <c r="PVC39" s="495"/>
      <c r="PVD39" s="495"/>
      <c r="PVE39" s="495"/>
      <c r="PVF39" s="495"/>
      <c r="PVG39" s="1924"/>
      <c r="PVH39" s="1924"/>
      <c r="PVI39" s="1924"/>
      <c r="PVJ39" s="1924"/>
      <c r="PVK39" s="1924"/>
      <c r="PVL39" s="1924"/>
      <c r="PVM39" s="1924"/>
      <c r="PVN39" s="1924"/>
      <c r="PVO39" s="1924"/>
      <c r="PVP39" s="1924"/>
      <c r="PVQ39" s="1924"/>
      <c r="PVR39" s="1924"/>
      <c r="PVS39" s="1924"/>
      <c r="PVT39" s="1924"/>
      <c r="PVU39" s="495"/>
      <c r="PVV39" s="495"/>
      <c r="PVW39" s="495"/>
      <c r="PVX39" s="495"/>
      <c r="PVY39" s="495"/>
      <c r="PVZ39" s="495"/>
      <c r="PWA39" s="495"/>
      <c r="PWB39" s="495"/>
      <c r="PWC39" s="495"/>
      <c r="PWD39" s="495"/>
      <c r="PWE39" s="495"/>
      <c r="PWF39" s="495"/>
      <c r="PWG39" s="495"/>
      <c r="PWH39" s="1924"/>
      <c r="PWI39" s="1924"/>
      <c r="PWJ39" s="1924"/>
      <c r="PWK39" s="1924"/>
      <c r="PWL39" s="1924"/>
      <c r="PWM39" s="1924"/>
      <c r="PWN39" s="1924"/>
      <c r="PWO39" s="1924"/>
      <c r="PWP39" s="1924"/>
      <c r="PWQ39" s="1924"/>
      <c r="PWR39" s="1924"/>
      <c r="PWS39" s="1924"/>
      <c r="PWT39" s="1924"/>
      <c r="PWU39" s="1924"/>
      <c r="PWV39" s="495"/>
      <c r="PWW39" s="495"/>
      <c r="PWX39" s="495"/>
      <c r="PWY39" s="495"/>
      <c r="PWZ39" s="495"/>
      <c r="PXA39" s="495"/>
      <c r="PXB39" s="495"/>
      <c r="PXC39" s="495"/>
      <c r="PXD39" s="495"/>
      <c r="PXE39" s="495"/>
      <c r="PXF39" s="495"/>
      <c r="PXG39" s="495"/>
      <c r="PXH39" s="495"/>
      <c r="PXI39" s="1924"/>
      <c r="PXJ39" s="1924"/>
      <c r="PXK39" s="1924"/>
      <c r="PXL39" s="1924"/>
      <c r="PXM39" s="1924"/>
      <c r="PXN39" s="1924"/>
      <c r="PXO39" s="1924"/>
      <c r="PXP39" s="1924"/>
      <c r="PXQ39" s="1924"/>
      <c r="PXR39" s="1924"/>
      <c r="PXS39" s="1924"/>
      <c r="PXT39" s="1924"/>
      <c r="PXU39" s="1924"/>
      <c r="PXV39" s="1924"/>
      <c r="PXW39" s="495"/>
      <c r="PXX39" s="495"/>
      <c r="PXY39" s="495"/>
      <c r="PXZ39" s="495"/>
      <c r="PYA39" s="495"/>
      <c r="PYB39" s="495"/>
      <c r="PYC39" s="495"/>
      <c r="PYD39" s="495"/>
      <c r="PYE39" s="495"/>
      <c r="PYF39" s="495"/>
      <c r="PYG39" s="495"/>
      <c r="PYH39" s="495"/>
      <c r="PYI39" s="495"/>
      <c r="PYJ39" s="1924"/>
      <c r="PYK39" s="1924"/>
      <c r="PYL39" s="1924"/>
      <c r="PYM39" s="1924"/>
      <c r="PYN39" s="1924"/>
      <c r="PYO39" s="1924"/>
      <c r="PYP39" s="1924"/>
      <c r="PYQ39" s="1924"/>
      <c r="PYR39" s="1924"/>
      <c r="PYS39" s="1924"/>
      <c r="PYT39" s="1924"/>
      <c r="PYU39" s="1924"/>
      <c r="PYV39" s="1924"/>
      <c r="PYW39" s="1924"/>
      <c r="PYX39" s="495"/>
      <c r="PYY39" s="495"/>
      <c r="PYZ39" s="495"/>
      <c r="PZA39" s="495"/>
      <c r="PZB39" s="495"/>
      <c r="PZC39" s="495"/>
      <c r="PZD39" s="495"/>
      <c r="PZE39" s="495"/>
      <c r="PZF39" s="495"/>
      <c r="PZG39" s="495"/>
      <c r="PZH39" s="495"/>
      <c r="PZI39" s="495"/>
      <c r="PZJ39" s="495"/>
      <c r="PZK39" s="1924"/>
      <c r="PZL39" s="1924"/>
      <c r="PZM39" s="1924"/>
      <c r="PZN39" s="1924"/>
      <c r="PZO39" s="1924"/>
      <c r="PZP39" s="1924"/>
      <c r="PZQ39" s="1924"/>
      <c r="PZR39" s="1924"/>
      <c r="PZS39" s="1924"/>
      <c r="PZT39" s="1924"/>
      <c r="PZU39" s="1924"/>
      <c r="PZV39" s="1924"/>
      <c r="PZW39" s="1924"/>
      <c r="PZX39" s="1924"/>
      <c r="PZY39" s="495"/>
      <c r="PZZ39" s="495"/>
      <c r="QAA39" s="495"/>
      <c r="QAB39" s="495"/>
      <c r="QAC39" s="495"/>
      <c r="QAD39" s="495"/>
      <c r="QAE39" s="495"/>
      <c r="QAF39" s="495"/>
      <c r="QAG39" s="495"/>
      <c r="QAH39" s="495"/>
      <c r="QAI39" s="495"/>
      <c r="QAJ39" s="495"/>
      <c r="QAK39" s="495"/>
      <c r="QAL39" s="1924"/>
      <c r="QAM39" s="1924"/>
      <c r="QAN39" s="1924"/>
      <c r="QAO39" s="1924"/>
      <c r="QAP39" s="1924"/>
      <c r="QAQ39" s="1924"/>
      <c r="QAR39" s="1924"/>
      <c r="QAS39" s="1924"/>
      <c r="QAT39" s="1924"/>
      <c r="QAU39" s="1924"/>
      <c r="QAV39" s="1924"/>
      <c r="QAW39" s="1924"/>
      <c r="QAX39" s="1924"/>
      <c r="QAY39" s="1924"/>
      <c r="QAZ39" s="495"/>
      <c r="QBA39" s="495"/>
      <c r="QBB39" s="495"/>
      <c r="QBC39" s="495"/>
      <c r="QBD39" s="495"/>
      <c r="QBE39" s="495"/>
      <c r="QBF39" s="495"/>
      <c r="QBG39" s="495"/>
      <c r="QBH39" s="495"/>
      <c r="QBI39" s="495"/>
      <c r="QBJ39" s="495"/>
      <c r="QBK39" s="495"/>
      <c r="QBL39" s="495"/>
      <c r="QBM39" s="1924"/>
      <c r="QBN39" s="1924"/>
      <c r="QBO39" s="1924"/>
      <c r="QBP39" s="1924"/>
      <c r="QBQ39" s="1924"/>
      <c r="QBR39" s="1924"/>
      <c r="QBS39" s="1924"/>
      <c r="QBT39" s="1924"/>
      <c r="QBU39" s="1924"/>
      <c r="QBV39" s="1924"/>
      <c r="QBW39" s="1924"/>
      <c r="QBX39" s="1924"/>
      <c r="QBY39" s="1924"/>
      <c r="QBZ39" s="1924"/>
      <c r="QCA39" s="495"/>
      <c r="QCB39" s="495"/>
      <c r="QCC39" s="495"/>
      <c r="QCD39" s="495"/>
      <c r="QCE39" s="495"/>
      <c r="QCF39" s="495"/>
      <c r="QCG39" s="495"/>
      <c r="QCH39" s="495"/>
      <c r="QCI39" s="495"/>
      <c r="QCJ39" s="495"/>
      <c r="QCK39" s="495"/>
      <c r="QCL39" s="495"/>
      <c r="QCM39" s="495"/>
      <c r="QCN39" s="1924"/>
      <c r="QCO39" s="1924"/>
      <c r="QCP39" s="1924"/>
      <c r="QCQ39" s="1924"/>
      <c r="QCR39" s="1924"/>
      <c r="QCS39" s="1924"/>
      <c r="QCT39" s="1924"/>
      <c r="QCU39" s="1924"/>
      <c r="QCV39" s="1924"/>
      <c r="QCW39" s="1924"/>
      <c r="QCX39" s="1924"/>
      <c r="QCY39" s="1924"/>
      <c r="QCZ39" s="1924"/>
      <c r="QDA39" s="1924"/>
      <c r="QDB39" s="495"/>
      <c r="QDC39" s="495"/>
      <c r="QDD39" s="495"/>
      <c r="QDE39" s="495"/>
      <c r="QDF39" s="495"/>
      <c r="QDG39" s="495"/>
      <c r="QDH39" s="495"/>
      <c r="QDI39" s="495"/>
      <c r="QDJ39" s="495"/>
      <c r="QDK39" s="495"/>
      <c r="QDL39" s="495"/>
      <c r="QDM39" s="495"/>
      <c r="QDN39" s="495"/>
      <c r="QDO39" s="1924"/>
      <c r="QDP39" s="1924"/>
      <c r="QDQ39" s="1924"/>
      <c r="QDR39" s="1924"/>
      <c r="QDS39" s="1924"/>
      <c r="QDT39" s="1924"/>
      <c r="QDU39" s="1924"/>
      <c r="QDV39" s="1924"/>
      <c r="QDW39" s="1924"/>
      <c r="QDX39" s="1924"/>
      <c r="QDY39" s="1924"/>
      <c r="QDZ39" s="1924"/>
      <c r="QEA39" s="1924"/>
      <c r="QEB39" s="1924"/>
      <c r="QEC39" s="495"/>
      <c r="QED39" s="495"/>
      <c r="QEE39" s="495"/>
      <c r="QEF39" s="495"/>
      <c r="QEG39" s="495"/>
      <c r="QEH39" s="495"/>
      <c r="QEI39" s="495"/>
      <c r="QEJ39" s="495"/>
      <c r="QEK39" s="495"/>
      <c r="QEL39" s="495"/>
      <c r="QEM39" s="495"/>
      <c r="QEN39" s="495"/>
      <c r="QEO39" s="495"/>
      <c r="QEP39" s="1924"/>
      <c r="QEQ39" s="1924"/>
      <c r="QER39" s="1924"/>
      <c r="QES39" s="1924"/>
      <c r="QET39" s="1924"/>
      <c r="QEU39" s="1924"/>
      <c r="QEV39" s="1924"/>
      <c r="QEW39" s="1924"/>
      <c r="QEX39" s="1924"/>
      <c r="QEY39" s="1924"/>
      <c r="QEZ39" s="1924"/>
      <c r="QFA39" s="1924"/>
      <c r="QFB39" s="1924"/>
      <c r="QFC39" s="1924"/>
      <c r="QFD39" s="495"/>
      <c r="QFE39" s="495"/>
      <c r="QFF39" s="495"/>
      <c r="QFG39" s="495"/>
      <c r="QFH39" s="495"/>
      <c r="QFI39" s="495"/>
      <c r="QFJ39" s="495"/>
      <c r="QFK39" s="495"/>
      <c r="QFL39" s="495"/>
      <c r="QFM39" s="495"/>
      <c r="QFN39" s="495"/>
      <c r="QFO39" s="495"/>
      <c r="QFP39" s="495"/>
      <c r="QFQ39" s="1924"/>
      <c r="QFR39" s="1924"/>
      <c r="QFS39" s="1924"/>
      <c r="QFT39" s="1924"/>
      <c r="QFU39" s="1924"/>
      <c r="QFV39" s="1924"/>
      <c r="QFW39" s="1924"/>
      <c r="QFX39" s="1924"/>
      <c r="QFY39" s="1924"/>
      <c r="QFZ39" s="1924"/>
      <c r="QGA39" s="1924"/>
      <c r="QGB39" s="1924"/>
      <c r="QGC39" s="1924"/>
      <c r="QGD39" s="1924"/>
      <c r="QGE39" s="495"/>
      <c r="QGF39" s="495"/>
      <c r="QGG39" s="495"/>
      <c r="QGH39" s="495"/>
      <c r="QGI39" s="495"/>
      <c r="QGJ39" s="495"/>
      <c r="QGK39" s="495"/>
      <c r="QGL39" s="495"/>
      <c r="QGM39" s="495"/>
      <c r="QGN39" s="495"/>
      <c r="QGO39" s="495"/>
      <c r="QGP39" s="495"/>
      <c r="QGQ39" s="495"/>
      <c r="QGR39" s="1924"/>
      <c r="QGS39" s="1924"/>
      <c r="QGT39" s="1924"/>
      <c r="QGU39" s="1924"/>
      <c r="QGV39" s="1924"/>
      <c r="QGW39" s="1924"/>
      <c r="QGX39" s="1924"/>
      <c r="QGY39" s="1924"/>
      <c r="QGZ39" s="1924"/>
      <c r="QHA39" s="1924"/>
      <c r="QHB39" s="1924"/>
      <c r="QHC39" s="1924"/>
      <c r="QHD39" s="1924"/>
      <c r="QHE39" s="1924"/>
      <c r="QHF39" s="495"/>
      <c r="QHG39" s="495"/>
      <c r="QHH39" s="495"/>
      <c r="QHI39" s="495"/>
      <c r="QHJ39" s="495"/>
      <c r="QHK39" s="495"/>
      <c r="QHL39" s="495"/>
      <c r="QHM39" s="495"/>
      <c r="QHN39" s="495"/>
      <c r="QHO39" s="495"/>
      <c r="QHP39" s="495"/>
      <c r="QHQ39" s="495"/>
      <c r="QHR39" s="495"/>
      <c r="QHS39" s="1924"/>
      <c r="QHT39" s="1924"/>
      <c r="QHU39" s="1924"/>
      <c r="QHV39" s="1924"/>
      <c r="QHW39" s="1924"/>
      <c r="QHX39" s="1924"/>
      <c r="QHY39" s="1924"/>
      <c r="QHZ39" s="1924"/>
      <c r="QIA39" s="1924"/>
      <c r="QIB39" s="1924"/>
      <c r="QIC39" s="1924"/>
      <c r="QID39" s="1924"/>
      <c r="QIE39" s="1924"/>
      <c r="QIF39" s="1924"/>
      <c r="QIG39" s="495"/>
      <c r="QIH39" s="495"/>
      <c r="QII39" s="495"/>
      <c r="QIJ39" s="495"/>
      <c r="QIK39" s="495"/>
      <c r="QIL39" s="495"/>
      <c r="QIM39" s="495"/>
      <c r="QIN39" s="495"/>
      <c r="QIO39" s="495"/>
      <c r="QIP39" s="495"/>
      <c r="QIQ39" s="495"/>
      <c r="QIR39" s="495"/>
      <c r="QIS39" s="495"/>
      <c r="QIT39" s="1924"/>
      <c r="QIU39" s="1924"/>
      <c r="QIV39" s="1924"/>
      <c r="QIW39" s="1924"/>
      <c r="QIX39" s="1924"/>
      <c r="QIY39" s="1924"/>
      <c r="QIZ39" s="1924"/>
      <c r="QJA39" s="1924"/>
      <c r="QJB39" s="1924"/>
      <c r="QJC39" s="1924"/>
      <c r="QJD39" s="1924"/>
      <c r="QJE39" s="1924"/>
      <c r="QJF39" s="1924"/>
      <c r="QJG39" s="1924"/>
      <c r="QJH39" s="495"/>
      <c r="QJI39" s="495"/>
      <c r="QJJ39" s="495"/>
      <c r="QJK39" s="495"/>
      <c r="QJL39" s="495"/>
      <c r="QJM39" s="495"/>
      <c r="QJN39" s="495"/>
      <c r="QJO39" s="495"/>
      <c r="QJP39" s="495"/>
      <c r="QJQ39" s="495"/>
      <c r="QJR39" s="495"/>
      <c r="QJS39" s="495"/>
      <c r="QJT39" s="495"/>
      <c r="QJU39" s="1924"/>
      <c r="QJV39" s="1924"/>
      <c r="QJW39" s="1924"/>
      <c r="QJX39" s="1924"/>
      <c r="QJY39" s="1924"/>
      <c r="QJZ39" s="1924"/>
      <c r="QKA39" s="1924"/>
      <c r="QKB39" s="1924"/>
      <c r="QKC39" s="1924"/>
      <c r="QKD39" s="1924"/>
      <c r="QKE39" s="1924"/>
      <c r="QKF39" s="1924"/>
      <c r="QKG39" s="1924"/>
      <c r="QKH39" s="1924"/>
      <c r="QKI39" s="495"/>
      <c r="QKJ39" s="495"/>
      <c r="QKK39" s="495"/>
      <c r="QKL39" s="495"/>
      <c r="QKM39" s="495"/>
      <c r="QKN39" s="495"/>
      <c r="QKO39" s="495"/>
      <c r="QKP39" s="495"/>
      <c r="QKQ39" s="495"/>
      <c r="QKR39" s="495"/>
      <c r="QKS39" s="495"/>
      <c r="QKT39" s="495"/>
      <c r="QKU39" s="495"/>
      <c r="QKV39" s="1924"/>
      <c r="QKW39" s="1924"/>
      <c r="QKX39" s="1924"/>
      <c r="QKY39" s="1924"/>
      <c r="QKZ39" s="1924"/>
      <c r="QLA39" s="1924"/>
      <c r="QLB39" s="1924"/>
      <c r="QLC39" s="1924"/>
      <c r="QLD39" s="1924"/>
      <c r="QLE39" s="1924"/>
      <c r="QLF39" s="1924"/>
      <c r="QLG39" s="1924"/>
      <c r="QLH39" s="1924"/>
      <c r="QLI39" s="1924"/>
      <c r="QLJ39" s="495"/>
      <c r="QLK39" s="495"/>
      <c r="QLL39" s="495"/>
      <c r="QLM39" s="495"/>
      <c r="QLN39" s="495"/>
      <c r="QLO39" s="495"/>
      <c r="QLP39" s="495"/>
      <c r="QLQ39" s="495"/>
      <c r="QLR39" s="495"/>
      <c r="QLS39" s="495"/>
      <c r="QLT39" s="495"/>
      <c r="QLU39" s="495"/>
      <c r="QLV39" s="495"/>
      <c r="QLW39" s="1924"/>
      <c r="QLX39" s="1924"/>
      <c r="QLY39" s="1924"/>
      <c r="QLZ39" s="1924"/>
      <c r="QMA39" s="1924"/>
      <c r="QMB39" s="1924"/>
      <c r="QMC39" s="1924"/>
      <c r="QMD39" s="1924"/>
      <c r="QME39" s="1924"/>
      <c r="QMF39" s="1924"/>
      <c r="QMG39" s="1924"/>
      <c r="QMH39" s="1924"/>
      <c r="QMI39" s="1924"/>
      <c r="QMJ39" s="1924"/>
      <c r="QMK39" s="495"/>
      <c r="QML39" s="495"/>
      <c r="QMM39" s="495"/>
      <c r="QMN39" s="495"/>
      <c r="QMO39" s="495"/>
      <c r="QMP39" s="495"/>
      <c r="QMQ39" s="495"/>
      <c r="QMR39" s="495"/>
      <c r="QMS39" s="495"/>
      <c r="QMT39" s="495"/>
      <c r="QMU39" s="495"/>
      <c r="QMV39" s="495"/>
      <c r="QMW39" s="495"/>
      <c r="QMX39" s="1924"/>
      <c r="QMY39" s="1924"/>
      <c r="QMZ39" s="1924"/>
      <c r="QNA39" s="1924"/>
      <c r="QNB39" s="1924"/>
      <c r="QNC39" s="1924"/>
      <c r="QND39" s="1924"/>
      <c r="QNE39" s="1924"/>
      <c r="QNF39" s="1924"/>
      <c r="QNG39" s="1924"/>
      <c r="QNH39" s="1924"/>
      <c r="QNI39" s="1924"/>
      <c r="QNJ39" s="1924"/>
      <c r="QNK39" s="1924"/>
      <c r="QNL39" s="495"/>
      <c r="QNM39" s="495"/>
      <c r="QNN39" s="495"/>
      <c r="QNO39" s="495"/>
      <c r="QNP39" s="495"/>
      <c r="QNQ39" s="495"/>
      <c r="QNR39" s="495"/>
      <c r="QNS39" s="495"/>
      <c r="QNT39" s="495"/>
      <c r="QNU39" s="495"/>
      <c r="QNV39" s="495"/>
      <c r="QNW39" s="495"/>
      <c r="QNX39" s="495"/>
      <c r="QNY39" s="1924"/>
      <c r="QNZ39" s="1924"/>
      <c r="QOA39" s="1924"/>
      <c r="QOB39" s="1924"/>
      <c r="QOC39" s="1924"/>
      <c r="QOD39" s="1924"/>
      <c r="QOE39" s="1924"/>
      <c r="QOF39" s="1924"/>
      <c r="QOG39" s="1924"/>
      <c r="QOH39" s="1924"/>
      <c r="QOI39" s="1924"/>
      <c r="QOJ39" s="1924"/>
      <c r="QOK39" s="1924"/>
      <c r="QOL39" s="1924"/>
      <c r="QOM39" s="495"/>
      <c r="QON39" s="495"/>
      <c r="QOO39" s="495"/>
      <c r="QOP39" s="495"/>
      <c r="QOQ39" s="495"/>
      <c r="QOR39" s="495"/>
      <c r="QOS39" s="495"/>
      <c r="QOT39" s="495"/>
      <c r="QOU39" s="495"/>
      <c r="QOV39" s="495"/>
      <c r="QOW39" s="495"/>
      <c r="QOX39" s="495"/>
      <c r="QOY39" s="495"/>
      <c r="QOZ39" s="1924"/>
      <c r="QPA39" s="1924"/>
      <c r="QPB39" s="1924"/>
      <c r="QPC39" s="1924"/>
      <c r="QPD39" s="1924"/>
      <c r="QPE39" s="1924"/>
      <c r="QPF39" s="1924"/>
      <c r="QPG39" s="1924"/>
      <c r="QPH39" s="1924"/>
      <c r="QPI39" s="1924"/>
      <c r="QPJ39" s="1924"/>
      <c r="QPK39" s="1924"/>
      <c r="QPL39" s="1924"/>
      <c r="QPM39" s="1924"/>
      <c r="QPN39" s="495"/>
      <c r="QPO39" s="495"/>
      <c r="QPP39" s="495"/>
      <c r="QPQ39" s="495"/>
      <c r="QPR39" s="495"/>
      <c r="QPS39" s="495"/>
      <c r="QPT39" s="495"/>
      <c r="QPU39" s="495"/>
      <c r="QPV39" s="495"/>
      <c r="QPW39" s="495"/>
      <c r="QPX39" s="495"/>
      <c r="QPY39" s="495"/>
      <c r="QPZ39" s="495"/>
      <c r="QQA39" s="1924"/>
      <c r="QQB39" s="1924"/>
      <c r="QQC39" s="1924"/>
      <c r="QQD39" s="1924"/>
      <c r="QQE39" s="1924"/>
      <c r="QQF39" s="1924"/>
      <c r="QQG39" s="1924"/>
      <c r="QQH39" s="1924"/>
      <c r="QQI39" s="1924"/>
      <c r="QQJ39" s="1924"/>
      <c r="QQK39" s="1924"/>
      <c r="QQL39" s="1924"/>
      <c r="QQM39" s="1924"/>
      <c r="QQN39" s="1924"/>
      <c r="QQO39" s="495"/>
      <c r="QQP39" s="495"/>
      <c r="QQQ39" s="495"/>
      <c r="QQR39" s="495"/>
      <c r="QQS39" s="495"/>
      <c r="QQT39" s="495"/>
      <c r="QQU39" s="495"/>
      <c r="QQV39" s="495"/>
      <c r="QQW39" s="495"/>
      <c r="QQX39" s="495"/>
      <c r="QQY39" s="495"/>
      <c r="QQZ39" s="495"/>
      <c r="QRA39" s="495"/>
      <c r="QRB39" s="1924"/>
      <c r="QRC39" s="1924"/>
      <c r="QRD39" s="1924"/>
      <c r="QRE39" s="1924"/>
      <c r="QRF39" s="1924"/>
      <c r="QRG39" s="1924"/>
      <c r="QRH39" s="1924"/>
      <c r="QRI39" s="1924"/>
      <c r="QRJ39" s="1924"/>
      <c r="QRK39" s="1924"/>
      <c r="QRL39" s="1924"/>
      <c r="QRM39" s="1924"/>
      <c r="QRN39" s="1924"/>
      <c r="QRO39" s="1924"/>
      <c r="QRP39" s="495"/>
      <c r="QRQ39" s="495"/>
      <c r="QRR39" s="495"/>
      <c r="QRS39" s="495"/>
      <c r="QRT39" s="495"/>
      <c r="QRU39" s="495"/>
      <c r="QRV39" s="495"/>
      <c r="QRW39" s="495"/>
      <c r="QRX39" s="495"/>
      <c r="QRY39" s="495"/>
      <c r="QRZ39" s="495"/>
      <c r="QSA39" s="495"/>
      <c r="QSB39" s="495"/>
      <c r="QSC39" s="1924"/>
      <c r="QSD39" s="1924"/>
      <c r="QSE39" s="1924"/>
      <c r="QSF39" s="1924"/>
      <c r="QSG39" s="1924"/>
      <c r="QSH39" s="1924"/>
      <c r="QSI39" s="1924"/>
      <c r="QSJ39" s="1924"/>
      <c r="QSK39" s="1924"/>
      <c r="QSL39" s="1924"/>
      <c r="QSM39" s="1924"/>
      <c r="QSN39" s="1924"/>
      <c r="QSO39" s="1924"/>
      <c r="QSP39" s="1924"/>
      <c r="QSQ39" s="495"/>
      <c r="QSR39" s="495"/>
      <c r="QSS39" s="495"/>
      <c r="QST39" s="495"/>
      <c r="QSU39" s="495"/>
      <c r="QSV39" s="495"/>
      <c r="QSW39" s="495"/>
      <c r="QSX39" s="495"/>
      <c r="QSY39" s="495"/>
      <c r="QSZ39" s="495"/>
      <c r="QTA39" s="495"/>
      <c r="QTB39" s="495"/>
      <c r="QTC39" s="495"/>
      <c r="QTD39" s="1924"/>
      <c r="QTE39" s="1924"/>
      <c r="QTF39" s="1924"/>
      <c r="QTG39" s="1924"/>
      <c r="QTH39" s="1924"/>
      <c r="QTI39" s="1924"/>
      <c r="QTJ39" s="1924"/>
      <c r="QTK39" s="1924"/>
      <c r="QTL39" s="1924"/>
      <c r="QTM39" s="1924"/>
      <c r="QTN39" s="1924"/>
      <c r="QTO39" s="1924"/>
      <c r="QTP39" s="1924"/>
      <c r="QTQ39" s="1924"/>
      <c r="QTR39" s="495"/>
      <c r="QTS39" s="495"/>
      <c r="QTT39" s="495"/>
      <c r="QTU39" s="495"/>
      <c r="QTV39" s="495"/>
      <c r="QTW39" s="495"/>
      <c r="QTX39" s="495"/>
      <c r="QTY39" s="495"/>
      <c r="QTZ39" s="495"/>
      <c r="QUA39" s="495"/>
      <c r="QUB39" s="495"/>
      <c r="QUC39" s="495"/>
      <c r="QUD39" s="495"/>
      <c r="QUE39" s="1924"/>
      <c r="QUF39" s="1924"/>
      <c r="QUG39" s="1924"/>
      <c r="QUH39" s="1924"/>
      <c r="QUI39" s="1924"/>
      <c r="QUJ39" s="1924"/>
      <c r="QUK39" s="1924"/>
      <c r="QUL39" s="1924"/>
      <c r="QUM39" s="1924"/>
      <c r="QUN39" s="1924"/>
      <c r="QUO39" s="1924"/>
      <c r="QUP39" s="1924"/>
      <c r="QUQ39" s="1924"/>
      <c r="QUR39" s="1924"/>
      <c r="QUS39" s="495"/>
      <c r="QUT39" s="495"/>
      <c r="QUU39" s="495"/>
      <c r="QUV39" s="495"/>
      <c r="QUW39" s="495"/>
      <c r="QUX39" s="495"/>
      <c r="QUY39" s="495"/>
      <c r="QUZ39" s="495"/>
      <c r="QVA39" s="495"/>
      <c r="QVB39" s="495"/>
      <c r="QVC39" s="495"/>
      <c r="QVD39" s="495"/>
      <c r="QVE39" s="495"/>
      <c r="QVF39" s="1924"/>
      <c r="QVG39" s="1924"/>
      <c r="QVH39" s="1924"/>
      <c r="QVI39" s="1924"/>
      <c r="QVJ39" s="1924"/>
      <c r="QVK39" s="1924"/>
      <c r="QVL39" s="1924"/>
      <c r="QVM39" s="1924"/>
      <c r="QVN39" s="1924"/>
      <c r="QVO39" s="1924"/>
      <c r="QVP39" s="1924"/>
      <c r="QVQ39" s="1924"/>
      <c r="QVR39" s="1924"/>
      <c r="QVS39" s="1924"/>
      <c r="QVT39" s="495"/>
      <c r="QVU39" s="495"/>
      <c r="QVV39" s="495"/>
      <c r="QVW39" s="495"/>
      <c r="QVX39" s="495"/>
      <c r="QVY39" s="495"/>
      <c r="QVZ39" s="495"/>
      <c r="QWA39" s="495"/>
      <c r="QWB39" s="495"/>
      <c r="QWC39" s="495"/>
      <c r="QWD39" s="495"/>
      <c r="QWE39" s="495"/>
      <c r="QWF39" s="495"/>
      <c r="QWG39" s="1924"/>
      <c r="QWH39" s="1924"/>
      <c r="QWI39" s="1924"/>
      <c r="QWJ39" s="1924"/>
      <c r="QWK39" s="1924"/>
      <c r="QWL39" s="1924"/>
      <c r="QWM39" s="1924"/>
      <c r="QWN39" s="1924"/>
      <c r="QWO39" s="1924"/>
      <c r="QWP39" s="1924"/>
      <c r="QWQ39" s="1924"/>
      <c r="QWR39" s="1924"/>
      <c r="QWS39" s="1924"/>
      <c r="QWT39" s="1924"/>
      <c r="QWU39" s="495"/>
      <c r="QWV39" s="495"/>
      <c r="QWW39" s="495"/>
      <c r="QWX39" s="495"/>
      <c r="QWY39" s="495"/>
      <c r="QWZ39" s="495"/>
      <c r="QXA39" s="495"/>
      <c r="QXB39" s="495"/>
      <c r="QXC39" s="495"/>
      <c r="QXD39" s="495"/>
      <c r="QXE39" s="495"/>
      <c r="QXF39" s="495"/>
      <c r="QXG39" s="495"/>
      <c r="QXH39" s="1924"/>
      <c r="QXI39" s="1924"/>
      <c r="QXJ39" s="1924"/>
      <c r="QXK39" s="1924"/>
      <c r="QXL39" s="1924"/>
      <c r="QXM39" s="1924"/>
      <c r="QXN39" s="1924"/>
      <c r="QXO39" s="1924"/>
      <c r="QXP39" s="1924"/>
      <c r="QXQ39" s="1924"/>
      <c r="QXR39" s="1924"/>
      <c r="QXS39" s="1924"/>
      <c r="QXT39" s="1924"/>
      <c r="QXU39" s="1924"/>
      <c r="QXV39" s="495"/>
      <c r="QXW39" s="495"/>
      <c r="QXX39" s="495"/>
      <c r="QXY39" s="495"/>
      <c r="QXZ39" s="495"/>
      <c r="QYA39" s="495"/>
      <c r="QYB39" s="495"/>
      <c r="QYC39" s="495"/>
      <c r="QYD39" s="495"/>
      <c r="QYE39" s="495"/>
      <c r="QYF39" s="495"/>
      <c r="QYG39" s="495"/>
      <c r="QYH39" s="495"/>
      <c r="QYI39" s="1924"/>
      <c r="QYJ39" s="1924"/>
      <c r="QYK39" s="1924"/>
      <c r="QYL39" s="1924"/>
      <c r="QYM39" s="1924"/>
      <c r="QYN39" s="1924"/>
      <c r="QYO39" s="1924"/>
      <c r="QYP39" s="1924"/>
      <c r="QYQ39" s="1924"/>
      <c r="QYR39" s="1924"/>
      <c r="QYS39" s="1924"/>
      <c r="QYT39" s="1924"/>
      <c r="QYU39" s="1924"/>
      <c r="QYV39" s="1924"/>
      <c r="QYW39" s="495"/>
      <c r="QYX39" s="495"/>
      <c r="QYY39" s="495"/>
      <c r="QYZ39" s="495"/>
      <c r="QZA39" s="495"/>
      <c r="QZB39" s="495"/>
      <c r="QZC39" s="495"/>
      <c r="QZD39" s="495"/>
      <c r="QZE39" s="495"/>
      <c r="QZF39" s="495"/>
      <c r="QZG39" s="495"/>
      <c r="QZH39" s="495"/>
      <c r="QZI39" s="495"/>
      <c r="QZJ39" s="1924"/>
      <c r="QZK39" s="1924"/>
      <c r="QZL39" s="1924"/>
      <c r="QZM39" s="1924"/>
      <c r="QZN39" s="1924"/>
      <c r="QZO39" s="1924"/>
      <c r="QZP39" s="1924"/>
      <c r="QZQ39" s="1924"/>
      <c r="QZR39" s="1924"/>
      <c r="QZS39" s="1924"/>
      <c r="QZT39" s="1924"/>
      <c r="QZU39" s="1924"/>
      <c r="QZV39" s="1924"/>
      <c r="QZW39" s="1924"/>
      <c r="QZX39" s="495"/>
      <c r="QZY39" s="495"/>
      <c r="QZZ39" s="495"/>
      <c r="RAA39" s="495"/>
      <c r="RAB39" s="495"/>
      <c r="RAC39" s="495"/>
      <c r="RAD39" s="495"/>
      <c r="RAE39" s="495"/>
      <c r="RAF39" s="495"/>
      <c r="RAG39" s="495"/>
      <c r="RAH39" s="495"/>
      <c r="RAI39" s="495"/>
      <c r="RAJ39" s="495"/>
      <c r="RAK39" s="1924"/>
      <c r="RAL39" s="1924"/>
      <c r="RAM39" s="1924"/>
      <c r="RAN39" s="1924"/>
      <c r="RAO39" s="1924"/>
      <c r="RAP39" s="1924"/>
      <c r="RAQ39" s="1924"/>
      <c r="RAR39" s="1924"/>
      <c r="RAS39" s="1924"/>
      <c r="RAT39" s="1924"/>
      <c r="RAU39" s="1924"/>
      <c r="RAV39" s="1924"/>
      <c r="RAW39" s="1924"/>
      <c r="RAX39" s="1924"/>
      <c r="RAY39" s="495"/>
      <c r="RAZ39" s="495"/>
      <c r="RBA39" s="495"/>
      <c r="RBB39" s="495"/>
      <c r="RBC39" s="495"/>
      <c r="RBD39" s="495"/>
      <c r="RBE39" s="495"/>
      <c r="RBF39" s="495"/>
      <c r="RBG39" s="495"/>
      <c r="RBH39" s="495"/>
      <c r="RBI39" s="495"/>
      <c r="RBJ39" s="495"/>
      <c r="RBK39" s="495"/>
      <c r="RBL39" s="1924"/>
      <c r="RBM39" s="1924"/>
      <c r="RBN39" s="1924"/>
      <c r="RBO39" s="1924"/>
      <c r="RBP39" s="1924"/>
      <c r="RBQ39" s="1924"/>
      <c r="RBR39" s="1924"/>
      <c r="RBS39" s="1924"/>
      <c r="RBT39" s="1924"/>
      <c r="RBU39" s="1924"/>
      <c r="RBV39" s="1924"/>
      <c r="RBW39" s="1924"/>
      <c r="RBX39" s="1924"/>
      <c r="RBY39" s="1924"/>
      <c r="RBZ39" s="495"/>
      <c r="RCA39" s="495"/>
      <c r="RCB39" s="495"/>
      <c r="RCC39" s="495"/>
      <c r="RCD39" s="495"/>
      <c r="RCE39" s="495"/>
      <c r="RCF39" s="495"/>
      <c r="RCG39" s="495"/>
      <c r="RCH39" s="495"/>
      <c r="RCI39" s="495"/>
      <c r="RCJ39" s="495"/>
      <c r="RCK39" s="495"/>
      <c r="RCL39" s="495"/>
      <c r="RCM39" s="1924"/>
      <c r="RCN39" s="1924"/>
      <c r="RCO39" s="1924"/>
      <c r="RCP39" s="1924"/>
      <c r="RCQ39" s="1924"/>
      <c r="RCR39" s="1924"/>
      <c r="RCS39" s="1924"/>
      <c r="RCT39" s="1924"/>
      <c r="RCU39" s="1924"/>
      <c r="RCV39" s="1924"/>
      <c r="RCW39" s="1924"/>
      <c r="RCX39" s="1924"/>
      <c r="RCY39" s="1924"/>
      <c r="RCZ39" s="1924"/>
      <c r="RDA39" s="495"/>
      <c r="RDB39" s="495"/>
      <c r="RDC39" s="495"/>
      <c r="RDD39" s="495"/>
      <c r="RDE39" s="495"/>
      <c r="RDF39" s="495"/>
      <c r="RDG39" s="495"/>
      <c r="RDH39" s="495"/>
      <c r="RDI39" s="495"/>
      <c r="RDJ39" s="495"/>
      <c r="RDK39" s="495"/>
      <c r="RDL39" s="495"/>
      <c r="RDM39" s="495"/>
      <c r="RDN39" s="1924"/>
      <c r="RDO39" s="1924"/>
      <c r="RDP39" s="1924"/>
      <c r="RDQ39" s="1924"/>
      <c r="RDR39" s="1924"/>
      <c r="RDS39" s="1924"/>
      <c r="RDT39" s="1924"/>
      <c r="RDU39" s="1924"/>
      <c r="RDV39" s="1924"/>
      <c r="RDW39" s="1924"/>
      <c r="RDX39" s="1924"/>
      <c r="RDY39" s="1924"/>
      <c r="RDZ39" s="1924"/>
      <c r="REA39" s="1924"/>
      <c r="REB39" s="495"/>
      <c r="REC39" s="495"/>
      <c r="RED39" s="495"/>
      <c r="REE39" s="495"/>
      <c r="REF39" s="495"/>
      <c r="REG39" s="495"/>
      <c r="REH39" s="495"/>
      <c r="REI39" s="495"/>
      <c r="REJ39" s="495"/>
      <c r="REK39" s="495"/>
      <c r="REL39" s="495"/>
      <c r="REM39" s="495"/>
      <c r="REN39" s="495"/>
      <c r="REO39" s="1924"/>
      <c r="REP39" s="1924"/>
      <c r="REQ39" s="1924"/>
      <c r="RER39" s="1924"/>
      <c r="RES39" s="1924"/>
      <c r="RET39" s="1924"/>
      <c r="REU39" s="1924"/>
      <c r="REV39" s="1924"/>
      <c r="REW39" s="1924"/>
      <c r="REX39" s="1924"/>
      <c r="REY39" s="1924"/>
      <c r="REZ39" s="1924"/>
      <c r="RFA39" s="1924"/>
      <c r="RFB39" s="1924"/>
      <c r="RFC39" s="495"/>
      <c r="RFD39" s="495"/>
      <c r="RFE39" s="495"/>
      <c r="RFF39" s="495"/>
      <c r="RFG39" s="495"/>
      <c r="RFH39" s="495"/>
      <c r="RFI39" s="495"/>
      <c r="RFJ39" s="495"/>
      <c r="RFK39" s="495"/>
      <c r="RFL39" s="495"/>
      <c r="RFM39" s="495"/>
      <c r="RFN39" s="495"/>
      <c r="RFO39" s="495"/>
      <c r="RFP39" s="1924"/>
      <c r="RFQ39" s="1924"/>
      <c r="RFR39" s="1924"/>
      <c r="RFS39" s="1924"/>
      <c r="RFT39" s="1924"/>
      <c r="RFU39" s="1924"/>
      <c r="RFV39" s="1924"/>
      <c r="RFW39" s="1924"/>
      <c r="RFX39" s="1924"/>
      <c r="RFY39" s="1924"/>
      <c r="RFZ39" s="1924"/>
      <c r="RGA39" s="1924"/>
      <c r="RGB39" s="1924"/>
      <c r="RGC39" s="1924"/>
      <c r="RGD39" s="495"/>
      <c r="RGE39" s="495"/>
      <c r="RGF39" s="495"/>
      <c r="RGG39" s="495"/>
      <c r="RGH39" s="495"/>
      <c r="RGI39" s="495"/>
      <c r="RGJ39" s="495"/>
      <c r="RGK39" s="495"/>
      <c r="RGL39" s="495"/>
      <c r="RGM39" s="495"/>
      <c r="RGN39" s="495"/>
      <c r="RGO39" s="495"/>
      <c r="RGP39" s="495"/>
      <c r="RGQ39" s="1924"/>
      <c r="RGR39" s="1924"/>
      <c r="RGS39" s="1924"/>
      <c r="RGT39" s="1924"/>
      <c r="RGU39" s="1924"/>
      <c r="RGV39" s="1924"/>
      <c r="RGW39" s="1924"/>
      <c r="RGX39" s="1924"/>
      <c r="RGY39" s="1924"/>
      <c r="RGZ39" s="1924"/>
      <c r="RHA39" s="1924"/>
      <c r="RHB39" s="1924"/>
      <c r="RHC39" s="1924"/>
      <c r="RHD39" s="1924"/>
      <c r="RHE39" s="495"/>
      <c r="RHF39" s="495"/>
      <c r="RHG39" s="495"/>
      <c r="RHH39" s="495"/>
      <c r="RHI39" s="495"/>
      <c r="RHJ39" s="495"/>
      <c r="RHK39" s="495"/>
      <c r="RHL39" s="495"/>
      <c r="RHM39" s="495"/>
      <c r="RHN39" s="495"/>
      <c r="RHO39" s="495"/>
      <c r="RHP39" s="495"/>
      <c r="RHQ39" s="495"/>
      <c r="RHR39" s="1924"/>
      <c r="RHS39" s="1924"/>
      <c r="RHT39" s="1924"/>
      <c r="RHU39" s="1924"/>
      <c r="RHV39" s="1924"/>
      <c r="RHW39" s="1924"/>
      <c r="RHX39" s="1924"/>
      <c r="RHY39" s="1924"/>
      <c r="RHZ39" s="1924"/>
      <c r="RIA39" s="1924"/>
      <c r="RIB39" s="1924"/>
      <c r="RIC39" s="1924"/>
      <c r="RID39" s="1924"/>
      <c r="RIE39" s="1924"/>
      <c r="RIF39" s="495"/>
      <c r="RIG39" s="495"/>
      <c r="RIH39" s="495"/>
      <c r="RII39" s="495"/>
      <c r="RIJ39" s="495"/>
      <c r="RIK39" s="495"/>
      <c r="RIL39" s="495"/>
      <c r="RIM39" s="495"/>
      <c r="RIN39" s="495"/>
      <c r="RIO39" s="495"/>
      <c r="RIP39" s="495"/>
      <c r="RIQ39" s="495"/>
      <c r="RIR39" s="495"/>
      <c r="RIS39" s="1924"/>
      <c r="RIT39" s="1924"/>
      <c r="RIU39" s="1924"/>
      <c r="RIV39" s="1924"/>
      <c r="RIW39" s="1924"/>
      <c r="RIX39" s="1924"/>
      <c r="RIY39" s="1924"/>
      <c r="RIZ39" s="1924"/>
      <c r="RJA39" s="1924"/>
      <c r="RJB39" s="1924"/>
      <c r="RJC39" s="1924"/>
      <c r="RJD39" s="1924"/>
      <c r="RJE39" s="1924"/>
      <c r="RJF39" s="1924"/>
      <c r="RJG39" s="495"/>
      <c r="RJH39" s="495"/>
      <c r="RJI39" s="495"/>
      <c r="RJJ39" s="495"/>
      <c r="RJK39" s="495"/>
      <c r="RJL39" s="495"/>
      <c r="RJM39" s="495"/>
      <c r="RJN39" s="495"/>
      <c r="RJO39" s="495"/>
      <c r="RJP39" s="495"/>
      <c r="RJQ39" s="495"/>
      <c r="RJR39" s="495"/>
      <c r="RJS39" s="495"/>
      <c r="RJT39" s="1924"/>
      <c r="RJU39" s="1924"/>
      <c r="RJV39" s="1924"/>
      <c r="RJW39" s="1924"/>
      <c r="RJX39" s="1924"/>
      <c r="RJY39" s="1924"/>
      <c r="RJZ39" s="1924"/>
      <c r="RKA39" s="1924"/>
      <c r="RKB39" s="1924"/>
      <c r="RKC39" s="1924"/>
      <c r="RKD39" s="1924"/>
      <c r="RKE39" s="1924"/>
      <c r="RKF39" s="1924"/>
      <c r="RKG39" s="1924"/>
      <c r="RKH39" s="495"/>
      <c r="RKI39" s="495"/>
      <c r="RKJ39" s="495"/>
      <c r="RKK39" s="495"/>
      <c r="RKL39" s="495"/>
      <c r="RKM39" s="495"/>
      <c r="RKN39" s="495"/>
      <c r="RKO39" s="495"/>
      <c r="RKP39" s="495"/>
      <c r="RKQ39" s="495"/>
      <c r="RKR39" s="495"/>
      <c r="RKS39" s="495"/>
      <c r="RKT39" s="495"/>
      <c r="RKU39" s="1924"/>
      <c r="RKV39" s="1924"/>
      <c r="RKW39" s="1924"/>
      <c r="RKX39" s="1924"/>
      <c r="RKY39" s="1924"/>
      <c r="RKZ39" s="1924"/>
      <c r="RLA39" s="1924"/>
      <c r="RLB39" s="1924"/>
      <c r="RLC39" s="1924"/>
      <c r="RLD39" s="1924"/>
      <c r="RLE39" s="1924"/>
      <c r="RLF39" s="1924"/>
      <c r="RLG39" s="1924"/>
      <c r="RLH39" s="1924"/>
      <c r="RLI39" s="495"/>
      <c r="RLJ39" s="495"/>
      <c r="RLK39" s="495"/>
      <c r="RLL39" s="495"/>
      <c r="RLM39" s="495"/>
      <c r="RLN39" s="495"/>
      <c r="RLO39" s="495"/>
      <c r="RLP39" s="495"/>
      <c r="RLQ39" s="495"/>
      <c r="RLR39" s="495"/>
      <c r="RLS39" s="495"/>
      <c r="RLT39" s="495"/>
      <c r="RLU39" s="495"/>
      <c r="RLV39" s="1924"/>
      <c r="RLW39" s="1924"/>
      <c r="RLX39" s="1924"/>
      <c r="RLY39" s="1924"/>
      <c r="RLZ39" s="1924"/>
      <c r="RMA39" s="1924"/>
      <c r="RMB39" s="1924"/>
      <c r="RMC39" s="1924"/>
      <c r="RMD39" s="1924"/>
      <c r="RME39" s="1924"/>
      <c r="RMF39" s="1924"/>
      <c r="RMG39" s="1924"/>
      <c r="RMH39" s="1924"/>
      <c r="RMI39" s="1924"/>
      <c r="RMJ39" s="495"/>
      <c r="RMK39" s="495"/>
      <c r="RML39" s="495"/>
      <c r="RMM39" s="495"/>
      <c r="RMN39" s="495"/>
      <c r="RMO39" s="495"/>
      <c r="RMP39" s="495"/>
      <c r="RMQ39" s="495"/>
      <c r="RMR39" s="495"/>
      <c r="RMS39" s="495"/>
      <c r="RMT39" s="495"/>
      <c r="RMU39" s="495"/>
      <c r="RMV39" s="495"/>
      <c r="RMW39" s="1924"/>
      <c r="RMX39" s="1924"/>
      <c r="RMY39" s="1924"/>
      <c r="RMZ39" s="1924"/>
      <c r="RNA39" s="1924"/>
      <c r="RNB39" s="1924"/>
      <c r="RNC39" s="1924"/>
      <c r="RND39" s="1924"/>
      <c r="RNE39" s="1924"/>
      <c r="RNF39" s="1924"/>
      <c r="RNG39" s="1924"/>
      <c r="RNH39" s="1924"/>
      <c r="RNI39" s="1924"/>
      <c r="RNJ39" s="1924"/>
      <c r="RNK39" s="495"/>
      <c r="RNL39" s="495"/>
      <c r="RNM39" s="495"/>
      <c r="RNN39" s="495"/>
      <c r="RNO39" s="495"/>
      <c r="RNP39" s="495"/>
      <c r="RNQ39" s="495"/>
      <c r="RNR39" s="495"/>
      <c r="RNS39" s="495"/>
      <c r="RNT39" s="495"/>
      <c r="RNU39" s="495"/>
      <c r="RNV39" s="495"/>
      <c r="RNW39" s="495"/>
      <c r="RNX39" s="1924"/>
      <c r="RNY39" s="1924"/>
      <c r="RNZ39" s="1924"/>
      <c r="ROA39" s="1924"/>
      <c r="ROB39" s="1924"/>
      <c r="ROC39" s="1924"/>
      <c r="ROD39" s="1924"/>
      <c r="ROE39" s="1924"/>
      <c r="ROF39" s="1924"/>
      <c r="ROG39" s="1924"/>
      <c r="ROH39" s="1924"/>
      <c r="ROI39" s="1924"/>
      <c r="ROJ39" s="1924"/>
      <c r="ROK39" s="1924"/>
      <c r="ROL39" s="495"/>
      <c r="ROM39" s="495"/>
      <c r="RON39" s="495"/>
      <c r="ROO39" s="495"/>
      <c r="ROP39" s="495"/>
      <c r="ROQ39" s="495"/>
      <c r="ROR39" s="495"/>
      <c r="ROS39" s="495"/>
      <c r="ROT39" s="495"/>
      <c r="ROU39" s="495"/>
      <c r="ROV39" s="495"/>
      <c r="ROW39" s="495"/>
      <c r="ROX39" s="495"/>
      <c r="ROY39" s="1924"/>
      <c r="ROZ39" s="1924"/>
      <c r="RPA39" s="1924"/>
      <c r="RPB39" s="1924"/>
      <c r="RPC39" s="1924"/>
      <c r="RPD39" s="1924"/>
      <c r="RPE39" s="1924"/>
      <c r="RPF39" s="1924"/>
      <c r="RPG39" s="1924"/>
      <c r="RPH39" s="1924"/>
      <c r="RPI39" s="1924"/>
      <c r="RPJ39" s="1924"/>
      <c r="RPK39" s="1924"/>
      <c r="RPL39" s="1924"/>
      <c r="RPM39" s="495"/>
      <c r="RPN39" s="495"/>
      <c r="RPO39" s="495"/>
      <c r="RPP39" s="495"/>
      <c r="RPQ39" s="495"/>
      <c r="RPR39" s="495"/>
      <c r="RPS39" s="495"/>
      <c r="RPT39" s="495"/>
      <c r="RPU39" s="495"/>
      <c r="RPV39" s="495"/>
      <c r="RPW39" s="495"/>
      <c r="RPX39" s="495"/>
      <c r="RPY39" s="495"/>
      <c r="RPZ39" s="1924"/>
      <c r="RQA39" s="1924"/>
      <c r="RQB39" s="1924"/>
      <c r="RQC39" s="1924"/>
      <c r="RQD39" s="1924"/>
      <c r="RQE39" s="1924"/>
      <c r="RQF39" s="1924"/>
      <c r="RQG39" s="1924"/>
      <c r="RQH39" s="1924"/>
      <c r="RQI39" s="1924"/>
      <c r="RQJ39" s="1924"/>
      <c r="RQK39" s="1924"/>
      <c r="RQL39" s="1924"/>
      <c r="RQM39" s="1924"/>
      <c r="RQN39" s="495"/>
      <c r="RQO39" s="495"/>
      <c r="RQP39" s="495"/>
      <c r="RQQ39" s="495"/>
      <c r="RQR39" s="495"/>
      <c r="RQS39" s="495"/>
      <c r="RQT39" s="495"/>
      <c r="RQU39" s="495"/>
      <c r="RQV39" s="495"/>
      <c r="RQW39" s="495"/>
      <c r="RQX39" s="495"/>
      <c r="RQY39" s="495"/>
      <c r="RQZ39" s="495"/>
      <c r="RRA39" s="1924"/>
      <c r="RRB39" s="1924"/>
      <c r="RRC39" s="1924"/>
      <c r="RRD39" s="1924"/>
      <c r="RRE39" s="1924"/>
      <c r="RRF39" s="1924"/>
      <c r="RRG39" s="1924"/>
      <c r="RRH39" s="1924"/>
      <c r="RRI39" s="1924"/>
      <c r="RRJ39" s="1924"/>
      <c r="RRK39" s="1924"/>
      <c r="RRL39" s="1924"/>
      <c r="RRM39" s="1924"/>
      <c r="RRN39" s="1924"/>
      <c r="RRO39" s="495"/>
      <c r="RRP39" s="495"/>
      <c r="RRQ39" s="495"/>
      <c r="RRR39" s="495"/>
      <c r="RRS39" s="495"/>
      <c r="RRT39" s="495"/>
      <c r="RRU39" s="495"/>
      <c r="RRV39" s="495"/>
      <c r="RRW39" s="495"/>
      <c r="RRX39" s="495"/>
      <c r="RRY39" s="495"/>
      <c r="RRZ39" s="495"/>
      <c r="RSA39" s="495"/>
      <c r="RSB39" s="1924"/>
      <c r="RSC39" s="1924"/>
      <c r="RSD39" s="1924"/>
      <c r="RSE39" s="1924"/>
      <c r="RSF39" s="1924"/>
      <c r="RSG39" s="1924"/>
      <c r="RSH39" s="1924"/>
      <c r="RSI39" s="1924"/>
      <c r="RSJ39" s="1924"/>
      <c r="RSK39" s="1924"/>
      <c r="RSL39" s="1924"/>
      <c r="RSM39" s="1924"/>
      <c r="RSN39" s="1924"/>
      <c r="RSO39" s="1924"/>
      <c r="RSP39" s="495"/>
      <c r="RSQ39" s="495"/>
      <c r="RSR39" s="495"/>
      <c r="RSS39" s="495"/>
      <c r="RST39" s="495"/>
      <c r="RSU39" s="495"/>
      <c r="RSV39" s="495"/>
      <c r="RSW39" s="495"/>
      <c r="RSX39" s="495"/>
      <c r="RSY39" s="495"/>
      <c r="RSZ39" s="495"/>
      <c r="RTA39" s="495"/>
      <c r="RTB39" s="495"/>
      <c r="RTC39" s="1924"/>
      <c r="RTD39" s="1924"/>
      <c r="RTE39" s="1924"/>
      <c r="RTF39" s="1924"/>
      <c r="RTG39" s="1924"/>
      <c r="RTH39" s="1924"/>
      <c r="RTI39" s="1924"/>
      <c r="RTJ39" s="1924"/>
      <c r="RTK39" s="1924"/>
      <c r="RTL39" s="1924"/>
      <c r="RTM39" s="1924"/>
      <c r="RTN39" s="1924"/>
      <c r="RTO39" s="1924"/>
      <c r="RTP39" s="1924"/>
      <c r="RTQ39" s="495"/>
      <c r="RTR39" s="495"/>
      <c r="RTS39" s="495"/>
      <c r="RTT39" s="495"/>
      <c r="RTU39" s="495"/>
      <c r="RTV39" s="495"/>
      <c r="RTW39" s="495"/>
      <c r="RTX39" s="495"/>
      <c r="RTY39" s="495"/>
      <c r="RTZ39" s="495"/>
      <c r="RUA39" s="495"/>
      <c r="RUB39" s="495"/>
      <c r="RUC39" s="495"/>
      <c r="RUD39" s="1924"/>
      <c r="RUE39" s="1924"/>
      <c r="RUF39" s="1924"/>
      <c r="RUG39" s="1924"/>
      <c r="RUH39" s="1924"/>
      <c r="RUI39" s="1924"/>
      <c r="RUJ39" s="1924"/>
      <c r="RUK39" s="1924"/>
      <c r="RUL39" s="1924"/>
      <c r="RUM39" s="1924"/>
      <c r="RUN39" s="1924"/>
      <c r="RUO39" s="1924"/>
      <c r="RUP39" s="1924"/>
      <c r="RUQ39" s="1924"/>
      <c r="RUR39" s="495"/>
      <c r="RUS39" s="495"/>
      <c r="RUT39" s="495"/>
      <c r="RUU39" s="495"/>
      <c r="RUV39" s="495"/>
      <c r="RUW39" s="495"/>
      <c r="RUX39" s="495"/>
      <c r="RUY39" s="495"/>
      <c r="RUZ39" s="495"/>
      <c r="RVA39" s="495"/>
      <c r="RVB39" s="495"/>
      <c r="RVC39" s="495"/>
      <c r="RVD39" s="495"/>
      <c r="RVE39" s="1924"/>
      <c r="RVF39" s="1924"/>
      <c r="RVG39" s="1924"/>
      <c r="RVH39" s="1924"/>
      <c r="RVI39" s="1924"/>
      <c r="RVJ39" s="1924"/>
      <c r="RVK39" s="1924"/>
      <c r="RVL39" s="1924"/>
      <c r="RVM39" s="1924"/>
      <c r="RVN39" s="1924"/>
      <c r="RVO39" s="1924"/>
      <c r="RVP39" s="1924"/>
      <c r="RVQ39" s="1924"/>
      <c r="RVR39" s="1924"/>
      <c r="RVS39" s="495"/>
      <c r="RVT39" s="495"/>
      <c r="RVU39" s="495"/>
      <c r="RVV39" s="495"/>
      <c r="RVW39" s="495"/>
      <c r="RVX39" s="495"/>
      <c r="RVY39" s="495"/>
      <c r="RVZ39" s="495"/>
      <c r="RWA39" s="495"/>
      <c r="RWB39" s="495"/>
      <c r="RWC39" s="495"/>
      <c r="RWD39" s="495"/>
      <c r="RWE39" s="495"/>
      <c r="RWF39" s="1924"/>
      <c r="RWG39" s="1924"/>
      <c r="RWH39" s="1924"/>
      <c r="RWI39" s="1924"/>
      <c r="RWJ39" s="1924"/>
      <c r="RWK39" s="1924"/>
      <c r="RWL39" s="1924"/>
      <c r="RWM39" s="1924"/>
      <c r="RWN39" s="1924"/>
      <c r="RWO39" s="1924"/>
      <c r="RWP39" s="1924"/>
      <c r="RWQ39" s="1924"/>
      <c r="RWR39" s="1924"/>
      <c r="RWS39" s="1924"/>
      <c r="RWT39" s="495"/>
      <c r="RWU39" s="495"/>
      <c r="RWV39" s="495"/>
      <c r="RWW39" s="495"/>
      <c r="RWX39" s="495"/>
      <c r="RWY39" s="495"/>
      <c r="RWZ39" s="495"/>
      <c r="RXA39" s="495"/>
      <c r="RXB39" s="495"/>
      <c r="RXC39" s="495"/>
      <c r="RXD39" s="495"/>
      <c r="RXE39" s="495"/>
      <c r="RXF39" s="495"/>
      <c r="RXG39" s="1924"/>
      <c r="RXH39" s="1924"/>
      <c r="RXI39" s="1924"/>
      <c r="RXJ39" s="1924"/>
      <c r="RXK39" s="1924"/>
      <c r="RXL39" s="1924"/>
      <c r="RXM39" s="1924"/>
      <c r="RXN39" s="1924"/>
      <c r="RXO39" s="1924"/>
      <c r="RXP39" s="1924"/>
      <c r="RXQ39" s="1924"/>
      <c r="RXR39" s="1924"/>
      <c r="RXS39" s="1924"/>
      <c r="RXT39" s="1924"/>
      <c r="RXU39" s="495"/>
      <c r="RXV39" s="495"/>
      <c r="RXW39" s="495"/>
      <c r="RXX39" s="495"/>
      <c r="RXY39" s="495"/>
      <c r="RXZ39" s="495"/>
      <c r="RYA39" s="495"/>
      <c r="RYB39" s="495"/>
      <c r="RYC39" s="495"/>
      <c r="RYD39" s="495"/>
      <c r="RYE39" s="495"/>
      <c r="RYF39" s="495"/>
      <c r="RYG39" s="495"/>
      <c r="RYH39" s="1924"/>
      <c r="RYI39" s="1924"/>
      <c r="RYJ39" s="1924"/>
      <c r="RYK39" s="1924"/>
      <c r="RYL39" s="1924"/>
      <c r="RYM39" s="1924"/>
      <c r="RYN39" s="1924"/>
      <c r="RYO39" s="1924"/>
      <c r="RYP39" s="1924"/>
      <c r="RYQ39" s="1924"/>
      <c r="RYR39" s="1924"/>
      <c r="RYS39" s="1924"/>
      <c r="RYT39" s="1924"/>
      <c r="RYU39" s="1924"/>
      <c r="RYV39" s="495"/>
      <c r="RYW39" s="495"/>
      <c r="RYX39" s="495"/>
      <c r="RYY39" s="495"/>
      <c r="RYZ39" s="495"/>
      <c r="RZA39" s="495"/>
      <c r="RZB39" s="495"/>
      <c r="RZC39" s="495"/>
      <c r="RZD39" s="495"/>
      <c r="RZE39" s="495"/>
      <c r="RZF39" s="495"/>
      <c r="RZG39" s="495"/>
      <c r="RZH39" s="495"/>
      <c r="RZI39" s="1924"/>
      <c r="RZJ39" s="1924"/>
      <c r="RZK39" s="1924"/>
      <c r="RZL39" s="1924"/>
      <c r="RZM39" s="1924"/>
      <c r="RZN39" s="1924"/>
      <c r="RZO39" s="1924"/>
      <c r="RZP39" s="1924"/>
      <c r="RZQ39" s="1924"/>
      <c r="RZR39" s="1924"/>
      <c r="RZS39" s="1924"/>
      <c r="RZT39" s="1924"/>
      <c r="RZU39" s="1924"/>
      <c r="RZV39" s="1924"/>
      <c r="RZW39" s="495"/>
      <c r="RZX39" s="495"/>
      <c r="RZY39" s="495"/>
      <c r="RZZ39" s="495"/>
      <c r="SAA39" s="495"/>
      <c r="SAB39" s="495"/>
      <c r="SAC39" s="495"/>
      <c r="SAD39" s="495"/>
      <c r="SAE39" s="495"/>
      <c r="SAF39" s="495"/>
      <c r="SAG39" s="495"/>
      <c r="SAH39" s="495"/>
      <c r="SAI39" s="495"/>
      <c r="SAJ39" s="1924"/>
      <c r="SAK39" s="1924"/>
      <c r="SAL39" s="1924"/>
      <c r="SAM39" s="1924"/>
      <c r="SAN39" s="1924"/>
      <c r="SAO39" s="1924"/>
      <c r="SAP39" s="1924"/>
      <c r="SAQ39" s="1924"/>
      <c r="SAR39" s="1924"/>
      <c r="SAS39" s="1924"/>
      <c r="SAT39" s="1924"/>
      <c r="SAU39" s="1924"/>
      <c r="SAV39" s="1924"/>
      <c r="SAW39" s="1924"/>
      <c r="SAX39" s="495"/>
      <c r="SAY39" s="495"/>
      <c r="SAZ39" s="495"/>
      <c r="SBA39" s="495"/>
      <c r="SBB39" s="495"/>
      <c r="SBC39" s="495"/>
      <c r="SBD39" s="495"/>
      <c r="SBE39" s="495"/>
      <c r="SBF39" s="495"/>
      <c r="SBG39" s="495"/>
      <c r="SBH39" s="495"/>
      <c r="SBI39" s="495"/>
      <c r="SBJ39" s="495"/>
      <c r="SBK39" s="1924"/>
      <c r="SBL39" s="1924"/>
      <c r="SBM39" s="1924"/>
      <c r="SBN39" s="1924"/>
      <c r="SBO39" s="1924"/>
      <c r="SBP39" s="1924"/>
      <c r="SBQ39" s="1924"/>
      <c r="SBR39" s="1924"/>
      <c r="SBS39" s="1924"/>
      <c r="SBT39" s="1924"/>
      <c r="SBU39" s="1924"/>
      <c r="SBV39" s="1924"/>
      <c r="SBW39" s="1924"/>
      <c r="SBX39" s="1924"/>
      <c r="SBY39" s="495"/>
      <c r="SBZ39" s="495"/>
      <c r="SCA39" s="495"/>
      <c r="SCB39" s="495"/>
      <c r="SCC39" s="495"/>
      <c r="SCD39" s="495"/>
      <c r="SCE39" s="495"/>
      <c r="SCF39" s="495"/>
      <c r="SCG39" s="495"/>
      <c r="SCH39" s="495"/>
      <c r="SCI39" s="495"/>
      <c r="SCJ39" s="495"/>
      <c r="SCK39" s="495"/>
      <c r="SCL39" s="1924"/>
      <c r="SCM39" s="1924"/>
      <c r="SCN39" s="1924"/>
      <c r="SCO39" s="1924"/>
      <c r="SCP39" s="1924"/>
      <c r="SCQ39" s="1924"/>
      <c r="SCR39" s="1924"/>
      <c r="SCS39" s="1924"/>
      <c r="SCT39" s="1924"/>
      <c r="SCU39" s="1924"/>
      <c r="SCV39" s="1924"/>
      <c r="SCW39" s="1924"/>
      <c r="SCX39" s="1924"/>
      <c r="SCY39" s="1924"/>
      <c r="SCZ39" s="495"/>
      <c r="SDA39" s="495"/>
      <c r="SDB39" s="495"/>
      <c r="SDC39" s="495"/>
      <c r="SDD39" s="495"/>
      <c r="SDE39" s="495"/>
      <c r="SDF39" s="495"/>
      <c r="SDG39" s="495"/>
      <c r="SDH39" s="495"/>
      <c r="SDI39" s="495"/>
      <c r="SDJ39" s="495"/>
      <c r="SDK39" s="495"/>
      <c r="SDL39" s="495"/>
      <c r="SDM39" s="1924"/>
      <c r="SDN39" s="1924"/>
      <c r="SDO39" s="1924"/>
      <c r="SDP39" s="1924"/>
      <c r="SDQ39" s="1924"/>
      <c r="SDR39" s="1924"/>
      <c r="SDS39" s="1924"/>
      <c r="SDT39" s="1924"/>
      <c r="SDU39" s="1924"/>
      <c r="SDV39" s="1924"/>
      <c r="SDW39" s="1924"/>
      <c r="SDX39" s="1924"/>
      <c r="SDY39" s="1924"/>
      <c r="SDZ39" s="1924"/>
      <c r="SEA39" s="495"/>
      <c r="SEB39" s="495"/>
      <c r="SEC39" s="495"/>
      <c r="SED39" s="495"/>
      <c r="SEE39" s="495"/>
      <c r="SEF39" s="495"/>
      <c r="SEG39" s="495"/>
      <c r="SEH39" s="495"/>
      <c r="SEI39" s="495"/>
      <c r="SEJ39" s="495"/>
      <c r="SEK39" s="495"/>
      <c r="SEL39" s="495"/>
      <c r="SEM39" s="495"/>
      <c r="SEN39" s="1924"/>
      <c r="SEO39" s="1924"/>
      <c r="SEP39" s="1924"/>
      <c r="SEQ39" s="1924"/>
      <c r="SER39" s="1924"/>
      <c r="SES39" s="1924"/>
      <c r="SET39" s="1924"/>
      <c r="SEU39" s="1924"/>
      <c r="SEV39" s="1924"/>
      <c r="SEW39" s="1924"/>
      <c r="SEX39" s="1924"/>
      <c r="SEY39" s="1924"/>
      <c r="SEZ39" s="1924"/>
      <c r="SFA39" s="1924"/>
      <c r="SFB39" s="495"/>
      <c r="SFC39" s="495"/>
      <c r="SFD39" s="495"/>
      <c r="SFE39" s="495"/>
      <c r="SFF39" s="495"/>
      <c r="SFG39" s="495"/>
      <c r="SFH39" s="495"/>
      <c r="SFI39" s="495"/>
      <c r="SFJ39" s="495"/>
      <c r="SFK39" s="495"/>
      <c r="SFL39" s="495"/>
      <c r="SFM39" s="495"/>
      <c r="SFN39" s="495"/>
      <c r="SFO39" s="1924"/>
      <c r="SFP39" s="1924"/>
      <c r="SFQ39" s="1924"/>
      <c r="SFR39" s="1924"/>
      <c r="SFS39" s="1924"/>
      <c r="SFT39" s="1924"/>
      <c r="SFU39" s="1924"/>
      <c r="SFV39" s="1924"/>
      <c r="SFW39" s="1924"/>
      <c r="SFX39" s="1924"/>
      <c r="SFY39" s="1924"/>
      <c r="SFZ39" s="1924"/>
      <c r="SGA39" s="1924"/>
      <c r="SGB39" s="1924"/>
      <c r="SGC39" s="495"/>
      <c r="SGD39" s="495"/>
      <c r="SGE39" s="495"/>
      <c r="SGF39" s="495"/>
      <c r="SGG39" s="495"/>
      <c r="SGH39" s="495"/>
      <c r="SGI39" s="495"/>
      <c r="SGJ39" s="495"/>
      <c r="SGK39" s="495"/>
      <c r="SGL39" s="495"/>
      <c r="SGM39" s="495"/>
      <c r="SGN39" s="495"/>
      <c r="SGO39" s="495"/>
      <c r="SGP39" s="1924"/>
      <c r="SGQ39" s="1924"/>
      <c r="SGR39" s="1924"/>
      <c r="SGS39" s="1924"/>
      <c r="SGT39" s="1924"/>
      <c r="SGU39" s="1924"/>
      <c r="SGV39" s="1924"/>
      <c r="SGW39" s="1924"/>
      <c r="SGX39" s="1924"/>
      <c r="SGY39" s="1924"/>
      <c r="SGZ39" s="1924"/>
      <c r="SHA39" s="1924"/>
      <c r="SHB39" s="1924"/>
      <c r="SHC39" s="1924"/>
      <c r="SHD39" s="495"/>
      <c r="SHE39" s="495"/>
      <c r="SHF39" s="495"/>
      <c r="SHG39" s="495"/>
      <c r="SHH39" s="495"/>
      <c r="SHI39" s="495"/>
      <c r="SHJ39" s="495"/>
      <c r="SHK39" s="495"/>
      <c r="SHL39" s="495"/>
      <c r="SHM39" s="495"/>
      <c r="SHN39" s="495"/>
      <c r="SHO39" s="495"/>
      <c r="SHP39" s="495"/>
      <c r="SHQ39" s="1924"/>
      <c r="SHR39" s="1924"/>
      <c r="SHS39" s="1924"/>
      <c r="SHT39" s="1924"/>
      <c r="SHU39" s="1924"/>
      <c r="SHV39" s="1924"/>
      <c r="SHW39" s="1924"/>
      <c r="SHX39" s="1924"/>
      <c r="SHY39" s="1924"/>
      <c r="SHZ39" s="1924"/>
      <c r="SIA39" s="1924"/>
      <c r="SIB39" s="1924"/>
      <c r="SIC39" s="1924"/>
      <c r="SID39" s="1924"/>
      <c r="SIE39" s="495"/>
      <c r="SIF39" s="495"/>
      <c r="SIG39" s="495"/>
      <c r="SIH39" s="495"/>
      <c r="SII39" s="495"/>
      <c r="SIJ39" s="495"/>
      <c r="SIK39" s="495"/>
      <c r="SIL39" s="495"/>
      <c r="SIM39" s="495"/>
      <c r="SIN39" s="495"/>
      <c r="SIO39" s="495"/>
      <c r="SIP39" s="495"/>
      <c r="SIQ39" s="495"/>
      <c r="SIR39" s="1924"/>
      <c r="SIS39" s="1924"/>
      <c r="SIT39" s="1924"/>
      <c r="SIU39" s="1924"/>
      <c r="SIV39" s="1924"/>
      <c r="SIW39" s="1924"/>
      <c r="SIX39" s="1924"/>
      <c r="SIY39" s="1924"/>
      <c r="SIZ39" s="1924"/>
      <c r="SJA39" s="1924"/>
      <c r="SJB39" s="1924"/>
      <c r="SJC39" s="1924"/>
      <c r="SJD39" s="1924"/>
      <c r="SJE39" s="1924"/>
      <c r="SJF39" s="495"/>
      <c r="SJG39" s="495"/>
      <c r="SJH39" s="495"/>
      <c r="SJI39" s="495"/>
      <c r="SJJ39" s="495"/>
      <c r="SJK39" s="495"/>
      <c r="SJL39" s="495"/>
      <c r="SJM39" s="495"/>
      <c r="SJN39" s="495"/>
      <c r="SJO39" s="495"/>
      <c r="SJP39" s="495"/>
      <c r="SJQ39" s="495"/>
      <c r="SJR39" s="495"/>
      <c r="SJS39" s="1924"/>
      <c r="SJT39" s="1924"/>
      <c r="SJU39" s="1924"/>
      <c r="SJV39" s="1924"/>
      <c r="SJW39" s="1924"/>
      <c r="SJX39" s="1924"/>
      <c r="SJY39" s="1924"/>
      <c r="SJZ39" s="1924"/>
      <c r="SKA39" s="1924"/>
      <c r="SKB39" s="1924"/>
      <c r="SKC39" s="1924"/>
      <c r="SKD39" s="1924"/>
      <c r="SKE39" s="1924"/>
      <c r="SKF39" s="1924"/>
      <c r="SKG39" s="495"/>
      <c r="SKH39" s="495"/>
      <c r="SKI39" s="495"/>
      <c r="SKJ39" s="495"/>
      <c r="SKK39" s="495"/>
      <c r="SKL39" s="495"/>
      <c r="SKM39" s="495"/>
      <c r="SKN39" s="495"/>
      <c r="SKO39" s="495"/>
      <c r="SKP39" s="495"/>
      <c r="SKQ39" s="495"/>
      <c r="SKR39" s="495"/>
      <c r="SKS39" s="495"/>
      <c r="SKT39" s="1924"/>
      <c r="SKU39" s="1924"/>
      <c r="SKV39" s="1924"/>
      <c r="SKW39" s="1924"/>
      <c r="SKX39" s="1924"/>
      <c r="SKY39" s="1924"/>
      <c r="SKZ39" s="1924"/>
      <c r="SLA39" s="1924"/>
      <c r="SLB39" s="1924"/>
      <c r="SLC39" s="1924"/>
      <c r="SLD39" s="1924"/>
      <c r="SLE39" s="1924"/>
      <c r="SLF39" s="1924"/>
      <c r="SLG39" s="1924"/>
      <c r="SLH39" s="495"/>
      <c r="SLI39" s="495"/>
      <c r="SLJ39" s="495"/>
      <c r="SLK39" s="495"/>
      <c r="SLL39" s="495"/>
      <c r="SLM39" s="495"/>
      <c r="SLN39" s="495"/>
      <c r="SLO39" s="495"/>
      <c r="SLP39" s="495"/>
      <c r="SLQ39" s="495"/>
      <c r="SLR39" s="495"/>
      <c r="SLS39" s="495"/>
      <c r="SLT39" s="495"/>
      <c r="SLU39" s="1924"/>
      <c r="SLV39" s="1924"/>
      <c r="SLW39" s="1924"/>
      <c r="SLX39" s="1924"/>
      <c r="SLY39" s="1924"/>
      <c r="SLZ39" s="1924"/>
      <c r="SMA39" s="1924"/>
      <c r="SMB39" s="1924"/>
      <c r="SMC39" s="1924"/>
      <c r="SMD39" s="1924"/>
      <c r="SME39" s="1924"/>
      <c r="SMF39" s="1924"/>
      <c r="SMG39" s="1924"/>
      <c r="SMH39" s="1924"/>
      <c r="SMI39" s="495"/>
      <c r="SMJ39" s="495"/>
      <c r="SMK39" s="495"/>
      <c r="SML39" s="495"/>
      <c r="SMM39" s="495"/>
      <c r="SMN39" s="495"/>
      <c r="SMO39" s="495"/>
      <c r="SMP39" s="495"/>
      <c r="SMQ39" s="495"/>
      <c r="SMR39" s="495"/>
      <c r="SMS39" s="495"/>
      <c r="SMT39" s="495"/>
      <c r="SMU39" s="495"/>
      <c r="SMV39" s="1924"/>
      <c r="SMW39" s="1924"/>
      <c r="SMX39" s="1924"/>
      <c r="SMY39" s="1924"/>
      <c r="SMZ39" s="1924"/>
      <c r="SNA39" s="1924"/>
      <c r="SNB39" s="1924"/>
      <c r="SNC39" s="1924"/>
      <c r="SND39" s="1924"/>
      <c r="SNE39" s="1924"/>
      <c r="SNF39" s="1924"/>
      <c r="SNG39" s="1924"/>
      <c r="SNH39" s="1924"/>
      <c r="SNI39" s="1924"/>
      <c r="SNJ39" s="495"/>
      <c r="SNK39" s="495"/>
      <c r="SNL39" s="495"/>
      <c r="SNM39" s="495"/>
      <c r="SNN39" s="495"/>
      <c r="SNO39" s="495"/>
      <c r="SNP39" s="495"/>
      <c r="SNQ39" s="495"/>
      <c r="SNR39" s="495"/>
      <c r="SNS39" s="495"/>
      <c r="SNT39" s="495"/>
      <c r="SNU39" s="495"/>
      <c r="SNV39" s="495"/>
      <c r="SNW39" s="1924"/>
      <c r="SNX39" s="1924"/>
      <c r="SNY39" s="1924"/>
      <c r="SNZ39" s="1924"/>
      <c r="SOA39" s="1924"/>
      <c r="SOB39" s="1924"/>
      <c r="SOC39" s="1924"/>
      <c r="SOD39" s="1924"/>
      <c r="SOE39" s="1924"/>
      <c r="SOF39" s="1924"/>
      <c r="SOG39" s="1924"/>
      <c r="SOH39" s="1924"/>
      <c r="SOI39" s="1924"/>
      <c r="SOJ39" s="1924"/>
      <c r="SOK39" s="495"/>
      <c r="SOL39" s="495"/>
      <c r="SOM39" s="495"/>
      <c r="SON39" s="495"/>
      <c r="SOO39" s="495"/>
      <c r="SOP39" s="495"/>
      <c r="SOQ39" s="495"/>
      <c r="SOR39" s="495"/>
      <c r="SOS39" s="495"/>
      <c r="SOT39" s="495"/>
      <c r="SOU39" s="495"/>
      <c r="SOV39" s="495"/>
      <c r="SOW39" s="495"/>
      <c r="SOX39" s="1924"/>
      <c r="SOY39" s="1924"/>
      <c r="SOZ39" s="1924"/>
      <c r="SPA39" s="1924"/>
      <c r="SPB39" s="1924"/>
      <c r="SPC39" s="1924"/>
      <c r="SPD39" s="1924"/>
      <c r="SPE39" s="1924"/>
      <c r="SPF39" s="1924"/>
      <c r="SPG39" s="1924"/>
      <c r="SPH39" s="1924"/>
      <c r="SPI39" s="1924"/>
      <c r="SPJ39" s="1924"/>
      <c r="SPK39" s="1924"/>
      <c r="SPL39" s="495"/>
      <c r="SPM39" s="495"/>
      <c r="SPN39" s="495"/>
      <c r="SPO39" s="495"/>
      <c r="SPP39" s="495"/>
      <c r="SPQ39" s="495"/>
      <c r="SPR39" s="495"/>
      <c r="SPS39" s="495"/>
      <c r="SPT39" s="495"/>
      <c r="SPU39" s="495"/>
      <c r="SPV39" s="495"/>
      <c r="SPW39" s="495"/>
      <c r="SPX39" s="495"/>
      <c r="SPY39" s="1924"/>
      <c r="SPZ39" s="1924"/>
      <c r="SQA39" s="1924"/>
      <c r="SQB39" s="1924"/>
      <c r="SQC39" s="1924"/>
      <c r="SQD39" s="1924"/>
      <c r="SQE39" s="1924"/>
      <c r="SQF39" s="1924"/>
      <c r="SQG39" s="1924"/>
      <c r="SQH39" s="1924"/>
      <c r="SQI39" s="1924"/>
      <c r="SQJ39" s="1924"/>
      <c r="SQK39" s="1924"/>
      <c r="SQL39" s="1924"/>
      <c r="SQM39" s="495"/>
      <c r="SQN39" s="495"/>
      <c r="SQO39" s="495"/>
      <c r="SQP39" s="495"/>
      <c r="SQQ39" s="495"/>
      <c r="SQR39" s="495"/>
      <c r="SQS39" s="495"/>
      <c r="SQT39" s="495"/>
      <c r="SQU39" s="495"/>
      <c r="SQV39" s="495"/>
      <c r="SQW39" s="495"/>
      <c r="SQX39" s="495"/>
      <c r="SQY39" s="495"/>
      <c r="SQZ39" s="1924"/>
      <c r="SRA39" s="1924"/>
      <c r="SRB39" s="1924"/>
      <c r="SRC39" s="1924"/>
      <c r="SRD39" s="1924"/>
      <c r="SRE39" s="1924"/>
      <c r="SRF39" s="1924"/>
      <c r="SRG39" s="1924"/>
      <c r="SRH39" s="1924"/>
      <c r="SRI39" s="1924"/>
      <c r="SRJ39" s="1924"/>
      <c r="SRK39" s="1924"/>
      <c r="SRL39" s="1924"/>
      <c r="SRM39" s="1924"/>
      <c r="SRN39" s="495"/>
      <c r="SRO39" s="495"/>
      <c r="SRP39" s="495"/>
      <c r="SRQ39" s="495"/>
      <c r="SRR39" s="495"/>
      <c r="SRS39" s="495"/>
      <c r="SRT39" s="495"/>
      <c r="SRU39" s="495"/>
      <c r="SRV39" s="495"/>
      <c r="SRW39" s="495"/>
      <c r="SRX39" s="495"/>
      <c r="SRY39" s="495"/>
      <c r="SRZ39" s="495"/>
      <c r="SSA39" s="1924"/>
      <c r="SSB39" s="1924"/>
      <c r="SSC39" s="1924"/>
      <c r="SSD39" s="1924"/>
      <c r="SSE39" s="1924"/>
      <c r="SSF39" s="1924"/>
      <c r="SSG39" s="1924"/>
      <c r="SSH39" s="1924"/>
      <c r="SSI39" s="1924"/>
      <c r="SSJ39" s="1924"/>
      <c r="SSK39" s="1924"/>
      <c r="SSL39" s="1924"/>
      <c r="SSM39" s="1924"/>
      <c r="SSN39" s="1924"/>
      <c r="SSO39" s="495"/>
      <c r="SSP39" s="495"/>
      <c r="SSQ39" s="495"/>
      <c r="SSR39" s="495"/>
      <c r="SSS39" s="495"/>
      <c r="SST39" s="495"/>
      <c r="SSU39" s="495"/>
      <c r="SSV39" s="495"/>
      <c r="SSW39" s="495"/>
      <c r="SSX39" s="495"/>
      <c r="SSY39" s="495"/>
      <c r="SSZ39" s="495"/>
      <c r="STA39" s="495"/>
      <c r="STB39" s="1924"/>
      <c r="STC39" s="1924"/>
      <c r="STD39" s="1924"/>
      <c r="STE39" s="1924"/>
      <c r="STF39" s="1924"/>
      <c r="STG39" s="1924"/>
      <c r="STH39" s="1924"/>
      <c r="STI39" s="1924"/>
      <c r="STJ39" s="1924"/>
      <c r="STK39" s="1924"/>
      <c r="STL39" s="1924"/>
      <c r="STM39" s="1924"/>
      <c r="STN39" s="1924"/>
      <c r="STO39" s="1924"/>
      <c r="STP39" s="495"/>
      <c r="STQ39" s="495"/>
      <c r="STR39" s="495"/>
      <c r="STS39" s="495"/>
      <c r="STT39" s="495"/>
      <c r="STU39" s="495"/>
      <c r="STV39" s="495"/>
      <c r="STW39" s="495"/>
      <c r="STX39" s="495"/>
      <c r="STY39" s="495"/>
      <c r="STZ39" s="495"/>
      <c r="SUA39" s="495"/>
      <c r="SUB39" s="495"/>
      <c r="SUC39" s="1924"/>
      <c r="SUD39" s="1924"/>
      <c r="SUE39" s="1924"/>
      <c r="SUF39" s="1924"/>
      <c r="SUG39" s="1924"/>
      <c r="SUH39" s="1924"/>
      <c r="SUI39" s="1924"/>
      <c r="SUJ39" s="1924"/>
      <c r="SUK39" s="1924"/>
      <c r="SUL39" s="1924"/>
      <c r="SUM39" s="1924"/>
      <c r="SUN39" s="1924"/>
      <c r="SUO39" s="1924"/>
      <c r="SUP39" s="1924"/>
      <c r="SUQ39" s="495"/>
      <c r="SUR39" s="495"/>
      <c r="SUS39" s="495"/>
      <c r="SUT39" s="495"/>
      <c r="SUU39" s="495"/>
      <c r="SUV39" s="495"/>
      <c r="SUW39" s="495"/>
      <c r="SUX39" s="495"/>
      <c r="SUY39" s="495"/>
      <c r="SUZ39" s="495"/>
      <c r="SVA39" s="495"/>
      <c r="SVB39" s="495"/>
      <c r="SVC39" s="495"/>
      <c r="SVD39" s="1924"/>
      <c r="SVE39" s="1924"/>
      <c r="SVF39" s="1924"/>
      <c r="SVG39" s="1924"/>
      <c r="SVH39" s="1924"/>
      <c r="SVI39" s="1924"/>
      <c r="SVJ39" s="1924"/>
      <c r="SVK39" s="1924"/>
      <c r="SVL39" s="1924"/>
      <c r="SVM39" s="1924"/>
      <c r="SVN39" s="1924"/>
      <c r="SVO39" s="1924"/>
      <c r="SVP39" s="1924"/>
      <c r="SVQ39" s="1924"/>
      <c r="SVR39" s="495"/>
      <c r="SVS39" s="495"/>
      <c r="SVT39" s="495"/>
      <c r="SVU39" s="495"/>
      <c r="SVV39" s="495"/>
      <c r="SVW39" s="495"/>
      <c r="SVX39" s="495"/>
      <c r="SVY39" s="495"/>
      <c r="SVZ39" s="495"/>
      <c r="SWA39" s="495"/>
      <c r="SWB39" s="495"/>
      <c r="SWC39" s="495"/>
      <c r="SWD39" s="495"/>
      <c r="SWE39" s="1924"/>
      <c r="SWF39" s="1924"/>
      <c r="SWG39" s="1924"/>
      <c r="SWH39" s="1924"/>
      <c r="SWI39" s="1924"/>
      <c r="SWJ39" s="1924"/>
      <c r="SWK39" s="1924"/>
      <c r="SWL39" s="1924"/>
      <c r="SWM39" s="1924"/>
      <c r="SWN39" s="1924"/>
      <c r="SWO39" s="1924"/>
      <c r="SWP39" s="1924"/>
      <c r="SWQ39" s="1924"/>
      <c r="SWR39" s="1924"/>
      <c r="SWS39" s="495"/>
      <c r="SWT39" s="495"/>
      <c r="SWU39" s="495"/>
      <c r="SWV39" s="495"/>
      <c r="SWW39" s="495"/>
      <c r="SWX39" s="495"/>
      <c r="SWY39" s="495"/>
      <c r="SWZ39" s="495"/>
      <c r="SXA39" s="495"/>
      <c r="SXB39" s="495"/>
      <c r="SXC39" s="495"/>
      <c r="SXD39" s="495"/>
      <c r="SXE39" s="495"/>
      <c r="SXF39" s="1924"/>
      <c r="SXG39" s="1924"/>
      <c r="SXH39" s="1924"/>
      <c r="SXI39" s="1924"/>
      <c r="SXJ39" s="1924"/>
      <c r="SXK39" s="1924"/>
      <c r="SXL39" s="1924"/>
      <c r="SXM39" s="1924"/>
      <c r="SXN39" s="1924"/>
      <c r="SXO39" s="1924"/>
      <c r="SXP39" s="1924"/>
      <c r="SXQ39" s="1924"/>
      <c r="SXR39" s="1924"/>
      <c r="SXS39" s="1924"/>
      <c r="SXT39" s="495"/>
      <c r="SXU39" s="495"/>
      <c r="SXV39" s="495"/>
      <c r="SXW39" s="495"/>
      <c r="SXX39" s="495"/>
      <c r="SXY39" s="495"/>
      <c r="SXZ39" s="495"/>
      <c r="SYA39" s="495"/>
      <c r="SYB39" s="495"/>
      <c r="SYC39" s="495"/>
      <c r="SYD39" s="495"/>
      <c r="SYE39" s="495"/>
      <c r="SYF39" s="495"/>
      <c r="SYG39" s="1924"/>
      <c r="SYH39" s="1924"/>
      <c r="SYI39" s="1924"/>
      <c r="SYJ39" s="1924"/>
      <c r="SYK39" s="1924"/>
      <c r="SYL39" s="1924"/>
      <c r="SYM39" s="1924"/>
      <c r="SYN39" s="1924"/>
      <c r="SYO39" s="1924"/>
      <c r="SYP39" s="1924"/>
      <c r="SYQ39" s="1924"/>
      <c r="SYR39" s="1924"/>
      <c r="SYS39" s="1924"/>
      <c r="SYT39" s="1924"/>
      <c r="SYU39" s="495"/>
      <c r="SYV39" s="495"/>
      <c r="SYW39" s="495"/>
      <c r="SYX39" s="495"/>
      <c r="SYY39" s="495"/>
      <c r="SYZ39" s="495"/>
      <c r="SZA39" s="495"/>
      <c r="SZB39" s="495"/>
      <c r="SZC39" s="495"/>
      <c r="SZD39" s="495"/>
      <c r="SZE39" s="495"/>
      <c r="SZF39" s="495"/>
      <c r="SZG39" s="495"/>
      <c r="SZH39" s="1924"/>
      <c r="SZI39" s="1924"/>
      <c r="SZJ39" s="1924"/>
      <c r="SZK39" s="1924"/>
      <c r="SZL39" s="1924"/>
      <c r="SZM39" s="1924"/>
      <c r="SZN39" s="1924"/>
      <c r="SZO39" s="1924"/>
      <c r="SZP39" s="1924"/>
      <c r="SZQ39" s="1924"/>
      <c r="SZR39" s="1924"/>
      <c r="SZS39" s="1924"/>
      <c r="SZT39" s="1924"/>
      <c r="SZU39" s="1924"/>
      <c r="SZV39" s="495"/>
      <c r="SZW39" s="495"/>
      <c r="SZX39" s="495"/>
      <c r="SZY39" s="495"/>
      <c r="SZZ39" s="495"/>
      <c r="TAA39" s="495"/>
      <c r="TAB39" s="495"/>
      <c r="TAC39" s="495"/>
      <c r="TAD39" s="495"/>
      <c r="TAE39" s="495"/>
      <c r="TAF39" s="495"/>
      <c r="TAG39" s="495"/>
      <c r="TAH39" s="495"/>
      <c r="TAI39" s="1924"/>
      <c r="TAJ39" s="1924"/>
      <c r="TAK39" s="1924"/>
      <c r="TAL39" s="1924"/>
      <c r="TAM39" s="1924"/>
      <c r="TAN39" s="1924"/>
      <c r="TAO39" s="1924"/>
      <c r="TAP39" s="1924"/>
      <c r="TAQ39" s="1924"/>
      <c r="TAR39" s="1924"/>
      <c r="TAS39" s="1924"/>
      <c r="TAT39" s="1924"/>
      <c r="TAU39" s="1924"/>
      <c r="TAV39" s="1924"/>
      <c r="TAW39" s="495"/>
      <c r="TAX39" s="495"/>
      <c r="TAY39" s="495"/>
      <c r="TAZ39" s="495"/>
      <c r="TBA39" s="495"/>
      <c r="TBB39" s="495"/>
      <c r="TBC39" s="495"/>
      <c r="TBD39" s="495"/>
      <c r="TBE39" s="495"/>
      <c r="TBF39" s="495"/>
      <c r="TBG39" s="495"/>
      <c r="TBH39" s="495"/>
      <c r="TBI39" s="495"/>
      <c r="TBJ39" s="1924"/>
      <c r="TBK39" s="1924"/>
      <c r="TBL39" s="1924"/>
      <c r="TBM39" s="1924"/>
      <c r="TBN39" s="1924"/>
      <c r="TBO39" s="1924"/>
      <c r="TBP39" s="1924"/>
      <c r="TBQ39" s="1924"/>
      <c r="TBR39" s="1924"/>
      <c r="TBS39" s="1924"/>
      <c r="TBT39" s="1924"/>
      <c r="TBU39" s="1924"/>
      <c r="TBV39" s="1924"/>
      <c r="TBW39" s="1924"/>
      <c r="TBX39" s="495"/>
      <c r="TBY39" s="495"/>
      <c r="TBZ39" s="495"/>
      <c r="TCA39" s="495"/>
      <c r="TCB39" s="495"/>
      <c r="TCC39" s="495"/>
      <c r="TCD39" s="495"/>
      <c r="TCE39" s="495"/>
      <c r="TCF39" s="495"/>
      <c r="TCG39" s="495"/>
      <c r="TCH39" s="495"/>
      <c r="TCI39" s="495"/>
      <c r="TCJ39" s="495"/>
      <c r="TCK39" s="1924"/>
      <c r="TCL39" s="1924"/>
      <c r="TCM39" s="1924"/>
      <c r="TCN39" s="1924"/>
      <c r="TCO39" s="1924"/>
      <c r="TCP39" s="1924"/>
      <c r="TCQ39" s="1924"/>
      <c r="TCR39" s="1924"/>
      <c r="TCS39" s="1924"/>
      <c r="TCT39" s="1924"/>
      <c r="TCU39" s="1924"/>
      <c r="TCV39" s="1924"/>
      <c r="TCW39" s="1924"/>
      <c r="TCX39" s="1924"/>
      <c r="TCY39" s="495"/>
      <c r="TCZ39" s="495"/>
      <c r="TDA39" s="495"/>
      <c r="TDB39" s="495"/>
      <c r="TDC39" s="495"/>
      <c r="TDD39" s="495"/>
      <c r="TDE39" s="495"/>
      <c r="TDF39" s="495"/>
      <c r="TDG39" s="495"/>
      <c r="TDH39" s="495"/>
      <c r="TDI39" s="495"/>
      <c r="TDJ39" s="495"/>
      <c r="TDK39" s="495"/>
      <c r="TDL39" s="1924"/>
      <c r="TDM39" s="1924"/>
      <c r="TDN39" s="1924"/>
      <c r="TDO39" s="1924"/>
      <c r="TDP39" s="1924"/>
      <c r="TDQ39" s="1924"/>
      <c r="TDR39" s="1924"/>
      <c r="TDS39" s="1924"/>
      <c r="TDT39" s="1924"/>
      <c r="TDU39" s="1924"/>
      <c r="TDV39" s="1924"/>
      <c r="TDW39" s="1924"/>
      <c r="TDX39" s="1924"/>
      <c r="TDY39" s="1924"/>
      <c r="TDZ39" s="495"/>
      <c r="TEA39" s="495"/>
      <c r="TEB39" s="495"/>
      <c r="TEC39" s="495"/>
      <c r="TED39" s="495"/>
      <c r="TEE39" s="495"/>
      <c r="TEF39" s="495"/>
      <c r="TEG39" s="495"/>
      <c r="TEH39" s="495"/>
      <c r="TEI39" s="495"/>
      <c r="TEJ39" s="495"/>
      <c r="TEK39" s="495"/>
      <c r="TEL39" s="495"/>
      <c r="TEM39" s="1924"/>
      <c r="TEN39" s="1924"/>
      <c r="TEO39" s="1924"/>
      <c r="TEP39" s="1924"/>
      <c r="TEQ39" s="1924"/>
      <c r="TER39" s="1924"/>
      <c r="TES39" s="1924"/>
      <c r="TET39" s="1924"/>
      <c r="TEU39" s="1924"/>
      <c r="TEV39" s="1924"/>
      <c r="TEW39" s="1924"/>
      <c r="TEX39" s="1924"/>
      <c r="TEY39" s="1924"/>
      <c r="TEZ39" s="1924"/>
      <c r="TFA39" s="495"/>
      <c r="TFB39" s="495"/>
      <c r="TFC39" s="495"/>
      <c r="TFD39" s="495"/>
      <c r="TFE39" s="495"/>
      <c r="TFF39" s="495"/>
      <c r="TFG39" s="495"/>
      <c r="TFH39" s="495"/>
      <c r="TFI39" s="495"/>
      <c r="TFJ39" s="495"/>
      <c r="TFK39" s="495"/>
      <c r="TFL39" s="495"/>
      <c r="TFM39" s="495"/>
      <c r="TFN39" s="1924"/>
      <c r="TFO39" s="1924"/>
      <c r="TFP39" s="1924"/>
      <c r="TFQ39" s="1924"/>
      <c r="TFR39" s="1924"/>
      <c r="TFS39" s="1924"/>
      <c r="TFT39" s="1924"/>
      <c r="TFU39" s="1924"/>
      <c r="TFV39" s="1924"/>
      <c r="TFW39" s="1924"/>
      <c r="TFX39" s="1924"/>
      <c r="TFY39" s="1924"/>
      <c r="TFZ39" s="1924"/>
      <c r="TGA39" s="1924"/>
      <c r="TGB39" s="495"/>
      <c r="TGC39" s="495"/>
      <c r="TGD39" s="495"/>
      <c r="TGE39" s="495"/>
      <c r="TGF39" s="495"/>
      <c r="TGG39" s="495"/>
      <c r="TGH39" s="495"/>
      <c r="TGI39" s="495"/>
      <c r="TGJ39" s="495"/>
      <c r="TGK39" s="495"/>
      <c r="TGL39" s="495"/>
      <c r="TGM39" s="495"/>
      <c r="TGN39" s="495"/>
      <c r="TGO39" s="1924"/>
      <c r="TGP39" s="1924"/>
      <c r="TGQ39" s="1924"/>
      <c r="TGR39" s="1924"/>
      <c r="TGS39" s="1924"/>
      <c r="TGT39" s="1924"/>
      <c r="TGU39" s="1924"/>
      <c r="TGV39" s="1924"/>
      <c r="TGW39" s="1924"/>
      <c r="TGX39" s="1924"/>
      <c r="TGY39" s="1924"/>
      <c r="TGZ39" s="1924"/>
      <c r="THA39" s="1924"/>
      <c r="THB39" s="1924"/>
      <c r="THC39" s="495"/>
      <c r="THD39" s="495"/>
      <c r="THE39" s="495"/>
      <c r="THF39" s="495"/>
      <c r="THG39" s="495"/>
      <c r="THH39" s="495"/>
      <c r="THI39" s="495"/>
      <c r="THJ39" s="495"/>
      <c r="THK39" s="495"/>
      <c r="THL39" s="495"/>
      <c r="THM39" s="495"/>
      <c r="THN39" s="495"/>
      <c r="THO39" s="495"/>
      <c r="THP39" s="1924"/>
      <c r="THQ39" s="1924"/>
      <c r="THR39" s="1924"/>
      <c r="THS39" s="1924"/>
      <c r="THT39" s="1924"/>
      <c r="THU39" s="1924"/>
      <c r="THV39" s="1924"/>
      <c r="THW39" s="1924"/>
      <c r="THX39" s="1924"/>
      <c r="THY39" s="1924"/>
      <c r="THZ39" s="1924"/>
      <c r="TIA39" s="1924"/>
      <c r="TIB39" s="1924"/>
      <c r="TIC39" s="1924"/>
      <c r="TID39" s="495"/>
      <c r="TIE39" s="495"/>
      <c r="TIF39" s="495"/>
      <c r="TIG39" s="495"/>
      <c r="TIH39" s="495"/>
      <c r="TII39" s="495"/>
      <c r="TIJ39" s="495"/>
      <c r="TIK39" s="495"/>
      <c r="TIL39" s="495"/>
      <c r="TIM39" s="495"/>
      <c r="TIN39" s="495"/>
      <c r="TIO39" s="495"/>
      <c r="TIP39" s="495"/>
      <c r="TIQ39" s="1924"/>
      <c r="TIR39" s="1924"/>
      <c r="TIS39" s="1924"/>
      <c r="TIT39" s="1924"/>
      <c r="TIU39" s="1924"/>
      <c r="TIV39" s="1924"/>
      <c r="TIW39" s="1924"/>
      <c r="TIX39" s="1924"/>
      <c r="TIY39" s="1924"/>
      <c r="TIZ39" s="1924"/>
      <c r="TJA39" s="1924"/>
      <c r="TJB39" s="1924"/>
      <c r="TJC39" s="1924"/>
      <c r="TJD39" s="1924"/>
      <c r="TJE39" s="495"/>
      <c r="TJF39" s="495"/>
      <c r="TJG39" s="495"/>
      <c r="TJH39" s="495"/>
      <c r="TJI39" s="495"/>
      <c r="TJJ39" s="495"/>
      <c r="TJK39" s="495"/>
      <c r="TJL39" s="495"/>
      <c r="TJM39" s="495"/>
      <c r="TJN39" s="495"/>
      <c r="TJO39" s="495"/>
      <c r="TJP39" s="495"/>
      <c r="TJQ39" s="495"/>
      <c r="TJR39" s="1924"/>
      <c r="TJS39" s="1924"/>
      <c r="TJT39" s="1924"/>
      <c r="TJU39" s="1924"/>
      <c r="TJV39" s="1924"/>
      <c r="TJW39" s="1924"/>
      <c r="TJX39" s="1924"/>
      <c r="TJY39" s="1924"/>
      <c r="TJZ39" s="1924"/>
      <c r="TKA39" s="1924"/>
      <c r="TKB39" s="1924"/>
      <c r="TKC39" s="1924"/>
      <c r="TKD39" s="1924"/>
      <c r="TKE39" s="1924"/>
      <c r="TKF39" s="495"/>
      <c r="TKG39" s="495"/>
      <c r="TKH39" s="495"/>
      <c r="TKI39" s="495"/>
      <c r="TKJ39" s="495"/>
      <c r="TKK39" s="495"/>
      <c r="TKL39" s="495"/>
      <c r="TKM39" s="495"/>
      <c r="TKN39" s="495"/>
      <c r="TKO39" s="495"/>
      <c r="TKP39" s="495"/>
      <c r="TKQ39" s="495"/>
      <c r="TKR39" s="495"/>
      <c r="TKS39" s="1924"/>
      <c r="TKT39" s="1924"/>
      <c r="TKU39" s="1924"/>
      <c r="TKV39" s="1924"/>
      <c r="TKW39" s="1924"/>
      <c r="TKX39" s="1924"/>
      <c r="TKY39" s="1924"/>
      <c r="TKZ39" s="1924"/>
      <c r="TLA39" s="1924"/>
      <c r="TLB39" s="1924"/>
      <c r="TLC39" s="1924"/>
      <c r="TLD39" s="1924"/>
      <c r="TLE39" s="1924"/>
      <c r="TLF39" s="1924"/>
      <c r="TLG39" s="495"/>
      <c r="TLH39" s="495"/>
      <c r="TLI39" s="495"/>
      <c r="TLJ39" s="495"/>
      <c r="TLK39" s="495"/>
      <c r="TLL39" s="495"/>
      <c r="TLM39" s="495"/>
      <c r="TLN39" s="495"/>
      <c r="TLO39" s="495"/>
      <c r="TLP39" s="495"/>
      <c r="TLQ39" s="495"/>
      <c r="TLR39" s="495"/>
      <c r="TLS39" s="495"/>
      <c r="TLT39" s="1924"/>
      <c r="TLU39" s="1924"/>
      <c r="TLV39" s="1924"/>
      <c r="TLW39" s="1924"/>
      <c r="TLX39" s="1924"/>
      <c r="TLY39" s="1924"/>
      <c r="TLZ39" s="1924"/>
      <c r="TMA39" s="1924"/>
      <c r="TMB39" s="1924"/>
      <c r="TMC39" s="1924"/>
      <c r="TMD39" s="1924"/>
      <c r="TME39" s="1924"/>
      <c r="TMF39" s="1924"/>
      <c r="TMG39" s="1924"/>
      <c r="TMH39" s="495"/>
      <c r="TMI39" s="495"/>
      <c r="TMJ39" s="495"/>
      <c r="TMK39" s="495"/>
      <c r="TML39" s="495"/>
      <c r="TMM39" s="495"/>
      <c r="TMN39" s="495"/>
      <c r="TMO39" s="495"/>
      <c r="TMP39" s="495"/>
      <c r="TMQ39" s="495"/>
      <c r="TMR39" s="495"/>
      <c r="TMS39" s="495"/>
      <c r="TMT39" s="495"/>
      <c r="TMU39" s="1924"/>
      <c r="TMV39" s="1924"/>
      <c r="TMW39" s="1924"/>
      <c r="TMX39" s="1924"/>
      <c r="TMY39" s="1924"/>
      <c r="TMZ39" s="1924"/>
      <c r="TNA39" s="1924"/>
      <c r="TNB39" s="1924"/>
      <c r="TNC39" s="1924"/>
      <c r="TND39" s="1924"/>
      <c r="TNE39" s="1924"/>
      <c r="TNF39" s="1924"/>
      <c r="TNG39" s="1924"/>
      <c r="TNH39" s="1924"/>
      <c r="TNI39" s="495"/>
      <c r="TNJ39" s="495"/>
      <c r="TNK39" s="495"/>
      <c r="TNL39" s="495"/>
      <c r="TNM39" s="495"/>
      <c r="TNN39" s="495"/>
      <c r="TNO39" s="495"/>
      <c r="TNP39" s="495"/>
      <c r="TNQ39" s="495"/>
      <c r="TNR39" s="495"/>
      <c r="TNS39" s="495"/>
      <c r="TNT39" s="495"/>
      <c r="TNU39" s="495"/>
      <c r="TNV39" s="1924"/>
      <c r="TNW39" s="1924"/>
      <c r="TNX39" s="1924"/>
      <c r="TNY39" s="1924"/>
      <c r="TNZ39" s="1924"/>
      <c r="TOA39" s="1924"/>
      <c r="TOB39" s="1924"/>
      <c r="TOC39" s="1924"/>
      <c r="TOD39" s="1924"/>
      <c r="TOE39" s="1924"/>
      <c r="TOF39" s="1924"/>
      <c r="TOG39" s="1924"/>
      <c r="TOH39" s="1924"/>
      <c r="TOI39" s="1924"/>
      <c r="TOJ39" s="495"/>
      <c r="TOK39" s="495"/>
      <c r="TOL39" s="495"/>
      <c r="TOM39" s="495"/>
      <c r="TON39" s="495"/>
      <c r="TOO39" s="495"/>
      <c r="TOP39" s="495"/>
      <c r="TOQ39" s="495"/>
      <c r="TOR39" s="495"/>
      <c r="TOS39" s="495"/>
      <c r="TOT39" s="495"/>
      <c r="TOU39" s="495"/>
      <c r="TOV39" s="495"/>
      <c r="TOW39" s="1924"/>
      <c r="TOX39" s="1924"/>
      <c r="TOY39" s="1924"/>
      <c r="TOZ39" s="1924"/>
      <c r="TPA39" s="1924"/>
      <c r="TPB39" s="1924"/>
      <c r="TPC39" s="1924"/>
      <c r="TPD39" s="1924"/>
      <c r="TPE39" s="1924"/>
      <c r="TPF39" s="1924"/>
      <c r="TPG39" s="1924"/>
      <c r="TPH39" s="1924"/>
      <c r="TPI39" s="1924"/>
      <c r="TPJ39" s="1924"/>
      <c r="TPK39" s="495"/>
      <c r="TPL39" s="495"/>
      <c r="TPM39" s="495"/>
      <c r="TPN39" s="495"/>
      <c r="TPO39" s="495"/>
      <c r="TPP39" s="495"/>
      <c r="TPQ39" s="495"/>
      <c r="TPR39" s="495"/>
      <c r="TPS39" s="495"/>
      <c r="TPT39" s="495"/>
      <c r="TPU39" s="495"/>
      <c r="TPV39" s="495"/>
      <c r="TPW39" s="495"/>
      <c r="TPX39" s="1924"/>
      <c r="TPY39" s="1924"/>
      <c r="TPZ39" s="1924"/>
      <c r="TQA39" s="1924"/>
      <c r="TQB39" s="1924"/>
      <c r="TQC39" s="1924"/>
      <c r="TQD39" s="1924"/>
      <c r="TQE39" s="1924"/>
      <c r="TQF39" s="1924"/>
      <c r="TQG39" s="1924"/>
      <c r="TQH39" s="1924"/>
      <c r="TQI39" s="1924"/>
      <c r="TQJ39" s="1924"/>
      <c r="TQK39" s="1924"/>
      <c r="TQL39" s="495"/>
      <c r="TQM39" s="495"/>
      <c r="TQN39" s="495"/>
      <c r="TQO39" s="495"/>
      <c r="TQP39" s="495"/>
      <c r="TQQ39" s="495"/>
      <c r="TQR39" s="495"/>
      <c r="TQS39" s="495"/>
      <c r="TQT39" s="495"/>
      <c r="TQU39" s="495"/>
      <c r="TQV39" s="495"/>
      <c r="TQW39" s="495"/>
      <c r="TQX39" s="495"/>
      <c r="TQY39" s="1924"/>
      <c r="TQZ39" s="1924"/>
      <c r="TRA39" s="1924"/>
      <c r="TRB39" s="1924"/>
      <c r="TRC39" s="1924"/>
      <c r="TRD39" s="1924"/>
      <c r="TRE39" s="1924"/>
      <c r="TRF39" s="1924"/>
      <c r="TRG39" s="1924"/>
      <c r="TRH39" s="1924"/>
      <c r="TRI39" s="1924"/>
      <c r="TRJ39" s="1924"/>
      <c r="TRK39" s="1924"/>
      <c r="TRL39" s="1924"/>
      <c r="TRM39" s="495"/>
      <c r="TRN39" s="495"/>
      <c r="TRO39" s="495"/>
      <c r="TRP39" s="495"/>
      <c r="TRQ39" s="495"/>
      <c r="TRR39" s="495"/>
      <c r="TRS39" s="495"/>
      <c r="TRT39" s="495"/>
      <c r="TRU39" s="495"/>
      <c r="TRV39" s="495"/>
      <c r="TRW39" s="495"/>
      <c r="TRX39" s="495"/>
      <c r="TRY39" s="495"/>
      <c r="TRZ39" s="1924"/>
      <c r="TSA39" s="1924"/>
      <c r="TSB39" s="1924"/>
      <c r="TSC39" s="1924"/>
      <c r="TSD39" s="1924"/>
      <c r="TSE39" s="1924"/>
      <c r="TSF39" s="1924"/>
      <c r="TSG39" s="1924"/>
      <c r="TSH39" s="1924"/>
      <c r="TSI39" s="1924"/>
      <c r="TSJ39" s="1924"/>
      <c r="TSK39" s="1924"/>
      <c r="TSL39" s="1924"/>
      <c r="TSM39" s="1924"/>
      <c r="TSN39" s="495"/>
      <c r="TSO39" s="495"/>
      <c r="TSP39" s="495"/>
      <c r="TSQ39" s="495"/>
      <c r="TSR39" s="495"/>
      <c r="TSS39" s="495"/>
      <c r="TST39" s="495"/>
      <c r="TSU39" s="495"/>
      <c r="TSV39" s="495"/>
      <c r="TSW39" s="495"/>
      <c r="TSX39" s="495"/>
      <c r="TSY39" s="495"/>
      <c r="TSZ39" s="495"/>
      <c r="TTA39" s="1924"/>
      <c r="TTB39" s="1924"/>
      <c r="TTC39" s="1924"/>
      <c r="TTD39" s="1924"/>
      <c r="TTE39" s="1924"/>
      <c r="TTF39" s="1924"/>
      <c r="TTG39" s="1924"/>
      <c r="TTH39" s="1924"/>
      <c r="TTI39" s="1924"/>
      <c r="TTJ39" s="1924"/>
      <c r="TTK39" s="1924"/>
      <c r="TTL39" s="1924"/>
      <c r="TTM39" s="1924"/>
      <c r="TTN39" s="1924"/>
      <c r="TTO39" s="495"/>
      <c r="TTP39" s="495"/>
      <c r="TTQ39" s="495"/>
      <c r="TTR39" s="495"/>
      <c r="TTS39" s="495"/>
      <c r="TTT39" s="495"/>
      <c r="TTU39" s="495"/>
      <c r="TTV39" s="495"/>
      <c r="TTW39" s="495"/>
      <c r="TTX39" s="495"/>
      <c r="TTY39" s="495"/>
      <c r="TTZ39" s="495"/>
      <c r="TUA39" s="495"/>
      <c r="TUB39" s="1924"/>
      <c r="TUC39" s="1924"/>
      <c r="TUD39" s="1924"/>
      <c r="TUE39" s="1924"/>
      <c r="TUF39" s="1924"/>
      <c r="TUG39" s="1924"/>
      <c r="TUH39" s="1924"/>
      <c r="TUI39" s="1924"/>
      <c r="TUJ39" s="1924"/>
      <c r="TUK39" s="1924"/>
      <c r="TUL39" s="1924"/>
      <c r="TUM39" s="1924"/>
      <c r="TUN39" s="1924"/>
      <c r="TUO39" s="1924"/>
      <c r="TUP39" s="495"/>
      <c r="TUQ39" s="495"/>
      <c r="TUR39" s="495"/>
      <c r="TUS39" s="495"/>
      <c r="TUT39" s="495"/>
      <c r="TUU39" s="495"/>
      <c r="TUV39" s="495"/>
      <c r="TUW39" s="495"/>
      <c r="TUX39" s="495"/>
      <c r="TUY39" s="495"/>
      <c r="TUZ39" s="495"/>
      <c r="TVA39" s="495"/>
      <c r="TVB39" s="495"/>
      <c r="TVC39" s="1924"/>
      <c r="TVD39" s="1924"/>
      <c r="TVE39" s="1924"/>
      <c r="TVF39" s="1924"/>
      <c r="TVG39" s="1924"/>
      <c r="TVH39" s="1924"/>
      <c r="TVI39" s="1924"/>
      <c r="TVJ39" s="1924"/>
      <c r="TVK39" s="1924"/>
      <c r="TVL39" s="1924"/>
      <c r="TVM39" s="1924"/>
      <c r="TVN39" s="1924"/>
      <c r="TVO39" s="1924"/>
      <c r="TVP39" s="1924"/>
      <c r="TVQ39" s="495"/>
      <c r="TVR39" s="495"/>
      <c r="TVS39" s="495"/>
      <c r="TVT39" s="495"/>
      <c r="TVU39" s="495"/>
      <c r="TVV39" s="495"/>
      <c r="TVW39" s="495"/>
      <c r="TVX39" s="495"/>
      <c r="TVY39" s="495"/>
      <c r="TVZ39" s="495"/>
      <c r="TWA39" s="495"/>
      <c r="TWB39" s="495"/>
      <c r="TWC39" s="495"/>
      <c r="TWD39" s="1924"/>
      <c r="TWE39" s="1924"/>
      <c r="TWF39" s="1924"/>
      <c r="TWG39" s="1924"/>
      <c r="TWH39" s="1924"/>
      <c r="TWI39" s="1924"/>
      <c r="TWJ39" s="1924"/>
      <c r="TWK39" s="1924"/>
      <c r="TWL39" s="1924"/>
      <c r="TWM39" s="1924"/>
      <c r="TWN39" s="1924"/>
      <c r="TWO39" s="1924"/>
      <c r="TWP39" s="1924"/>
      <c r="TWQ39" s="1924"/>
      <c r="TWR39" s="495"/>
      <c r="TWS39" s="495"/>
      <c r="TWT39" s="495"/>
      <c r="TWU39" s="495"/>
      <c r="TWV39" s="495"/>
      <c r="TWW39" s="495"/>
      <c r="TWX39" s="495"/>
      <c r="TWY39" s="495"/>
      <c r="TWZ39" s="495"/>
      <c r="TXA39" s="495"/>
      <c r="TXB39" s="495"/>
      <c r="TXC39" s="495"/>
      <c r="TXD39" s="495"/>
      <c r="TXE39" s="1924"/>
      <c r="TXF39" s="1924"/>
      <c r="TXG39" s="1924"/>
      <c r="TXH39" s="1924"/>
      <c r="TXI39" s="1924"/>
      <c r="TXJ39" s="1924"/>
      <c r="TXK39" s="1924"/>
      <c r="TXL39" s="1924"/>
      <c r="TXM39" s="1924"/>
      <c r="TXN39" s="1924"/>
      <c r="TXO39" s="1924"/>
      <c r="TXP39" s="1924"/>
      <c r="TXQ39" s="1924"/>
      <c r="TXR39" s="1924"/>
      <c r="TXS39" s="495"/>
      <c r="TXT39" s="495"/>
      <c r="TXU39" s="495"/>
      <c r="TXV39" s="495"/>
      <c r="TXW39" s="495"/>
      <c r="TXX39" s="495"/>
      <c r="TXY39" s="495"/>
      <c r="TXZ39" s="495"/>
      <c r="TYA39" s="495"/>
      <c r="TYB39" s="495"/>
      <c r="TYC39" s="495"/>
      <c r="TYD39" s="495"/>
      <c r="TYE39" s="495"/>
      <c r="TYF39" s="1924"/>
      <c r="TYG39" s="1924"/>
      <c r="TYH39" s="1924"/>
      <c r="TYI39" s="1924"/>
      <c r="TYJ39" s="1924"/>
      <c r="TYK39" s="1924"/>
      <c r="TYL39" s="1924"/>
      <c r="TYM39" s="1924"/>
      <c r="TYN39" s="1924"/>
      <c r="TYO39" s="1924"/>
      <c r="TYP39" s="1924"/>
      <c r="TYQ39" s="1924"/>
      <c r="TYR39" s="1924"/>
      <c r="TYS39" s="1924"/>
      <c r="TYT39" s="495"/>
      <c r="TYU39" s="495"/>
      <c r="TYV39" s="495"/>
      <c r="TYW39" s="495"/>
      <c r="TYX39" s="495"/>
      <c r="TYY39" s="495"/>
      <c r="TYZ39" s="495"/>
      <c r="TZA39" s="495"/>
      <c r="TZB39" s="495"/>
      <c r="TZC39" s="495"/>
      <c r="TZD39" s="495"/>
      <c r="TZE39" s="495"/>
      <c r="TZF39" s="495"/>
      <c r="TZG39" s="1924"/>
      <c r="TZH39" s="1924"/>
      <c r="TZI39" s="1924"/>
      <c r="TZJ39" s="1924"/>
      <c r="TZK39" s="1924"/>
      <c r="TZL39" s="1924"/>
      <c r="TZM39" s="1924"/>
      <c r="TZN39" s="1924"/>
      <c r="TZO39" s="1924"/>
      <c r="TZP39" s="1924"/>
      <c r="TZQ39" s="1924"/>
      <c r="TZR39" s="1924"/>
      <c r="TZS39" s="1924"/>
      <c r="TZT39" s="1924"/>
      <c r="TZU39" s="495"/>
      <c r="TZV39" s="495"/>
      <c r="TZW39" s="495"/>
      <c r="TZX39" s="495"/>
      <c r="TZY39" s="495"/>
      <c r="TZZ39" s="495"/>
      <c r="UAA39" s="495"/>
      <c r="UAB39" s="495"/>
      <c r="UAC39" s="495"/>
      <c r="UAD39" s="495"/>
      <c r="UAE39" s="495"/>
      <c r="UAF39" s="495"/>
      <c r="UAG39" s="495"/>
      <c r="UAH39" s="1924"/>
      <c r="UAI39" s="1924"/>
      <c r="UAJ39" s="1924"/>
      <c r="UAK39" s="1924"/>
      <c r="UAL39" s="1924"/>
      <c r="UAM39" s="1924"/>
      <c r="UAN39" s="1924"/>
      <c r="UAO39" s="1924"/>
      <c r="UAP39" s="1924"/>
      <c r="UAQ39" s="1924"/>
      <c r="UAR39" s="1924"/>
      <c r="UAS39" s="1924"/>
      <c r="UAT39" s="1924"/>
      <c r="UAU39" s="1924"/>
      <c r="UAV39" s="495"/>
      <c r="UAW39" s="495"/>
      <c r="UAX39" s="495"/>
      <c r="UAY39" s="495"/>
      <c r="UAZ39" s="495"/>
      <c r="UBA39" s="495"/>
      <c r="UBB39" s="495"/>
      <c r="UBC39" s="495"/>
      <c r="UBD39" s="495"/>
      <c r="UBE39" s="495"/>
      <c r="UBF39" s="495"/>
      <c r="UBG39" s="495"/>
      <c r="UBH39" s="495"/>
      <c r="UBI39" s="1924"/>
      <c r="UBJ39" s="1924"/>
      <c r="UBK39" s="1924"/>
      <c r="UBL39" s="1924"/>
      <c r="UBM39" s="1924"/>
      <c r="UBN39" s="1924"/>
      <c r="UBO39" s="1924"/>
      <c r="UBP39" s="1924"/>
      <c r="UBQ39" s="1924"/>
      <c r="UBR39" s="1924"/>
      <c r="UBS39" s="1924"/>
      <c r="UBT39" s="1924"/>
      <c r="UBU39" s="1924"/>
      <c r="UBV39" s="1924"/>
      <c r="UBW39" s="495"/>
      <c r="UBX39" s="495"/>
      <c r="UBY39" s="495"/>
      <c r="UBZ39" s="495"/>
      <c r="UCA39" s="495"/>
      <c r="UCB39" s="495"/>
      <c r="UCC39" s="495"/>
      <c r="UCD39" s="495"/>
      <c r="UCE39" s="495"/>
      <c r="UCF39" s="495"/>
      <c r="UCG39" s="495"/>
      <c r="UCH39" s="495"/>
      <c r="UCI39" s="495"/>
      <c r="UCJ39" s="1924"/>
      <c r="UCK39" s="1924"/>
      <c r="UCL39" s="1924"/>
      <c r="UCM39" s="1924"/>
      <c r="UCN39" s="1924"/>
      <c r="UCO39" s="1924"/>
      <c r="UCP39" s="1924"/>
      <c r="UCQ39" s="1924"/>
      <c r="UCR39" s="1924"/>
      <c r="UCS39" s="1924"/>
      <c r="UCT39" s="1924"/>
      <c r="UCU39" s="1924"/>
      <c r="UCV39" s="1924"/>
      <c r="UCW39" s="1924"/>
      <c r="UCX39" s="495"/>
      <c r="UCY39" s="495"/>
      <c r="UCZ39" s="495"/>
      <c r="UDA39" s="495"/>
      <c r="UDB39" s="495"/>
      <c r="UDC39" s="495"/>
      <c r="UDD39" s="495"/>
      <c r="UDE39" s="495"/>
      <c r="UDF39" s="495"/>
      <c r="UDG39" s="495"/>
      <c r="UDH39" s="495"/>
      <c r="UDI39" s="495"/>
      <c r="UDJ39" s="495"/>
      <c r="UDK39" s="1924"/>
      <c r="UDL39" s="1924"/>
      <c r="UDM39" s="1924"/>
      <c r="UDN39" s="1924"/>
      <c r="UDO39" s="1924"/>
      <c r="UDP39" s="1924"/>
      <c r="UDQ39" s="1924"/>
      <c r="UDR39" s="1924"/>
      <c r="UDS39" s="1924"/>
      <c r="UDT39" s="1924"/>
      <c r="UDU39" s="1924"/>
      <c r="UDV39" s="1924"/>
      <c r="UDW39" s="1924"/>
      <c r="UDX39" s="1924"/>
      <c r="UDY39" s="495"/>
      <c r="UDZ39" s="495"/>
      <c r="UEA39" s="495"/>
      <c r="UEB39" s="495"/>
      <c r="UEC39" s="495"/>
      <c r="UED39" s="495"/>
      <c r="UEE39" s="495"/>
      <c r="UEF39" s="495"/>
      <c r="UEG39" s="495"/>
      <c r="UEH39" s="495"/>
      <c r="UEI39" s="495"/>
      <c r="UEJ39" s="495"/>
      <c r="UEK39" s="495"/>
      <c r="UEL39" s="1924"/>
      <c r="UEM39" s="1924"/>
      <c r="UEN39" s="1924"/>
      <c r="UEO39" s="1924"/>
      <c r="UEP39" s="1924"/>
      <c r="UEQ39" s="1924"/>
      <c r="UER39" s="1924"/>
      <c r="UES39" s="1924"/>
      <c r="UET39" s="1924"/>
      <c r="UEU39" s="1924"/>
      <c r="UEV39" s="1924"/>
      <c r="UEW39" s="1924"/>
      <c r="UEX39" s="1924"/>
      <c r="UEY39" s="1924"/>
      <c r="UEZ39" s="495"/>
      <c r="UFA39" s="495"/>
      <c r="UFB39" s="495"/>
      <c r="UFC39" s="495"/>
      <c r="UFD39" s="495"/>
      <c r="UFE39" s="495"/>
      <c r="UFF39" s="495"/>
      <c r="UFG39" s="495"/>
      <c r="UFH39" s="495"/>
      <c r="UFI39" s="495"/>
      <c r="UFJ39" s="495"/>
      <c r="UFK39" s="495"/>
      <c r="UFL39" s="495"/>
      <c r="UFM39" s="1924"/>
      <c r="UFN39" s="1924"/>
      <c r="UFO39" s="1924"/>
      <c r="UFP39" s="1924"/>
      <c r="UFQ39" s="1924"/>
      <c r="UFR39" s="1924"/>
      <c r="UFS39" s="1924"/>
      <c r="UFT39" s="1924"/>
      <c r="UFU39" s="1924"/>
      <c r="UFV39" s="1924"/>
      <c r="UFW39" s="1924"/>
      <c r="UFX39" s="1924"/>
      <c r="UFY39" s="1924"/>
      <c r="UFZ39" s="1924"/>
      <c r="UGA39" s="495"/>
      <c r="UGB39" s="495"/>
      <c r="UGC39" s="495"/>
      <c r="UGD39" s="495"/>
      <c r="UGE39" s="495"/>
      <c r="UGF39" s="495"/>
      <c r="UGG39" s="495"/>
      <c r="UGH39" s="495"/>
      <c r="UGI39" s="495"/>
      <c r="UGJ39" s="495"/>
      <c r="UGK39" s="495"/>
      <c r="UGL39" s="495"/>
      <c r="UGM39" s="495"/>
      <c r="UGN39" s="1924"/>
      <c r="UGO39" s="1924"/>
      <c r="UGP39" s="1924"/>
      <c r="UGQ39" s="1924"/>
      <c r="UGR39" s="1924"/>
      <c r="UGS39" s="1924"/>
      <c r="UGT39" s="1924"/>
      <c r="UGU39" s="1924"/>
      <c r="UGV39" s="1924"/>
      <c r="UGW39" s="1924"/>
      <c r="UGX39" s="1924"/>
      <c r="UGY39" s="1924"/>
      <c r="UGZ39" s="1924"/>
      <c r="UHA39" s="1924"/>
      <c r="UHB39" s="495"/>
      <c r="UHC39" s="495"/>
      <c r="UHD39" s="495"/>
      <c r="UHE39" s="495"/>
      <c r="UHF39" s="495"/>
      <c r="UHG39" s="495"/>
      <c r="UHH39" s="495"/>
      <c r="UHI39" s="495"/>
      <c r="UHJ39" s="495"/>
      <c r="UHK39" s="495"/>
      <c r="UHL39" s="495"/>
      <c r="UHM39" s="495"/>
      <c r="UHN39" s="495"/>
      <c r="UHO39" s="1924"/>
      <c r="UHP39" s="1924"/>
      <c r="UHQ39" s="1924"/>
      <c r="UHR39" s="1924"/>
      <c r="UHS39" s="1924"/>
      <c r="UHT39" s="1924"/>
      <c r="UHU39" s="1924"/>
      <c r="UHV39" s="1924"/>
      <c r="UHW39" s="1924"/>
      <c r="UHX39" s="1924"/>
      <c r="UHY39" s="1924"/>
      <c r="UHZ39" s="1924"/>
      <c r="UIA39" s="1924"/>
      <c r="UIB39" s="1924"/>
      <c r="UIC39" s="495"/>
      <c r="UID39" s="495"/>
      <c r="UIE39" s="495"/>
      <c r="UIF39" s="495"/>
      <c r="UIG39" s="495"/>
      <c r="UIH39" s="495"/>
      <c r="UII39" s="495"/>
      <c r="UIJ39" s="495"/>
      <c r="UIK39" s="495"/>
      <c r="UIL39" s="495"/>
      <c r="UIM39" s="495"/>
      <c r="UIN39" s="495"/>
      <c r="UIO39" s="495"/>
      <c r="UIP39" s="1924"/>
      <c r="UIQ39" s="1924"/>
      <c r="UIR39" s="1924"/>
      <c r="UIS39" s="1924"/>
      <c r="UIT39" s="1924"/>
      <c r="UIU39" s="1924"/>
      <c r="UIV39" s="1924"/>
      <c r="UIW39" s="1924"/>
      <c r="UIX39" s="1924"/>
      <c r="UIY39" s="1924"/>
      <c r="UIZ39" s="1924"/>
      <c r="UJA39" s="1924"/>
      <c r="UJB39" s="1924"/>
      <c r="UJC39" s="1924"/>
      <c r="UJD39" s="495"/>
      <c r="UJE39" s="495"/>
      <c r="UJF39" s="495"/>
      <c r="UJG39" s="495"/>
      <c r="UJH39" s="495"/>
      <c r="UJI39" s="495"/>
      <c r="UJJ39" s="495"/>
      <c r="UJK39" s="495"/>
      <c r="UJL39" s="495"/>
      <c r="UJM39" s="495"/>
      <c r="UJN39" s="495"/>
      <c r="UJO39" s="495"/>
      <c r="UJP39" s="495"/>
      <c r="UJQ39" s="1924"/>
      <c r="UJR39" s="1924"/>
      <c r="UJS39" s="1924"/>
      <c r="UJT39" s="1924"/>
      <c r="UJU39" s="1924"/>
      <c r="UJV39" s="1924"/>
      <c r="UJW39" s="1924"/>
      <c r="UJX39" s="1924"/>
      <c r="UJY39" s="1924"/>
      <c r="UJZ39" s="1924"/>
      <c r="UKA39" s="1924"/>
      <c r="UKB39" s="1924"/>
      <c r="UKC39" s="1924"/>
      <c r="UKD39" s="1924"/>
      <c r="UKE39" s="495"/>
      <c r="UKF39" s="495"/>
      <c r="UKG39" s="495"/>
      <c r="UKH39" s="495"/>
      <c r="UKI39" s="495"/>
      <c r="UKJ39" s="495"/>
      <c r="UKK39" s="495"/>
      <c r="UKL39" s="495"/>
      <c r="UKM39" s="495"/>
      <c r="UKN39" s="495"/>
      <c r="UKO39" s="495"/>
      <c r="UKP39" s="495"/>
      <c r="UKQ39" s="495"/>
      <c r="UKR39" s="1924"/>
      <c r="UKS39" s="1924"/>
      <c r="UKT39" s="1924"/>
      <c r="UKU39" s="1924"/>
      <c r="UKV39" s="1924"/>
      <c r="UKW39" s="1924"/>
      <c r="UKX39" s="1924"/>
      <c r="UKY39" s="1924"/>
      <c r="UKZ39" s="1924"/>
      <c r="ULA39" s="1924"/>
      <c r="ULB39" s="1924"/>
      <c r="ULC39" s="1924"/>
      <c r="ULD39" s="1924"/>
      <c r="ULE39" s="1924"/>
      <c r="ULF39" s="495"/>
      <c r="ULG39" s="495"/>
      <c r="ULH39" s="495"/>
      <c r="ULI39" s="495"/>
      <c r="ULJ39" s="495"/>
      <c r="ULK39" s="495"/>
      <c r="ULL39" s="495"/>
      <c r="ULM39" s="495"/>
      <c r="ULN39" s="495"/>
      <c r="ULO39" s="495"/>
      <c r="ULP39" s="495"/>
      <c r="ULQ39" s="495"/>
      <c r="ULR39" s="495"/>
      <c r="ULS39" s="1924"/>
      <c r="ULT39" s="1924"/>
      <c r="ULU39" s="1924"/>
      <c r="ULV39" s="1924"/>
      <c r="ULW39" s="1924"/>
      <c r="ULX39" s="1924"/>
      <c r="ULY39" s="1924"/>
      <c r="ULZ39" s="1924"/>
      <c r="UMA39" s="1924"/>
      <c r="UMB39" s="1924"/>
      <c r="UMC39" s="1924"/>
      <c r="UMD39" s="1924"/>
      <c r="UME39" s="1924"/>
      <c r="UMF39" s="1924"/>
      <c r="UMG39" s="495"/>
      <c r="UMH39" s="495"/>
      <c r="UMI39" s="495"/>
      <c r="UMJ39" s="495"/>
      <c r="UMK39" s="495"/>
      <c r="UML39" s="495"/>
      <c r="UMM39" s="495"/>
      <c r="UMN39" s="495"/>
      <c r="UMO39" s="495"/>
      <c r="UMP39" s="495"/>
      <c r="UMQ39" s="495"/>
      <c r="UMR39" s="495"/>
      <c r="UMS39" s="495"/>
      <c r="UMT39" s="1924"/>
      <c r="UMU39" s="1924"/>
      <c r="UMV39" s="1924"/>
      <c r="UMW39" s="1924"/>
      <c r="UMX39" s="1924"/>
      <c r="UMY39" s="1924"/>
      <c r="UMZ39" s="1924"/>
      <c r="UNA39" s="1924"/>
      <c r="UNB39" s="1924"/>
      <c r="UNC39" s="1924"/>
      <c r="UND39" s="1924"/>
      <c r="UNE39" s="1924"/>
      <c r="UNF39" s="1924"/>
      <c r="UNG39" s="1924"/>
      <c r="UNH39" s="495"/>
      <c r="UNI39" s="495"/>
      <c r="UNJ39" s="495"/>
      <c r="UNK39" s="495"/>
      <c r="UNL39" s="495"/>
      <c r="UNM39" s="495"/>
      <c r="UNN39" s="495"/>
      <c r="UNO39" s="495"/>
      <c r="UNP39" s="495"/>
      <c r="UNQ39" s="495"/>
      <c r="UNR39" s="495"/>
      <c r="UNS39" s="495"/>
      <c r="UNT39" s="495"/>
      <c r="UNU39" s="1924"/>
      <c r="UNV39" s="1924"/>
      <c r="UNW39" s="1924"/>
      <c r="UNX39" s="1924"/>
      <c r="UNY39" s="1924"/>
      <c r="UNZ39" s="1924"/>
      <c r="UOA39" s="1924"/>
      <c r="UOB39" s="1924"/>
      <c r="UOC39" s="1924"/>
      <c r="UOD39" s="1924"/>
      <c r="UOE39" s="1924"/>
      <c r="UOF39" s="1924"/>
      <c r="UOG39" s="1924"/>
      <c r="UOH39" s="1924"/>
      <c r="UOI39" s="495"/>
      <c r="UOJ39" s="495"/>
      <c r="UOK39" s="495"/>
      <c r="UOL39" s="495"/>
      <c r="UOM39" s="495"/>
      <c r="UON39" s="495"/>
      <c r="UOO39" s="495"/>
      <c r="UOP39" s="495"/>
      <c r="UOQ39" s="495"/>
      <c r="UOR39" s="495"/>
      <c r="UOS39" s="495"/>
      <c r="UOT39" s="495"/>
      <c r="UOU39" s="495"/>
      <c r="UOV39" s="1924"/>
      <c r="UOW39" s="1924"/>
      <c r="UOX39" s="1924"/>
      <c r="UOY39" s="1924"/>
      <c r="UOZ39" s="1924"/>
      <c r="UPA39" s="1924"/>
      <c r="UPB39" s="1924"/>
      <c r="UPC39" s="1924"/>
      <c r="UPD39" s="1924"/>
      <c r="UPE39" s="1924"/>
      <c r="UPF39" s="1924"/>
      <c r="UPG39" s="1924"/>
      <c r="UPH39" s="1924"/>
      <c r="UPI39" s="1924"/>
      <c r="UPJ39" s="495"/>
      <c r="UPK39" s="495"/>
      <c r="UPL39" s="495"/>
      <c r="UPM39" s="495"/>
      <c r="UPN39" s="495"/>
      <c r="UPO39" s="495"/>
      <c r="UPP39" s="495"/>
      <c r="UPQ39" s="495"/>
      <c r="UPR39" s="495"/>
      <c r="UPS39" s="495"/>
      <c r="UPT39" s="495"/>
      <c r="UPU39" s="495"/>
      <c r="UPV39" s="495"/>
      <c r="UPW39" s="1924"/>
      <c r="UPX39" s="1924"/>
      <c r="UPY39" s="1924"/>
      <c r="UPZ39" s="1924"/>
      <c r="UQA39" s="1924"/>
      <c r="UQB39" s="1924"/>
      <c r="UQC39" s="1924"/>
      <c r="UQD39" s="1924"/>
      <c r="UQE39" s="1924"/>
      <c r="UQF39" s="1924"/>
      <c r="UQG39" s="1924"/>
      <c r="UQH39" s="1924"/>
      <c r="UQI39" s="1924"/>
      <c r="UQJ39" s="1924"/>
      <c r="UQK39" s="495"/>
      <c r="UQL39" s="495"/>
      <c r="UQM39" s="495"/>
      <c r="UQN39" s="495"/>
      <c r="UQO39" s="495"/>
      <c r="UQP39" s="495"/>
      <c r="UQQ39" s="495"/>
      <c r="UQR39" s="495"/>
      <c r="UQS39" s="495"/>
      <c r="UQT39" s="495"/>
      <c r="UQU39" s="495"/>
      <c r="UQV39" s="495"/>
      <c r="UQW39" s="495"/>
      <c r="UQX39" s="1924"/>
      <c r="UQY39" s="1924"/>
      <c r="UQZ39" s="1924"/>
      <c r="URA39" s="1924"/>
      <c r="URB39" s="1924"/>
      <c r="URC39" s="1924"/>
      <c r="URD39" s="1924"/>
      <c r="URE39" s="1924"/>
      <c r="URF39" s="1924"/>
      <c r="URG39" s="1924"/>
      <c r="URH39" s="1924"/>
      <c r="URI39" s="1924"/>
      <c r="URJ39" s="1924"/>
      <c r="URK39" s="1924"/>
      <c r="URL39" s="495"/>
      <c r="URM39" s="495"/>
      <c r="URN39" s="495"/>
      <c r="URO39" s="495"/>
      <c r="URP39" s="495"/>
      <c r="URQ39" s="495"/>
      <c r="URR39" s="495"/>
      <c r="URS39" s="495"/>
      <c r="URT39" s="495"/>
      <c r="URU39" s="495"/>
      <c r="URV39" s="495"/>
      <c r="URW39" s="495"/>
      <c r="URX39" s="495"/>
      <c r="URY39" s="1924"/>
      <c r="URZ39" s="1924"/>
      <c r="USA39" s="1924"/>
      <c r="USB39" s="1924"/>
      <c r="USC39" s="1924"/>
      <c r="USD39" s="1924"/>
      <c r="USE39" s="1924"/>
      <c r="USF39" s="1924"/>
      <c r="USG39" s="1924"/>
      <c r="USH39" s="1924"/>
      <c r="USI39" s="1924"/>
      <c r="USJ39" s="1924"/>
      <c r="USK39" s="1924"/>
      <c r="USL39" s="1924"/>
      <c r="USM39" s="495"/>
      <c r="USN39" s="495"/>
      <c r="USO39" s="495"/>
      <c r="USP39" s="495"/>
      <c r="USQ39" s="495"/>
      <c r="USR39" s="495"/>
      <c r="USS39" s="495"/>
      <c r="UST39" s="495"/>
      <c r="USU39" s="495"/>
      <c r="USV39" s="495"/>
      <c r="USW39" s="495"/>
      <c r="USX39" s="495"/>
      <c r="USY39" s="495"/>
      <c r="USZ39" s="1924"/>
      <c r="UTA39" s="1924"/>
      <c r="UTB39" s="1924"/>
      <c r="UTC39" s="1924"/>
      <c r="UTD39" s="1924"/>
      <c r="UTE39" s="1924"/>
      <c r="UTF39" s="1924"/>
      <c r="UTG39" s="1924"/>
      <c r="UTH39" s="1924"/>
      <c r="UTI39" s="1924"/>
      <c r="UTJ39" s="1924"/>
      <c r="UTK39" s="1924"/>
      <c r="UTL39" s="1924"/>
      <c r="UTM39" s="1924"/>
      <c r="UTN39" s="495"/>
      <c r="UTO39" s="495"/>
      <c r="UTP39" s="495"/>
      <c r="UTQ39" s="495"/>
      <c r="UTR39" s="495"/>
      <c r="UTS39" s="495"/>
      <c r="UTT39" s="495"/>
      <c r="UTU39" s="495"/>
      <c r="UTV39" s="495"/>
      <c r="UTW39" s="495"/>
      <c r="UTX39" s="495"/>
      <c r="UTY39" s="495"/>
      <c r="UTZ39" s="495"/>
      <c r="UUA39" s="1924"/>
      <c r="UUB39" s="1924"/>
      <c r="UUC39" s="1924"/>
      <c r="UUD39" s="1924"/>
      <c r="UUE39" s="1924"/>
      <c r="UUF39" s="1924"/>
      <c r="UUG39" s="1924"/>
      <c r="UUH39" s="1924"/>
      <c r="UUI39" s="1924"/>
      <c r="UUJ39" s="1924"/>
      <c r="UUK39" s="1924"/>
      <c r="UUL39" s="1924"/>
      <c r="UUM39" s="1924"/>
      <c r="UUN39" s="1924"/>
      <c r="UUO39" s="495"/>
      <c r="UUP39" s="495"/>
      <c r="UUQ39" s="495"/>
      <c r="UUR39" s="495"/>
      <c r="UUS39" s="495"/>
      <c r="UUT39" s="495"/>
      <c r="UUU39" s="495"/>
      <c r="UUV39" s="495"/>
      <c r="UUW39" s="495"/>
      <c r="UUX39" s="495"/>
      <c r="UUY39" s="495"/>
      <c r="UUZ39" s="495"/>
      <c r="UVA39" s="495"/>
      <c r="UVB39" s="1924"/>
      <c r="UVC39" s="1924"/>
      <c r="UVD39" s="1924"/>
      <c r="UVE39" s="1924"/>
      <c r="UVF39" s="1924"/>
      <c r="UVG39" s="1924"/>
      <c r="UVH39" s="1924"/>
      <c r="UVI39" s="1924"/>
      <c r="UVJ39" s="1924"/>
      <c r="UVK39" s="1924"/>
      <c r="UVL39" s="1924"/>
      <c r="UVM39" s="1924"/>
      <c r="UVN39" s="1924"/>
      <c r="UVO39" s="1924"/>
      <c r="UVP39" s="495"/>
      <c r="UVQ39" s="495"/>
      <c r="UVR39" s="495"/>
      <c r="UVS39" s="495"/>
      <c r="UVT39" s="495"/>
      <c r="UVU39" s="495"/>
      <c r="UVV39" s="495"/>
      <c r="UVW39" s="495"/>
      <c r="UVX39" s="495"/>
      <c r="UVY39" s="495"/>
      <c r="UVZ39" s="495"/>
      <c r="UWA39" s="495"/>
      <c r="UWB39" s="495"/>
      <c r="UWC39" s="1924"/>
      <c r="UWD39" s="1924"/>
      <c r="UWE39" s="1924"/>
      <c r="UWF39" s="1924"/>
      <c r="UWG39" s="1924"/>
      <c r="UWH39" s="1924"/>
      <c r="UWI39" s="1924"/>
      <c r="UWJ39" s="1924"/>
      <c r="UWK39" s="1924"/>
      <c r="UWL39" s="1924"/>
      <c r="UWM39" s="1924"/>
      <c r="UWN39" s="1924"/>
      <c r="UWO39" s="1924"/>
      <c r="UWP39" s="1924"/>
      <c r="UWQ39" s="495"/>
      <c r="UWR39" s="495"/>
      <c r="UWS39" s="495"/>
      <c r="UWT39" s="495"/>
      <c r="UWU39" s="495"/>
      <c r="UWV39" s="495"/>
      <c r="UWW39" s="495"/>
      <c r="UWX39" s="495"/>
      <c r="UWY39" s="495"/>
      <c r="UWZ39" s="495"/>
      <c r="UXA39" s="495"/>
      <c r="UXB39" s="495"/>
      <c r="UXC39" s="495"/>
      <c r="UXD39" s="1924"/>
      <c r="UXE39" s="1924"/>
      <c r="UXF39" s="1924"/>
      <c r="UXG39" s="1924"/>
      <c r="UXH39" s="1924"/>
      <c r="UXI39" s="1924"/>
      <c r="UXJ39" s="1924"/>
      <c r="UXK39" s="1924"/>
      <c r="UXL39" s="1924"/>
      <c r="UXM39" s="1924"/>
      <c r="UXN39" s="1924"/>
      <c r="UXO39" s="1924"/>
      <c r="UXP39" s="1924"/>
      <c r="UXQ39" s="1924"/>
      <c r="UXR39" s="495"/>
      <c r="UXS39" s="495"/>
      <c r="UXT39" s="495"/>
      <c r="UXU39" s="495"/>
      <c r="UXV39" s="495"/>
      <c r="UXW39" s="495"/>
      <c r="UXX39" s="495"/>
      <c r="UXY39" s="495"/>
      <c r="UXZ39" s="495"/>
      <c r="UYA39" s="495"/>
      <c r="UYB39" s="495"/>
      <c r="UYC39" s="495"/>
      <c r="UYD39" s="495"/>
      <c r="UYE39" s="1924"/>
      <c r="UYF39" s="1924"/>
      <c r="UYG39" s="1924"/>
      <c r="UYH39" s="1924"/>
      <c r="UYI39" s="1924"/>
      <c r="UYJ39" s="1924"/>
      <c r="UYK39" s="1924"/>
      <c r="UYL39" s="1924"/>
      <c r="UYM39" s="1924"/>
      <c r="UYN39" s="1924"/>
      <c r="UYO39" s="1924"/>
      <c r="UYP39" s="1924"/>
      <c r="UYQ39" s="1924"/>
      <c r="UYR39" s="1924"/>
      <c r="UYS39" s="495"/>
      <c r="UYT39" s="495"/>
      <c r="UYU39" s="495"/>
      <c r="UYV39" s="495"/>
      <c r="UYW39" s="495"/>
      <c r="UYX39" s="495"/>
      <c r="UYY39" s="495"/>
      <c r="UYZ39" s="495"/>
      <c r="UZA39" s="495"/>
      <c r="UZB39" s="495"/>
      <c r="UZC39" s="495"/>
      <c r="UZD39" s="495"/>
      <c r="UZE39" s="495"/>
      <c r="UZF39" s="1924"/>
      <c r="UZG39" s="1924"/>
      <c r="UZH39" s="1924"/>
      <c r="UZI39" s="1924"/>
      <c r="UZJ39" s="1924"/>
      <c r="UZK39" s="1924"/>
      <c r="UZL39" s="1924"/>
      <c r="UZM39" s="1924"/>
      <c r="UZN39" s="1924"/>
      <c r="UZO39" s="1924"/>
      <c r="UZP39" s="1924"/>
      <c r="UZQ39" s="1924"/>
      <c r="UZR39" s="1924"/>
      <c r="UZS39" s="1924"/>
      <c r="UZT39" s="495"/>
      <c r="UZU39" s="495"/>
      <c r="UZV39" s="495"/>
      <c r="UZW39" s="495"/>
      <c r="UZX39" s="495"/>
      <c r="UZY39" s="495"/>
      <c r="UZZ39" s="495"/>
      <c r="VAA39" s="495"/>
      <c r="VAB39" s="495"/>
      <c r="VAC39" s="495"/>
      <c r="VAD39" s="495"/>
      <c r="VAE39" s="495"/>
      <c r="VAF39" s="495"/>
      <c r="VAG39" s="1924"/>
      <c r="VAH39" s="1924"/>
      <c r="VAI39" s="1924"/>
      <c r="VAJ39" s="1924"/>
      <c r="VAK39" s="1924"/>
      <c r="VAL39" s="1924"/>
      <c r="VAM39" s="1924"/>
      <c r="VAN39" s="1924"/>
      <c r="VAO39" s="1924"/>
      <c r="VAP39" s="1924"/>
      <c r="VAQ39" s="1924"/>
      <c r="VAR39" s="1924"/>
      <c r="VAS39" s="1924"/>
      <c r="VAT39" s="1924"/>
      <c r="VAU39" s="495"/>
      <c r="VAV39" s="495"/>
      <c r="VAW39" s="495"/>
      <c r="VAX39" s="495"/>
      <c r="VAY39" s="495"/>
      <c r="VAZ39" s="495"/>
      <c r="VBA39" s="495"/>
      <c r="VBB39" s="495"/>
      <c r="VBC39" s="495"/>
      <c r="VBD39" s="495"/>
      <c r="VBE39" s="495"/>
      <c r="VBF39" s="495"/>
      <c r="VBG39" s="495"/>
      <c r="VBH39" s="1924"/>
      <c r="VBI39" s="1924"/>
      <c r="VBJ39" s="1924"/>
      <c r="VBK39" s="1924"/>
      <c r="VBL39" s="1924"/>
      <c r="VBM39" s="1924"/>
      <c r="VBN39" s="1924"/>
      <c r="VBO39" s="1924"/>
      <c r="VBP39" s="1924"/>
      <c r="VBQ39" s="1924"/>
      <c r="VBR39" s="1924"/>
      <c r="VBS39" s="1924"/>
      <c r="VBT39" s="1924"/>
      <c r="VBU39" s="1924"/>
      <c r="VBV39" s="495"/>
      <c r="VBW39" s="495"/>
      <c r="VBX39" s="495"/>
      <c r="VBY39" s="495"/>
      <c r="VBZ39" s="495"/>
      <c r="VCA39" s="495"/>
      <c r="VCB39" s="495"/>
      <c r="VCC39" s="495"/>
      <c r="VCD39" s="495"/>
      <c r="VCE39" s="495"/>
      <c r="VCF39" s="495"/>
      <c r="VCG39" s="495"/>
      <c r="VCH39" s="495"/>
      <c r="VCI39" s="1924"/>
      <c r="VCJ39" s="1924"/>
      <c r="VCK39" s="1924"/>
      <c r="VCL39" s="1924"/>
      <c r="VCM39" s="1924"/>
      <c r="VCN39" s="1924"/>
      <c r="VCO39" s="1924"/>
      <c r="VCP39" s="1924"/>
      <c r="VCQ39" s="1924"/>
      <c r="VCR39" s="1924"/>
      <c r="VCS39" s="1924"/>
      <c r="VCT39" s="1924"/>
      <c r="VCU39" s="1924"/>
      <c r="VCV39" s="1924"/>
      <c r="VCW39" s="495"/>
      <c r="VCX39" s="495"/>
      <c r="VCY39" s="495"/>
      <c r="VCZ39" s="495"/>
      <c r="VDA39" s="495"/>
      <c r="VDB39" s="495"/>
      <c r="VDC39" s="495"/>
      <c r="VDD39" s="495"/>
      <c r="VDE39" s="495"/>
      <c r="VDF39" s="495"/>
      <c r="VDG39" s="495"/>
      <c r="VDH39" s="495"/>
      <c r="VDI39" s="495"/>
      <c r="VDJ39" s="1924"/>
      <c r="VDK39" s="1924"/>
      <c r="VDL39" s="1924"/>
      <c r="VDM39" s="1924"/>
      <c r="VDN39" s="1924"/>
      <c r="VDO39" s="1924"/>
      <c r="VDP39" s="1924"/>
      <c r="VDQ39" s="1924"/>
      <c r="VDR39" s="1924"/>
      <c r="VDS39" s="1924"/>
      <c r="VDT39" s="1924"/>
      <c r="VDU39" s="1924"/>
      <c r="VDV39" s="1924"/>
      <c r="VDW39" s="1924"/>
      <c r="VDX39" s="495"/>
      <c r="VDY39" s="495"/>
      <c r="VDZ39" s="495"/>
      <c r="VEA39" s="495"/>
      <c r="VEB39" s="495"/>
      <c r="VEC39" s="495"/>
      <c r="VED39" s="495"/>
      <c r="VEE39" s="495"/>
      <c r="VEF39" s="495"/>
      <c r="VEG39" s="495"/>
      <c r="VEH39" s="495"/>
      <c r="VEI39" s="495"/>
      <c r="VEJ39" s="495"/>
      <c r="VEK39" s="1924"/>
      <c r="VEL39" s="1924"/>
      <c r="VEM39" s="1924"/>
      <c r="VEN39" s="1924"/>
      <c r="VEO39" s="1924"/>
      <c r="VEP39" s="1924"/>
      <c r="VEQ39" s="1924"/>
      <c r="VER39" s="1924"/>
      <c r="VES39" s="1924"/>
      <c r="VET39" s="1924"/>
      <c r="VEU39" s="1924"/>
      <c r="VEV39" s="1924"/>
      <c r="VEW39" s="1924"/>
      <c r="VEX39" s="1924"/>
      <c r="VEY39" s="495"/>
      <c r="VEZ39" s="495"/>
      <c r="VFA39" s="495"/>
      <c r="VFB39" s="495"/>
      <c r="VFC39" s="495"/>
      <c r="VFD39" s="495"/>
      <c r="VFE39" s="495"/>
      <c r="VFF39" s="495"/>
      <c r="VFG39" s="495"/>
      <c r="VFH39" s="495"/>
      <c r="VFI39" s="495"/>
      <c r="VFJ39" s="495"/>
      <c r="VFK39" s="495"/>
      <c r="VFL39" s="1924"/>
      <c r="VFM39" s="1924"/>
      <c r="VFN39" s="1924"/>
      <c r="VFO39" s="1924"/>
      <c r="VFP39" s="1924"/>
      <c r="VFQ39" s="1924"/>
      <c r="VFR39" s="1924"/>
      <c r="VFS39" s="1924"/>
      <c r="VFT39" s="1924"/>
      <c r="VFU39" s="1924"/>
      <c r="VFV39" s="1924"/>
      <c r="VFW39" s="1924"/>
      <c r="VFX39" s="1924"/>
      <c r="VFY39" s="1924"/>
      <c r="VFZ39" s="495"/>
      <c r="VGA39" s="495"/>
      <c r="VGB39" s="495"/>
      <c r="VGC39" s="495"/>
      <c r="VGD39" s="495"/>
      <c r="VGE39" s="495"/>
      <c r="VGF39" s="495"/>
      <c r="VGG39" s="495"/>
      <c r="VGH39" s="495"/>
      <c r="VGI39" s="495"/>
      <c r="VGJ39" s="495"/>
      <c r="VGK39" s="495"/>
      <c r="VGL39" s="495"/>
      <c r="VGM39" s="1924"/>
      <c r="VGN39" s="1924"/>
      <c r="VGO39" s="1924"/>
      <c r="VGP39" s="1924"/>
      <c r="VGQ39" s="1924"/>
      <c r="VGR39" s="1924"/>
      <c r="VGS39" s="1924"/>
      <c r="VGT39" s="1924"/>
      <c r="VGU39" s="1924"/>
      <c r="VGV39" s="1924"/>
      <c r="VGW39" s="1924"/>
      <c r="VGX39" s="1924"/>
      <c r="VGY39" s="1924"/>
      <c r="VGZ39" s="1924"/>
      <c r="VHA39" s="495"/>
      <c r="VHB39" s="495"/>
      <c r="VHC39" s="495"/>
      <c r="VHD39" s="495"/>
      <c r="VHE39" s="495"/>
      <c r="VHF39" s="495"/>
      <c r="VHG39" s="495"/>
      <c r="VHH39" s="495"/>
      <c r="VHI39" s="495"/>
      <c r="VHJ39" s="495"/>
      <c r="VHK39" s="495"/>
      <c r="VHL39" s="495"/>
      <c r="VHM39" s="495"/>
      <c r="VHN39" s="1924"/>
      <c r="VHO39" s="1924"/>
      <c r="VHP39" s="1924"/>
      <c r="VHQ39" s="1924"/>
      <c r="VHR39" s="1924"/>
      <c r="VHS39" s="1924"/>
      <c r="VHT39" s="1924"/>
      <c r="VHU39" s="1924"/>
      <c r="VHV39" s="1924"/>
      <c r="VHW39" s="1924"/>
      <c r="VHX39" s="1924"/>
      <c r="VHY39" s="1924"/>
      <c r="VHZ39" s="1924"/>
      <c r="VIA39" s="1924"/>
      <c r="VIB39" s="495"/>
      <c r="VIC39" s="495"/>
      <c r="VID39" s="495"/>
      <c r="VIE39" s="495"/>
      <c r="VIF39" s="495"/>
      <c r="VIG39" s="495"/>
      <c r="VIH39" s="495"/>
      <c r="VII39" s="495"/>
      <c r="VIJ39" s="495"/>
      <c r="VIK39" s="495"/>
      <c r="VIL39" s="495"/>
      <c r="VIM39" s="495"/>
      <c r="VIN39" s="495"/>
      <c r="VIO39" s="1924"/>
      <c r="VIP39" s="1924"/>
      <c r="VIQ39" s="1924"/>
      <c r="VIR39" s="1924"/>
      <c r="VIS39" s="1924"/>
      <c r="VIT39" s="1924"/>
      <c r="VIU39" s="1924"/>
      <c r="VIV39" s="1924"/>
      <c r="VIW39" s="1924"/>
      <c r="VIX39" s="1924"/>
      <c r="VIY39" s="1924"/>
      <c r="VIZ39" s="1924"/>
      <c r="VJA39" s="1924"/>
      <c r="VJB39" s="1924"/>
      <c r="VJC39" s="495"/>
      <c r="VJD39" s="495"/>
      <c r="VJE39" s="495"/>
      <c r="VJF39" s="495"/>
      <c r="VJG39" s="495"/>
      <c r="VJH39" s="495"/>
      <c r="VJI39" s="495"/>
      <c r="VJJ39" s="495"/>
      <c r="VJK39" s="495"/>
      <c r="VJL39" s="495"/>
      <c r="VJM39" s="495"/>
      <c r="VJN39" s="495"/>
      <c r="VJO39" s="495"/>
      <c r="VJP39" s="1924"/>
      <c r="VJQ39" s="1924"/>
      <c r="VJR39" s="1924"/>
      <c r="VJS39" s="1924"/>
      <c r="VJT39" s="1924"/>
      <c r="VJU39" s="1924"/>
      <c r="VJV39" s="1924"/>
      <c r="VJW39" s="1924"/>
      <c r="VJX39" s="1924"/>
      <c r="VJY39" s="1924"/>
      <c r="VJZ39" s="1924"/>
      <c r="VKA39" s="1924"/>
      <c r="VKB39" s="1924"/>
      <c r="VKC39" s="1924"/>
      <c r="VKD39" s="495"/>
      <c r="VKE39" s="495"/>
      <c r="VKF39" s="495"/>
      <c r="VKG39" s="495"/>
      <c r="VKH39" s="495"/>
      <c r="VKI39" s="495"/>
      <c r="VKJ39" s="495"/>
      <c r="VKK39" s="495"/>
      <c r="VKL39" s="495"/>
      <c r="VKM39" s="495"/>
      <c r="VKN39" s="495"/>
      <c r="VKO39" s="495"/>
      <c r="VKP39" s="495"/>
      <c r="VKQ39" s="1924"/>
      <c r="VKR39" s="1924"/>
      <c r="VKS39" s="1924"/>
      <c r="VKT39" s="1924"/>
      <c r="VKU39" s="1924"/>
      <c r="VKV39" s="1924"/>
      <c r="VKW39" s="1924"/>
      <c r="VKX39" s="1924"/>
      <c r="VKY39" s="1924"/>
      <c r="VKZ39" s="1924"/>
      <c r="VLA39" s="1924"/>
      <c r="VLB39" s="1924"/>
      <c r="VLC39" s="1924"/>
      <c r="VLD39" s="1924"/>
      <c r="VLE39" s="495"/>
      <c r="VLF39" s="495"/>
      <c r="VLG39" s="495"/>
      <c r="VLH39" s="495"/>
      <c r="VLI39" s="495"/>
      <c r="VLJ39" s="495"/>
      <c r="VLK39" s="495"/>
      <c r="VLL39" s="495"/>
      <c r="VLM39" s="495"/>
      <c r="VLN39" s="495"/>
      <c r="VLO39" s="495"/>
      <c r="VLP39" s="495"/>
      <c r="VLQ39" s="495"/>
      <c r="VLR39" s="1924"/>
      <c r="VLS39" s="1924"/>
      <c r="VLT39" s="1924"/>
      <c r="VLU39" s="1924"/>
      <c r="VLV39" s="1924"/>
      <c r="VLW39" s="1924"/>
      <c r="VLX39" s="1924"/>
      <c r="VLY39" s="1924"/>
      <c r="VLZ39" s="1924"/>
      <c r="VMA39" s="1924"/>
      <c r="VMB39" s="1924"/>
      <c r="VMC39" s="1924"/>
      <c r="VMD39" s="1924"/>
      <c r="VME39" s="1924"/>
      <c r="VMF39" s="495"/>
      <c r="VMG39" s="495"/>
      <c r="VMH39" s="495"/>
      <c r="VMI39" s="495"/>
      <c r="VMJ39" s="495"/>
      <c r="VMK39" s="495"/>
      <c r="VML39" s="495"/>
      <c r="VMM39" s="495"/>
      <c r="VMN39" s="495"/>
      <c r="VMO39" s="495"/>
      <c r="VMP39" s="495"/>
      <c r="VMQ39" s="495"/>
      <c r="VMR39" s="495"/>
      <c r="VMS39" s="1924"/>
      <c r="VMT39" s="1924"/>
      <c r="VMU39" s="1924"/>
      <c r="VMV39" s="1924"/>
      <c r="VMW39" s="1924"/>
      <c r="VMX39" s="1924"/>
      <c r="VMY39" s="1924"/>
      <c r="VMZ39" s="1924"/>
      <c r="VNA39" s="1924"/>
      <c r="VNB39" s="1924"/>
      <c r="VNC39" s="1924"/>
      <c r="VND39" s="1924"/>
      <c r="VNE39" s="1924"/>
      <c r="VNF39" s="1924"/>
      <c r="VNG39" s="495"/>
      <c r="VNH39" s="495"/>
      <c r="VNI39" s="495"/>
      <c r="VNJ39" s="495"/>
      <c r="VNK39" s="495"/>
      <c r="VNL39" s="495"/>
      <c r="VNM39" s="495"/>
      <c r="VNN39" s="495"/>
      <c r="VNO39" s="495"/>
      <c r="VNP39" s="495"/>
      <c r="VNQ39" s="495"/>
      <c r="VNR39" s="495"/>
      <c r="VNS39" s="495"/>
      <c r="VNT39" s="1924"/>
      <c r="VNU39" s="1924"/>
      <c r="VNV39" s="1924"/>
      <c r="VNW39" s="1924"/>
      <c r="VNX39" s="1924"/>
      <c r="VNY39" s="1924"/>
      <c r="VNZ39" s="1924"/>
      <c r="VOA39" s="1924"/>
      <c r="VOB39" s="1924"/>
      <c r="VOC39" s="1924"/>
      <c r="VOD39" s="1924"/>
      <c r="VOE39" s="1924"/>
      <c r="VOF39" s="1924"/>
      <c r="VOG39" s="1924"/>
      <c r="VOH39" s="495"/>
      <c r="VOI39" s="495"/>
      <c r="VOJ39" s="495"/>
      <c r="VOK39" s="495"/>
      <c r="VOL39" s="495"/>
      <c r="VOM39" s="495"/>
      <c r="VON39" s="495"/>
      <c r="VOO39" s="495"/>
      <c r="VOP39" s="495"/>
      <c r="VOQ39" s="495"/>
      <c r="VOR39" s="495"/>
      <c r="VOS39" s="495"/>
      <c r="VOT39" s="495"/>
      <c r="VOU39" s="1924"/>
      <c r="VOV39" s="1924"/>
      <c r="VOW39" s="1924"/>
      <c r="VOX39" s="1924"/>
      <c r="VOY39" s="1924"/>
      <c r="VOZ39" s="1924"/>
      <c r="VPA39" s="1924"/>
      <c r="VPB39" s="1924"/>
      <c r="VPC39" s="1924"/>
      <c r="VPD39" s="1924"/>
      <c r="VPE39" s="1924"/>
      <c r="VPF39" s="1924"/>
      <c r="VPG39" s="1924"/>
      <c r="VPH39" s="1924"/>
      <c r="VPI39" s="495"/>
      <c r="VPJ39" s="495"/>
      <c r="VPK39" s="495"/>
      <c r="VPL39" s="495"/>
      <c r="VPM39" s="495"/>
      <c r="VPN39" s="495"/>
      <c r="VPO39" s="495"/>
      <c r="VPP39" s="495"/>
      <c r="VPQ39" s="495"/>
      <c r="VPR39" s="495"/>
      <c r="VPS39" s="495"/>
      <c r="VPT39" s="495"/>
      <c r="VPU39" s="495"/>
      <c r="VPV39" s="1924"/>
      <c r="VPW39" s="1924"/>
      <c r="VPX39" s="1924"/>
      <c r="VPY39" s="1924"/>
      <c r="VPZ39" s="1924"/>
      <c r="VQA39" s="1924"/>
      <c r="VQB39" s="1924"/>
      <c r="VQC39" s="1924"/>
      <c r="VQD39" s="1924"/>
      <c r="VQE39" s="1924"/>
      <c r="VQF39" s="1924"/>
      <c r="VQG39" s="1924"/>
      <c r="VQH39" s="1924"/>
      <c r="VQI39" s="1924"/>
      <c r="VQJ39" s="495"/>
      <c r="VQK39" s="495"/>
      <c r="VQL39" s="495"/>
      <c r="VQM39" s="495"/>
      <c r="VQN39" s="495"/>
      <c r="VQO39" s="495"/>
      <c r="VQP39" s="495"/>
      <c r="VQQ39" s="495"/>
      <c r="VQR39" s="495"/>
      <c r="VQS39" s="495"/>
      <c r="VQT39" s="495"/>
      <c r="VQU39" s="495"/>
      <c r="VQV39" s="495"/>
      <c r="VQW39" s="1924"/>
      <c r="VQX39" s="1924"/>
      <c r="VQY39" s="1924"/>
      <c r="VQZ39" s="1924"/>
      <c r="VRA39" s="1924"/>
      <c r="VRB39" s="1924"/>
      <c r="VRC39" s="1924"/>
      <c r="VRD39" s="1924"/>
      <c r="VRE39" s="1924"/>
      <c r="VRF39" s="1924"/>
      <c r="VRG39" s="1924"/>
      <c r="VRH39" s="1924"/>
      <c r="VRI39" s="1924"/>
      <c r="VRJ39" s="1924"/>
      <c r="VRK39" s="495"/>
      <c r="VRL39" s="495"/>
      <c r="VRM39" s="495"/>
      <c r="VRN39" s="495"/>
      <c r="VRO39" s="495"/>
      <c r="VRP39" s="495"/>
      <c r="VRQ39" s="495"/>
      <c r="VRR39" s="495"/>
      <c r="VRS39" s="495"/>
      <c r="VRT39" s="495"/>
      <c r="VRU39" s="495"/>
      <c r="VRV39" s="495"/>
      <c r="VRW39" s="495"/>
      <c r="VRX39" s="1924"/>
      <c r="VRY39" s="1924"/>
      <c r="VRZ39" s="1924"/>
      <c r="VSA39" s="1924"/>
      <c r="VSB39" s="1924"/>
      <c r="VSC39" s="1924"/>
      <c r="VSD39" s="1924"/>
      <c r="VSE39" s="1924"/>
      <c r="VSF39" s="1924"/>
      <c r="VSG39" s="1924"/>
      <c r="VSH39" s="1924"/>
      <c r="VSI39" s="1924"/>
      <c r="VSJ39" s="1924"/>
      <c r="VSK39" s="1924"/>
      <c r="VSL39" s="495"/>
      <c r="VSM39" s="495"/>
      <c r="VSN39" s="495"/>
      <c r="VSO39" s="495"/>
      <c r="VSP39" s="495"/>
      <c r="VSQ39" s="495"/>
      <c r="VSR39" s="495"/>
      <c r="VSS39" s="495"/>
      <c r="VST39" s="495"/>
      <c r="VSU39" s="495"/>
      <c r="VSV39" s="495"/>
      <c r="VSW39" s="495"/>
      <c r="VSX39" s="495"/>
      <c r="VSY39" s="1924"/>
      <c r="VSZ39" s="1924"/>
      <c r="VTA39" s="1924"/>
      <c r="VTB39" s="1924"/>
      <c r="VTC39" s="1924"/>
      <c r="VTD39" s="1924"/>
      <c r="VTE39" s="1924"/>
      <c r="VTF39" s="1924"/>
      <c r="VTG39" s="1924"/>
      <c r="VTH39" s="1924"/>
      <c r="VTI39" s="1924"/>
      <c r="VTJ39" s="1924"/>
      <c r="VTK39" s="1924"/>
      <c r="VTL39" s="1924"/>
      <c r="VTM39" s="495"/>
      <c r="VTN39" s="495"/>
      <c r="VTO39" s="495"/>
      <c r="VTP39" s="495"/>
      <c r="VTQ39" s="495"/>
      <c r="VTR39" s="495"/>
      <c r="VTS39" s="495"/>
      <c r="VTT39" s="495"/>
      <c r="VTU39" s="495"/>
      <c r="VTV39" s="495"/>
      <c r="VTW39" s="495"/>
      <c r="VTX39" s="495"/>
      <c r="VTY39" s="495"/>
      <c r="VTZ39" s="1924"/>
      <c r="VUA39" s="1924"/>
      <c r="VUB39" s="1924"/>
      <c r="VUC39" s="1924"/>
      <c r="VUD39" s="1924"/>
      <c r="VUE39" s="1924"/>
      <c r="VUF39" s="1924"/>
      <c r="VUG39" s="1924"/>
      <c r="VUH39" s="1924"/>
      <c r="VUI39" s="1924"/>
      <c r="VUJ39" s="1924"/>
      <c r="VUK39" s="1924"/>
      <c r="VUL39" s="1924"/>
      <c r="VUM39" s="1924"/>
      <c r="VUN39" s="495"/>
      <c r="VUO39" s="495"/>
      <c r="VUP39" s="495"/>
      <c r="VUQ39" s="495"/>
      <c r="VUR39" s="495"/>
      <c r="VUS39" s="495"/>
      <c r="VUT39" s="495"/>
      <c r="VUU39" s="495"/>
      <c r="VUV39" s="495"/>
      <c r="VUW39" s="495"/>
      <c r="VUX39" s="495"/>
      <c r="VUY39" s="495"/>
      <c r="VUZ39" s="495"/>
      <c r="VVA39" s="1924"/>
      <c r="VVB39" s="1924"/>
      <c r="VVC39" s="1924"/>
      <c r="VVD39" s="1924"/>
      <c r="VVE39" s="1924"/>
      <c r="VVF39" s="1924"/>
      <c r="VVG39" s="1924"/>
      <c r="VVH39" s="1924"/>
      <c r="VVI39" s="1924"/>
      <c r="VVJ39" s="1924"/>
      <c r="VVK39" s="1924"/>
      <c r="VVL39" s="1924"/>
      <c r="VVM39" s="1924"/>
      <c r="VVN39" s="1924"/>
      <c r="VVO39" s="495"/>
      <c r="VVP39" s="495"/>
      <c r="VVQ39" s="495"/>
      <c r="VVR39" s="495"/>
      <c r="VVS39" s="495"/>
      <c r="VVT39" s="495"/>
      <c r="VVU39" s="495"/>
      <c r="VVV39" s="495"/>
      <c r="VVW39" s="495"/>
      <c r="VVX39" s="495"/>
      <c r="VVY39" s="495"/>
      <c r="VVZ39" s="495"/>
      <c r="VWA39" s="495"/>
      <c r="VWB39" s="1924"/>
      <c r="VWC39" s="1924"/>
      <c r="VWD39" s="1924"/>
      <c r="VWE39" s="1924"/>
      <c r="VWF39" s="1924"/>
      <c r="VWG39" s="1924"/>
      <c r="VWH39" s="1924"/>
      <c r="VWI39" s="1924"/>
      <c r="VWJ39" s="1924"/>
      <c r="VWK39" s="1924"/>
      <c r="VWL39" s="1924"/>
      <c r="VWM39" s="1924"/>
      <c r="VWN39" s="1924"/>
      <c r="VWO39" s="1924"/>
      <c r="VWP39" s="495"/>
      <c r="VWQ39" s="495"/>
      <c r="VWR39" s="495"/>
      <c r="VWS39" s="495"/>
      <c r="VWT39" s="495"/>
      <c r="VWU39" s="495"/>
      <c r="VWV39" s="495"/>
      <c r="VWW39" s="495"/>
      <c r="VWX39" s="495"/>
      <c r="VWY39" s="495"/>
      <c r="VWZ39" s="495"/>
      <c r="VXA39" s="495"/>
      <c r="VXB39" s="495"/>
      <c r="VXC39" s="1924"/>
      <c r="VXD39" s="1924"/>
      <c r="VXE39" s="1924"/>
      <c r="VXF39" s="1924"/>
      <c r="VXG39" s="1924"/>
      <c r="VXH39" s="1924"/>
      <c r="VXI39" s="1924"/>
      <c r="VXJ39" s="1924"/>
      <c r="VXK39" s="1924"/>
      <c r="VXL39" s="1924"/>
      <c r="VXM39" s="1924"/>
      <c r="VXN39" s="1924"/>
      <c r="VXO39" s="1924"/>
      <c r="VXP39" s="1924"/>
      <c r="VXQ39" s="495"/>
      <c r="VXR39" s="495"/>
      <c r="VXS39" s="495"/>
      <c r="VXT39" s="495"/>
      <c r="VXU39" s="495"/>
      <c r="VXV39" s="495"/>
      <c r="VXW39" s="495"/>
      <c r="VXX39" s="495"/>
      <c r="VXY39" s="495"/>
      <c r="VXZ39" s="495"/>
      <c r="VYA39" s="495"/>
      <c r="VYB39" s="495"/>
      <c r="VYC39" s="495"/>
      <c r="VYD39" s="1924"/>
      <c r="VYE39" s="1924"/>
      <c r="VYF39" s="1924"/>
      <c r="VYG39" s="1924"/>
      <c r="VYH39" s="1924"/>
      <c r="VYI39" s="1924"/>
      <c r="VYJ39" s="1924"/>
      <c r="VYK39" s="1924"/>
      <c r="VYL39" s="1924"/>
      <c r="VYM39" s="1924"/>
      <c r="VYN39" s="1924"/>
      <c r="VYO39" s="1924"/>
      <c r="VYP39" s="1924"/>
      <c r="VYQ39" s="1924"/>
      <c r="VYR39" s="495"/>
      <c r="VYS39" s="495"/>
      <c r="VYT39" s="495"/>
      <c r="VYU39" s="495"/>
      <c r="VYV39" s="495"/>
      <c r="VYW39" s="495"/>
      <c r="VYX39" s="495"/>
      <c r="VYY39" s="495"/>
      <c r="VYZ39" s="495"/>
      <c r="VZA39" s="495"/>
      <c r="VZB39" s="495"/>
      <c r="VZC39" s="495"/>
      <c r="VZD39" s="495"/>
      <c r="VZE39" s="1924"/>
      <c r="VZF39" s="1924"/>
      <c r="VZG39" s="1924"/>
      <c r="VZH39" s="1924"/>
      <c r="VZI39" s="1924"/>
      <c r="VZJ39" s="1924"/>
      <c r="VZK39" s="1924"/>
      <c r="VZL39" s="1924"/>
      <c r="VZM39" s="1924"/>
      <c r="VZN39" s="1924"/>
      <c r="VZO39" s="1924"/>
      <c r="VZP39" s="1924"/>
      <c r="VZQ39" s="1924"/>
      <c r="VZR39" s="1924"/>
      <c r="VZS39" s="495"/>
      <c r="VZT39" s="495"/>
      <c r="VZU39" s="495"/>
      <c r="VZV39" s="495"/>
      <c r="VZW39" s="495"/>
      <c r="VZX39" s="495"/>
      <c r="VZY39" s="495"/>
      <c r="VZZ39" s="495"/>
      <c r="WAA39" s="495"/>
      <c r="WAB39" s="495"/>
      <c r="WAC39" s="495"/>
      <c r="WAD39" s="495"/>
      <c r="WAE39" s="495"/>
      <c r="WAF39" s="1924"/>
      <c r="WAG39" s="1924"/>
      <c r="WAH39" s="1924"/>
      <c r="WAI39" s="1924"/>
      <c r="WAJ39" s="1924"/>
      <c r="WAK39" s="1924"/>
      <c r="WAL39" s="1924"/>
      <c r="WAM39" s="1924"/>
      <c r="WAN39" s="1924"/>
      <c r="WAO39" s="1924"/>
      <c r="WAP39" s="1924"/>
      <c r="WAQ39" s="1924"/>
      <c r="WAR39" s="1924"/>
      <c r="WAS39" s="1924"/>
      <c r="WAT39" s="495"/>
      <c r="WAU39" s="495"/>
      <c r="WAV39" s="495"/>
      <c r="WAW39" s="495"/>
      <c r="WAX39" s="495"/>
      <c r="WAY39" s="495"/>
      <c r="WAZ39" s="495"/>
      <c r="WBA39" s="495"/>
      <c r="WBB39" s="495"/>
      <c r="WBC39" s="495"/>
      <c r="WBD39" s="495"/>
      <c r="WBE39" s="495"/>
      <c r="WBF39" s="495"/>
      <c r="WBG39" s="1924"/>
      <c r="WBH39" s="1924"/>
      <c r="WBI39" s="1924"/>
      <c r="WBJ39" s="1924"/>
      <c r="WBK39" s="1924"/>
      <c r="WBL39" s="1924"/>
      <c r="WBM39" s="1924"/>
      <c r="WBN39" s="1924"/>
      <c r="WBO39" s="1924"/>
      <c r="WBP39" s="1924"/>
      <c r="WBQ39" s="1924"/>
      <c r="WBR39" s="1924"/>
      <c r="WBS39" s="1924"/>
      <c r="WBT39" s="1924"/>
      <c r="WBU39" s="495"/>
      <c r="WBV39" s="495"/>
      <c r="WBW39" s="495"/>
      <c r="WBX39" s="495"/>
      <c r="WBY39" s="495"/>
      <c r="WBZ39" s="495"/>
      <c r="WCA39" s="495"/>
      <c r="WCB39" s="495"/>
      <c r="WCC39" s="495"/>
      <c r="WCD39" s="495"/>
      <c r="WCE39" s="495"/>
      <c r="WCF39" s="495"/>
      <c r="WCG39" s="495"/>
      <c r="WCH39" s="1924"/>
      <c r="WCI39" s="1924"/>
      <c r="WCJ39" s="1924"/>
      <c r="WCK39" s="1924"/>
      <c r="WCL39" s="1924"/>
      <c r="WCM39" s="1924"/>
      <c r="WCN39" s="1924"/>
      <c r="WCO39" s="1924"/>
      <c r="WCP39" s="1924"/>
      <c r="WCQ39" s="1924"/>
      <c r="WCR39" s="1924"/>
      <c r="WCS39" s="1924"/>
      <c r="WCT39" s="1924"/>
      <c r="WCU39" s="1924"/>
      <c r="WCV39" s="495"/>
      <c r="WCW39" s="495"/>
      <c r="WCX39" s="495"/>
      <c r="WCY39" s="495"/>
      <c r="WCZ39" s="495"/>
      <c r="WDA39" s="495"/>
      <c r="WDB39" s="495"/>
      <c r="WDC39" s="495"/>
      <c r="WDD39" s="495"/>
      <c r="WDE39" s="495"/>
      <c r="WDF39" s="495"/>
      <c r="WDG39" s="495"/>
      <c r="WDH39" s="495"/>
      <c r="WDI39" s="1924"/>
      <c r="WDJ39" s="1924"/>
      <c r="WDK39" s="1924"/>
      <c r="WDL39" s="1924"/>
      <c r="WDM39" s="1924"/>
      <c r="WDN39" s="1924"/>
      <c r="WDO39" s="1924"/>
      <c r="WDP39" s="1924"/>
      <c r="WDQ39" s="1924"/>
      <c r="WDR39" s="1924"/>
      <c r="WDS39" s="1924"/>
      <c r="WDT39" s="1924"/>
      <c r="WDU39" s="1924"/>
      <c r="WDV39" s="1924"/>
      <c r="WDW39" s="495"/>
      <c r="WDX39" s="495"/>
      <c r="WDY39" s="495"/>
      <c r="WDZ39" s="495"/>
      <c r="WEA39" s="495"/>
      <c r="WEB39" s="495"/>
      <c r="WEC39" s="495"/>
      <c r="WED39" s="495"/>
      <c r="WEE39" s="495"/>
      <c r="WEF39" s="495"/>
      <c r="WEG39" s="495"/>
      <c r="WEH39" s="495"/>
      <c r="WEI39" s="495"/>
      <c r="WEJ39" s="1924"/>
      <c r="WEK39" s="1924"/>
      <c r="WEL39" s="1924"/>
      <c r="WEM39" s="1924"/>
      <c r="WEN39" s="1924"/>
      <c r="WEO39" s="1924"/>
      <c r="WEP39" s="1924"/>
      <c r="WEQ39" s="1924"/>
      <c r="WER39" s="1924"/>
      <c r="WES39" s="1924"/>
      <c r="WET39" s="1924"/>
      <c r="WEU39" s="1924"/>
      <c r="WEV39" s="1924"/>
      <c r="WEW39" s="1924"/>
      <c r="WEX39" s="495"/>
      <c r="WEY39" s="495"/>
      <c r="WEZ39" s="495"/>
      <c r="WFA39" s="495"/>
      <c r="WFB39" s="495"/>
      <c r="WFC39" s="495"/>
      <c r="WFD39" s="495"/>
      <c r="WFE39" s="495"/>
      <c r="WFF39" s="495"/>
      <c r="WFG39" s="495"/>
      <c r="WFH39" s="495"/>
      <c r="WFI39" s="495"/>
      <c r="WFJ39" s="495"/>
      <c r="WFK39" s="1924"/>
      <c r="WFL39" s="1924"/>
      <c r="WFM39" s="1924"/>
      <c r="WFN39" s="1924"/>
      <c r="WFO39" s="1924"/>
      <c r="WFP39" s="1924"/>
      <c r="WFQ39" s="1924"/>
      <c r="WFR39" s="1924"/>
      <c r="WFS39" s="1924"/>
      <c r="WFT39" s="1924"/>
      <c r="WFU39" s="1924"/>
      <c r="WFV39" s="1924"/>
      <c r="WFW39" s="1924"/>
      <c r="WFX39" s="1924"/>
      <c r="WFY39" s="495"/>
      <c r="WFZ39" s="495"/>
      <c r="WGA39" s="495"/>
      <c r="WGB39" s="495"/>
      <c r="WGC39" s="495"/>
      <c r="WGD39" s="495"/>
      <c r="WGE39" s="495"/>
      <c r="WGF39" s="495"/>
      <c r="WGG39" s="495"/>
      <c r="WGH39" s="495"/>
      <c r="WGI39" s="495"/>
      <c r="WGJ39" s="495"/>
      <c r="WGK39" s="495"/>
      <c r="WGL39" s="1924"/>
      <c r="WGM39" s="1924"/>
      <c r="WGN39" s="1924"/>
      <c r="WGO39" s="1924"/>
      <c r="WGP39" s="1924"/>
      <c r="WGQ39" s="1924"/>
      <c r="WGR39" s="1924"/>
      <c r="WGS39" s="1924"/>
      <c r="WGT39" s="1924"/>
      <c r="WGU39" s="1924"/>
      <c r="WGV39" s="1924"/>
      <c r="WGW39" s="1924"/>
      <c r="WGX39" s="1924"/>
      <c r="WGY39" s="1924"/>
      <c r="WGZ39" s="495"/>
      <c r="WHA39" s="495"/>
      <c r="WHB39" s="495"/>
      <c r="WHC39" s="495"/>
      <c r="WHD39" s="495"/>
      <c r="WHE39" s="495"/>
      <c r="WHF39" s="495"/>
      <c r="WHG39" s="495"/>
      <c r="WHH39" s="495"/>
      <c r="WHI39" s="495"/>
      <c r="WHJ39" s="495"/>
      <c r="WHK39" s="495"/>
      <c r="WHL39" s="495"/>
      <c r="WHM39" s="1924"/>
      <c r="WHN39" s="1924"/>
      <c r="WHO39" s="1924"/>
      <c r="WHP39" s="1924"/>
      <c r="WHQ39" s="1924"/>
      <c r="WHR39" s="1924"/>
      <c r="WHS39" s="1924"/>
      <c r="WHT39" s="1924"/>
      <c r="WHU39" s="1924"/>
      <c r="WHV39" s="1924"/>
      <c r="WHW39" s="1924"/>
      <c r="WHX39" s="1924"/>
      <c r="WHY39" s="1924"/>
      <c r="WHZ39" s="1924"/>
      <c r="WIA39" s="495"/>
      <c r="WIB39" s="495"/>
      <c r="WIC39" s="495"/>
      <c r="WID39" s="495"/>
      <c r="WIE39" s="495"/>
      <c r="WIF39" s="495"/>
      <c r="WIG39" s="495"/>
      <c r="WIH39" s="495"/>
      <c r="WII39" s="495"/>
      <c r="WIJ39" s="495"/>
      <c r="WIK39" s="495"/>
      <c r="WIL39" s="495"/>
      <c r="WIM39" s="495"/>
      <c r="WIN39" s="1924"/>
      <c r="WIO39" s="1924"/>
      <c r="WIP39" s="1924"/>
      <c r="WIQ39" s="1924"/>
      <c r="WIR39" s="1924"/>
      <c r="WIS39" s="1924"/>
      <c r="WIT39" s="1924"/>
      <c r="WIU39" s="1924"/>
      <c r="WIV39" s="1924"/>
      <c r="WIW39" s="1924"/>
      <c r="WIX39" s="1924"/>
      <c r="WIY39" s="1924"/>
      <c r="WIZ39" s="1924"/>
      <c r="WJA39" s="1924"/>
      <c r="WJB39" s="495"/>
      <c r="WJC39" s="495"/>
      <c r="WJD39" s="495"/>
      <c r="WJE39" s="495"/>
      <c r="WJF39" s="495"/>
      <c r="WJG39" s="495"/>
      <c r="WJH39" s="495"/>
      <c r="WJI39" s="495"/>
      <c r="WJJ39" s="495"/>
      <c r="WJK39" s="495"/>
      <c r="WJL39" s="495"/>
      <c r="WJM39" s="495"/>
      <c r="WJN39" s="495"/>
      <c r="WJO39" s="1924"/>
      <c r="WJP39" s="1924"/>
      <c r="WJQ39" s="1924"/>
      <c r="WJR39" s="1924"/>
      <c r="WJS39" s="1924"/>
      <c r="WJT39" s="1924"/>
      <c r="WJU39" s="1924"/>
      <c r="WJV39" s="1924"/>
      <c r="WJW39" s="1924"/>
      <c r="WJX39" s="1924"/>
      <c r="WJY39" s="1924"/>
      <c r="WJZ39" s="1924"/>
      <c r="WKA39" s="1924"/>
      <c r="WKB39" s="1924"/>
      <c r="WKC39" s="495"/>
      <c r="WKD39" s="495"/>
      <c r="WKE39" s="495"/>
      <c r="WKF39" s="495"/>
      <c r="WKG39" s="495"/>
      <c r="WKH39" s="495"/>
      <c r="WKI39" s="495"/>
      <c r="WKJ39" s="495"/>
      <c r="WKK39" s="495"/>
      <c r="WKL39" s="495"/>
      <c r="WKM39" s="495"/>
      <c r="WKN39" s="495"/>
      <c r="WKO39" s="495"/>
      <c r="WKP39" s="1924"/>
      <c r="WKQ39" s="1924"/>
      <c r="WKR39" s="1924"/>
      <c r="WKS39" s="1924"/>
      <c r="WKT39" s="1924"/>
      <c r="WKU39" s="1924"/>
      <c r="WKV39" s="1924"/>
      <c r="WKW39" s="1924"/>
      <c r="WKX39" s="1924"/>
      <c r="WKY39" s="1924"/>
      <c r="WKZ39" s="1924"/>
      <c r="WLA39" s="1924"/>
      <c r="WLB39" s="1924"/>
      <c r="WLC39" s="1924"/>
      <c r="WLD39" s="495"/>
      <c r="WLE39" s="495"/>
      <c r="WLF39" s="495"/>
      <c r="WLG39" s="495"/>
      <c r="WLH39" s="495"/>
      <c r="WLI39" s="495"/>
      <c r="WLJ39" s="495"/>
      <c r="WLK39" s="495"/>
      <c r="WLL39" s="495"/>
      <c r="WLM39" s="495"/>
      <c r="WLN39" s="495"/>
      <c r="WLO39" s="495"/>
      <c r="WLP39" s="495"/>
      <c r="WLQ39" s="1924"/>
      <c r="WLR39" s="1924"/>
      <c r="WLS39" s="1924"/>
      <c r="WLT39" s="1924"/>
      <c r="WLU39" s="1924"/>
      <c r="WLV39" s="1924"/>
      <c r="WLW39" s="1924"/>
      <c r="WLX39" s="1924"/>
      <c r="WLY39" s="1924"/>
      <c r="WLZ39" s="1924"/>
      <c r="WMA39" s="1924"/>
      <c r="WMB39" s="1924"/>
      <c r="WMC39" s="1924"/>
      <c r="WMD39" s="1924"/>
      <c r="WME39" s="495"/>
      <c r="WMF39" s="495"/>
      <c r="WMG39" s="495"/>
      <c r="WMH39" s="495"/>
      <c r="WMI39" s="495"/>
      <c r="WMJ39" s="495"/>
      <c r="WMK39" s="495"/>
      <c r="WML39" s="495"/>
      <c r="WMM39" s="495"/>
      <c r="WMN39" s="495"/>
      <c r="WMO39" s="495"/>
      <c r="WMP39" s="495"/>
      <c r="WMQ39" s="495"/>
      <c r="WMR39" s="1924"/>
      <c r="WMS39" s="1924"/>
      <c r="WMT39" s="1924"/>
      <c r="WMU39" s="1924"/>
      <c r="WMV39" s="1924"/>
      <c r="WMW39" s="1924"/>
      <c r="WMX39" s="1924"/>
      <c r="WMY39" s="1924"/>
      <c r="WMZ39" s="1924"/>
      <c r="WNA39" s="1924"/>
      <c r="WNB39" s="1924"/>
      <c r="WNC39" s="1924"/>
      <c r="WND39" s="1924"/>
      <c r="WNE39" s="1924"/>
      <c r="WNF39" s="495"/>
      <c r="WNG39" s="495"/>
      <c r="WNH39" s="495"/>
      <c r="WNI39" s="495"/>
      <c r="WNJ39" s="495"/>
      <c r="WNK39" s="495"/>
      <c r="WNL39" s="495"/>
      <c r="WNM39" s="495"/>
      <c r="WNN39" s="495"/>
      <c r="WNO39" s="495"/>
      <c r="WNP39" s="495"/>
      <c r="WNQ39" s="495"/>
      <c r="WNR39" s="495"/>
      <c r="WNS39" s="1924"/>
      <c r="WNT39" s="1924"/>
      <c r="WNU39" s="1924"/>
      <c r="WNV39" s="1924"/>
      <c r="WNW39" s="1924"/>
      <c r="WNX39" s="1924"/>
      <c r="WNY39" s="1924"/>
      <c r="WNZ39" s="1924"/>
      <c r="WOA39" s="1924"/>
      <c r="WOB39" s="1924"/>
      <c r="WOC39" s="1924"/>
      <c r="WOD39" s="1924"/>
      <c r="WOE39" s="1924"/>
      <c r="WOF39" s="1924"/>
      <c r="WOG39" s="495"/>
      <c r="WOH39" s="495"/>
      <c r="WOI39" s="495"/>
      <c r="WOJ39" s="495"/>
      <c r="WOK39" s="495"/>
      <c r="WOL39" s="495"/>
      <c r="WOM39" s="495"/>
      <c r="WON39" s="495"/>
      <c r="WOO39" s="495"/>
      <c r="WOP39" s="495"/>
      <c r="WOQ39" s="495"/>
      <c r="WOR39" s="495"/>
      <c r="WOS39" s="495"/>
      <c r="WOT39" s="1924"/>
      <c r="WOU39" s="1924"/>
      <c r="WOV39" s="1924"/>
      <c r="WOW39" s="1924"/>
      <c r="WOX39" s="1924"/>
      <c r="WOY39" s="1924"/>
      <c r="WOZ39" s="1924"/>
      <c r="WPA39" s="1924"/>
      <c r="WPB39" s="1924"/>
      <c r="WPC39" s="1924"/>
      <c r="WPD39" s="1924"/>
      <c r="WPE39" s="1924"/>
      <c r="WPF39" s="1924"/>
      <c r="WPG39" s="1924"/>
      <c r="WPH39" s="495"/>
      <c r="WPI39" s="495"/>
      <c r="WPJ39" s="495"/>
      <c r="WPK39" s="495"/>
      <c r="WPL39" s="495"/>
      <c r="WPM39" s="495"/>
      <c r="WPN39" s="495"/>
      <c r="WPO39" s="495"/>
      <c r="WPP39" s="495"/>
      <c r="WPQ39" s="495"/>
      <c r="WPR39" s="495"/>
      <c r="WPS39" s="495"/>
      <c r="WPT39" s="495"/>
      <c r="WPU39" s="1924"/>
      <c r="WPV39" s="1924"/>
      <c r="WPW39" s="1924"/>
      <c r="WPX39" s="1924"/>
      <c r="WPY39" s="1924"/>
      <c r="WPZ39" s="1924"/>
      <c r="WQA39" s="1924"/>
      <c r="WQB39" s="1924"/>
      <c r="WQC39" s="1924"/>
      <c r="WQD39" s="1924"/>
      <c r="WQE39" s="1924"/>
      <c r="WQF39" s="1924"/>
      <c r="WQG39" s="1924"/>
      <c r="WQH39" s="1924"/>
      <c r="WQI39" s="495"/>
      <c r="WQJ39" s="495"/>
      <c r="WQK39" s="495"/>
      <c r="WQL39" s="495"/>
      <c r="WQM39" s="495"/>
      <c r="WQN39" s="495"/>
      <c r="WQO39" s="495"/>
      <c r="WQP39" s="495"/>
      <c r="WQQ39" s="495"/>
      <c r="WQR39" s="495"/>
      <c r="WQS39" s="495"/>
      <c r="WQT39" s="495"/>
      <c r="WQU39" s="495"/>
      <c r="WQV39" s="1924"/>
      <c r="WQW39" s="1924"/>
      <c r="WQX39" s="1924"/>
      <c r="WQY39" s="1924"/>
      <c r="WQZ39" s="1924"/>
      <c r="WRA39" s="1924"/>
      <c r="WRB39" s="1924"/>
      <c r="WRC39" s="1924"/>
      <c r="WRD39" s="1924"/>
      <c r="WRE39" s="1924"/>
      <c r="WRF39" s="1924"/>
      <c r="WRG39" s="1924"/>
      <c r="WRH39" s="1924"/>
      <c r="WRI39" s="1924"/>
      <c r="WRJ39" s="495"/>
      <c r="WRK39" s="495"/>
      <c r="WRL39" s="495"/>
      <c r="WRM39" s="495"/>
      <c r="WRN39" s="495"/>
      <c r="WRO39" s="495"/>
      <c r="WRP39" s="495"/>
      <c r="WRQ39" s="495"/>
      <c r="WRR39" s="495"/>
      <c r="WRS39" s="495"/>
      <c r="WRT39" s="495"/>
      <c r="WRU39" s="495"/>
      <c r="WRV39" s="495"/>
      <c r="WRW39" s="1924"/>
      <c r="WRX39" s="1924"/>
      <c r="WRY39" s="1924"/>
      <c r="WRZ39" s="1924"/>
      <c r="WSA39" s="1924"/>
      <c r="WSB39" s="1924"/>
      <c r="WSC39" s="1924"/>
      <c r="WSD39" s="1924"/>
      <c r="WSE39" s="1924"/>
      <c r="WSF39" s="1924"/>
      <c r="WSG39" s="1924"/>
      <c r="WSH39" s="1924"/>
      <c r="WSI39" s="1924"/>
      <c r="WSJ39" s="1924"/>
      <c r="WSK39" s="495"/>
      <c r="WSL39" s="495"/>
      <c r="WSM39" s="495"/>
      <c r="WSN39" s="495"/>
      <c r="WSO39" s="495"/>
      <c r="WSP39" s="495"/>
      <c r="WSQ39" s="495"/>
      <c r="WSR39" s="495"/>
      <c r="WSS39" s="495"/>
      <c r="WST39" s="495"/>
      <c r="WSU39" s="495"/>
      <c r="WSV39" s="495"/>
      <c r="WSW39" s="495"/>
      <c r="WSX39" s="1924"/>
      <c r="WSY39" s="1924"/>
      <c r="WSZ39" s="1924"/>
      <c r="WTA39" s="1924"/>
      <c r="WTB39" s="1924"/>
      <c r="WTC39" s="1924"/>
      <c r="WTD39" s="1924"/>
      <c r="WTE39" s="1924"/>
      <c r="WTF39" s="1924"/>
      <c r="WTG39" s="1924"/>
      <c r="WTH39" s="1924"/>
      <c r="WTI39" s="1924"/>
      <c r="WTJ39" s="1924"/>
      <c r="WTK39" s="1924"/>
      <c r="WTL39" s="495"/>
      <c r="WTM39" s="495"/>
      <c r="WTN39" s="495"/>
      <c r="WTO39" s="495"/>
      <c r="WTP39" s="495"/>
      <c r="WTQ39" s="495"/>
      <c r="WTR39" s="495"/>
      <c r="WTS39" s="495"/>
      <c r="WTT39" s="495"/>
      <c r="WTU39" s="495"/>
      <c r="WTV39" s="495"/>
      <c r="WTW39" s="495"/>
      <c r="WTX39" s="495"/>
      <c r="WTY39" s="1924"/>
      <c r="WTZ39" s="1924"/>
      <c r="WUA39" s="1924"/>
      <c r="WUB39" s="1924"/>
      <c r="WUC39" s="1924"/>
      <c r="WUD39" s="1924"/>
      <c r="WUE39" s="1924"/>
      <c r="WUF39" s="1924"/>
      <c r="WUG39" s="1924"/>
      <c r="WUH39" s="1924"/>
      <c r="WUI39" s="1924"/>
      <c r="WUJ39" s="1924"/>
      <c r="WUK39" s="1924"/>
      <c r="WUL39" s="1924"/>
      <c r="WUM39" s="495"/>
      <c r="WUN39" s="495"/>
      <c r="WUO39" s="495"/>
      <c r="WUP39" s="495"/>
      <c r="WUQ39" s="495"/>
      <c r="WUR39" s="495"/>
      <c r="WUS39" s="495"/>
      <c r="WUT39" s="495"/>
      <c r="WUU39" s="495"/>
      <c r="WUV39" s="495"/>
      <c r="WUW39" s="495"/>
      <c r="WUX39" s="495"/>
      <c r="WUY39" s="495"/>
      <c r="WUZ39" s="1924"/>
      <c r="WVA39" s="1924"/>
      <c r="WVB39" s="1924"/>
      <c r="WVC39" s="1924"/>
      <c r="WVD39" s="1924"/>
      <c r="WVE39" s="1924"/>
      <c r="WVF39" s="1924"/>
      <c r="WVG39" s="1924"/>
      <c r="WVH39" s="1924"/>
      <c r="WVI39" s="1924"/>
      <c r="WVJ39" s="1924"/>
      <c r="WVK39" s="1924"/>
      <c r="WVL39" s="1924"/>
      <c r="WVM39" s="1924"/>
      <c r="WVN39" s="495"/>
      <c r="WVO39" s="495"/>
      <c r="WVP39" s="495"/>
      <c r="WVQ39" s="495"/>
      <c r="WVR39" s="495"/>
      <c r="WVS39" s="495"/>
      <c r="WVT39" s="495"/>
      <c r="WVU39" s="495"/>
      <c r="WVV39" s="495"/>
      <c r="WVW39" s="495"/>
      <c r="WVX39" s="495"/>
      <c r="WVY39" s="495"/>
      <c r="WVZ39" s="495"/>
      <c r="WWA39" s="1924"/>
      <c r="WWB39" s="1924"/>
      <c r="WWC39" s="1924"/>
      <c r="WWD39" s="1924"/>
      <c r="WWE39" s="1924"/>
      <c r="WWF39" s="1924"/>
      <c r="WWG39" s="1924"/>
      <c r="WWH39" s="1924"/>
      <c r="WWI39" s="1924"/>
      <c r="WWJ39" s="1924"/>
      <c r="WWK39" s="1924"/>
      <c r="WWL39" s="1924"/>
      <c r="WWM39" s="1924"/>
      <c r="WWN39" s="1924"/>
      <c r="WWO39" s="495"/>
      <c r="WWP39" s="495"/>
      <c r="WWQ39" s="495"/>
      <c r="WWR39" s="495"/>
      <c r="WWS39" s="495"/>
      <c r="WWT39" s="495"/>
      <c r="WWU39" s="495"/>
      <c r="WWV39" s="495"/>
      <c r="WWW39" s="495"/>
      <c r="WWX39" s="495"/>
      <c r="WWY39" s="495"/>
      <c r="WWZ39" s="495"/>
      <c r="WXA39" s="495"/>
      <c r="WXB39" s="1924"/>
      <c r="WXC39" s="1924"/>
      <c r="WXD39" s="1924"/>
      <c r="WXE39" s="1924"/>
      <c r="WXF39" s="1924"/>
      <c r="WXG39" s="1924"/>
      <c r="WXH39" s="1924"/>
      <c r="WXI39" s="1924"/>
      <c r="WXJ39" s="1924"/>
      <c r="WXK39" s="1924"/>
      <c r="WXL39" s="1924"/>
      <c r="WXM39" s="1924"/>
      <c r="WXN39" s="1924"/>
      <c r="WXO39" s="1924"/>
      <c r="WXP39" s="495"/>
      <c r="WXQ39" s="495"/>
      <c r="WXR39" s="495"/>
      <c r="WXS39" s="495"/>
      <c r="WXT39" s="495"/>
      <c r="WXU39" s="495"/>
      <c r="WXV39" s="495"/>
      <c r="WXW39" s="495"/>
      <c r="WXX39" s="495"/>
      <c r="WXY39" s="495"/>
      <c r="WXZ39" s="495"/>
      <c r="WYA39" s="495"/>
      <c r="WYB39" s="495"/>
      <c r="WYC39" s="1924"/>
      <c r="WYD39" s="1924"/>
      <c r="WYE39" s="1924"/>
      <c r="WYF39" s="1924"/>
      <c r="WYG39" s="1924"/>
      <c r="WYH39" s="1924"/>
      <c r="WYI39" s="1924"/>
      <c r="WYJ39" s="1924"/>
      <c r="WYK39" s="1924"/>
      <c r="WYL39" s="1924"/>
      <c r="WYM39" s="1924"/>
      <c r="WYN39" s="1924"/>
      <c r="WYO39" s="1924"/>
      <c r="WYP39" s="1924"/>
      <c r="WYQ39" s="495"/>
      <c r="WYR39" s="495"/>
      <c r="WYS39" s="495"/>
      <c r="WYT39" s="495"/>
      <c r="WYU39" s="495"/>
      <c r="WYV39" s="495"/>
      <c r="WYW39" s="495"/>
      <c r="WYX39" s="495"/>
      <c r="WYY39" s="495"/>
      <c r="WYZ39" s="495"/>
      <c r="WZA39" s="495"/>
      <c r="WZB39" s="495"/>
      <c r="WZC39" s="495"/>
      <c r="WZD39" s="1924"/>
      <c r="WZE39" s="1924"/>
      <c r="WZF39" s="1924"/>
      <c r="WZG39" s="1924"/>
      <c r="WZH39" s="1924"/>
      <c r="WZI39" s="1924"/>
      <c r="WZJ39" s="1924"/>
      <c r="WZK39" s="1924"/>
      <c r="WZL39" s="1924"/>
      <c r="WZM39" s="1924"/>
      <c r="WZN39" s="1924"/>
      <c r="WZO39" s="1924"/>
      <c r="WZP39" s="1924"/>
      <c r="WZQ39" s="1924"/>
      <c r="WZR39" s="495"/>
      <c r="WZS39" s="495"/>
      <c r="WZT39" s="495"/>
      <c r="WZU39" s="495"/>
      <c r="WZV39" s="495"/>
      <c r="WZW39" s="495"/>
      <c r="WZX39" s="495"/>
      <c r="WZY39" s="495"/>
      <c r="WZZ39" s="495"/>
      <c r="XAA39" s="495"/>
      <c r="XAB39" s="495"/>
      <c r="XAC39" s="495"/>
      <c r="XAD39" s="495"/>
      <c r="XAE39" s="1924"/>
      <c r="XAF39" s="1924"/>
      <c r="XAG39" s="1924"/>
      <c r="XAH39" s="1924"/>
      <c r="XAI39" s="1924"/>
      <c r="XAJ39" s="1924"/>
      <c r="XAK39" s="1924"/>
      <c r="XAL39" s="1924"/>
      <c r="XAM39" s="1924"/>
      <c r="XAN39" s="1924"/>
      <c r="XAO39" s="1924"/>
      <c r="XAP39" s="1924"/>
      <c r="XAQ39" s="1924"/>
      <c r="XAR39" s="1924"/>
      <c r="XAS39" s="495"/>
      <c r="XAT39" s="495"/>
      <c r="XAU39" s="495"/>
      <c r="XAV39" s="495"/>
      <c r="XAW39" s="495"/>
      <c r="XAX39" s="495"/>
      <c r="XAY39" s="495"/>
      <c r="XAZ39" s="495"/>
      <c r="XBA39" s="495"/>
      <c r="XBB39" s="495"/>
      <c r="XBC39" s="495"/>
      <c r="XBD39" s="495"/>
      <c r="XBE39" s="495"/>
      <c r="XBF39" s="1924"/>
      <c r="XBG39" s="1924"/>
      <c r="XBH39" s="1924"/>
      <c r="XBI39" s="1924"/>
      <c r="XBJ39" s="1924"/>
      <c r="XBK39" s="1924"/>
      <c r="XBL39" s="1924"/>
      <c r="XBM39" s="1924"/>
      <c r="XBN39" s="1924"/>
      <c r="XBO39" s="1924"/>
      <c r="XBP39" s="1924"/>
      <c r="XBQ39" s="1924"/>
      <c r="XBR39" s="1924"/>
      <c r="XBS39" s="1924"/>
      <c r="XBT39" s="495"/>
      <c r="XBU39" s="495"/>
      <c r="XBV39" s="495"/>
      <c r="XBW39" s="495"/>
      <c r="XBX39" s="495"/>
      <c r="XBY39" s="495"/>
      <c r="XBZ39" s="495"/>
      <c r="XCA39" s="495"/>
      <c r="XCB39" s="495"/>
      <c r="XCC39" s="495"/>
      <c r="XCD39" s="495"/>
      <c r="XCE39" s="495"/>
      <c r="XCF39" s="495"/>
      <c r="XCG39" s="1924"/>
      <c r="XCH39" s="1924"/>
      <c r="XCI39" s="1924"/>
      <c r="XCJ39" s="1924"/>
      <c r="XCK39" s="1924"/>
      <c r="XCL39" s="1924"/>
      <c r="XCM39" s="1924"/>
      <c r="XCN39" s="1924"/>
      <c r="XCO39" s="1924"/>
      <c r="XCP39" s="1924"/>
      <c r="XCQ39" s="1924"/>
      <c r="XCR39" s="1924"/>
      <c r="XCS39" s="1924"/>
      <c r="XCT39" s="1924"/>
      <c r="XCU39" s="495"/>
      <c r="XCV39" s="495"/>
      <c r="XCW39" s="495"/>
      <c r="XCX39" s="495"/>
      <c r="XCY39" s="495"/>
      <c r="XCZ39" s="495"/>
      <c r="XDA39" s="495"/>
      <c r="XDB39" s="495"/>
      <c r="XDC39" s="495"/>
      <c r="XDD39" s="495"/>
      <c r="XDE39" s="495"/>
      <c r="XDF39" s="495"/>
      <c r="XDG39" s="495"/>
      <c r="XDH39" s="1924"/>
      <c r="XDI39" s="1924"/>
      <c r="XDJ39" s="1924"/>
      <c r="XDK39" s="1924"/>
      <c r="XDL39" s="1924"/>
      <c r="XDM39" s="1924"/>
      <c r="XDN39" s="1924"/>
      <c r="XDO39" s="1924"/>
      <c r="XDP39" s="1924"/>
      <c r="XDQ39" s="1924"/>
      <c r="XDR39" s="1924"/>
      <c r="XDS39" s="1924"/>
      <c r="XDT39" s="1924"/>
      <c r="XDU39" s="1924"/>
      <c r="XDV39" s="495"/>
      <c r="XDW39" s="495"/>
      <c r="XDX39" s="495"/>
      <c r="XDY39" s="495"/>
      <c r="XDZ39" s="495"/>
      <c r="XEA39" s="495"/>
      <c r="XEB39" s="495"/>
      <c r="XEC39" s="495"/>
      <c r="XED39" s="495"/>
      <c r="XEE39" s="495"/>
      <c r="XEF39" s="495"/>
      <c r="XEG39" s="495"/>
      <c r="XEH39" s="495"/>
      <c r="XEI39" s="1924"/>
      <c r="XEJ39" s="1924"/>
      <c r="XEK39" s="1924"/>
      <c r="XEL39" s="1924"/>
      <c r="XEM39" s="1924"/>
      <c r="XEN39" s="1924"/>
      <c r="XEO39" s="1924"/>
      <c r="XEP39" s="1924"/>
      <c r="XEQ39" s="1924"/>
      <c r="XER39" s="1924"/>
      <c r="XES39" s="1924"/>
      <c r="XET39" s="1924"/>
      <c r="XEU39" s="1924"/>
      <c r="XEV39" s="1924"/>
      <c r="XEW39" s="495"/>
      <c r="XEX39" s="495"/>
      <c r="XEY39" s="495"/>
      <c r="XEZ39" s="495"/>
      <c r="XFA39" s="495"/>
      <c r="XFB39" s="495"/>
      <c r="XFC39" s="495"/>
      <c r="XFD39" s="495"/>
    </row>
    <row r="40" spans="1:16384" s="1616" customFormat="1" ht="15.75" x14ac:dyDescent="0.2">
      <c r="A40" s="1925" t="s">
        <v>890</v>
      </c>
      <c r="B40" s="1925"/>
      <c r="C40" s="1925"/>
      <c r="D40" s="1925"/>
      <c r="E40" s="1925"/>
      <c r="F40" s="1925"/>
      <c r="G40" s="1925"/>
      <c r="H40" s="1925"/>
      <c r="I40" s="1925"/>
      <c r="J40" s="1925"/>
      <c r="K40" s="1925"/>
      <c r="L40" s="1925"/>
      <c r="M40" s="1925"/>
      <c r="N40" s="1925"/>
      <c r="O40" s="1925" t="s">
        <v>890</v>
      </c>
      <c r="P40" s="1925"/>
      <c r="Q40" s="1925"/>
      <c r="R40" s="1925"/>
      <c r="S40" s="1925"/>
      <c r="T40" s="1925"/>
      <c r="U40" s="1925">
        <v>2014</v>
      </c>
      <c r="V40" s="1925"/>
      <c r="W40" s="1925"/>
      <c r="X40" s="1925"/>
      <c r="Y40" s="1925"/>
      <c r="Z40" s="1925"/>
      <c r="AA40" s="1925"/>
      <c r="AB40" s="1925"/>
      <c r="AC40" s="1925"/>
      <c r="AD40" s="1925"/>
      <c r="AE40" s="1925"/>
      <c r="AF40" s="1925"/>
      <c r="AG40" s="1925"/>
      <c r="AH40" s="1925"/>
      <c r="AI40" s="1925"/>
      <c r="AJ40" s="1925"/>
      <c r="AK40" s="1925"/>
      <c r="AL40" s="1925"/>
      <c r="AM40" s="1925"/>
      <c r="AN40" s="1925"/>
      <c r="AO40" s="1925"/>
      <c r="AP40" s="1925"/>
      <c r="AQ40" s="1925"/>
      <c r="AR40" s="1925"/>
      <c r="AS40" s="1925"/>
      <c r="AT40" s="1925"/>
      <c r="AU40" s="1925"/>
      <c r="AV40" s="1925"/>
      <c r="AW40" s="1925"/>
      <c r="AX40" s="1925"/>
      <c r="AY40" s="1925"/>
      <c r="AZ40" s="1925"/>
      <c r="BA40" s="1925"/>
      <c r="BB40" s="1925"/>
      <c r="BC40" s="1925"/>
      <c r="BD40" s="1925"/>
      <c r="BE40" s="1925"/>
      <c r="BF40" s="1925"/>
      <c r="BG40" s="1925"/>
      <c r="BH40" s="1925"/>
      <c r="BI40" s="1925"/>
      <c r="BJ40" s="1925"/>
      <c r="BK40" s="1925"/>
      <c r="BL40" s="1925"/>
      <c r="BM40" s="1925"/>
      <c r="BN40" s="1925"/>
      <c r="BO40" s="1925"/>
      <c r="BP40" s="1925"/>
      <c r="BQ40" s="1925"/>
      <c r="BR40" s="1925"/>
      <c r="BS40" s="1925"/>
      <c r="BT40" s="1925"/>
      <c r="BU40" s="1925"/>
      <c r="BV40" s="1925"/>
      <c r="BW40" s="1925"/>
      <c r="BX40" s="1925"/>
      <c r="BY40" s="1925"/>
      <c r="BZ40" s="1925"/>
      <c r="CA40" s="1925"/>
      <c r="CB40" s="1925"/>
      <c r="CC40" s="1925"/>
      <c r="CD40" s="1925"/>
      <c r="CE40" s="1925"/>
      <c r="CF40" s="1925"/>
      <c r="CG40" s="1925"/>
      <c r="CH40" s="1925"/>
      <c r="CI40" s="1925"/>
      <c r="CJ40" s="1925"/>
      <c r="CK40" s="1925"/>
      <c r="CL40" s="1925"/>
      <c r="CM40" s="1925"/>
      <c r="CN40" s="1925"/>
      <c r="CO40" s="1925"/>
      <c r="CP40" s="1925"/>
      <c r="CQ40" s="1925"/>
      <c r="CR40" s="1925"/>
      <c r="CS40" s="1925"/>
      <c r="CT40" s="1925"/>
      <c r="CU40" s="1925"/>
      <c r="CV40" s="1925"/>
      <c r="CW40" s="1925"/>
      <c r="CX40" s="1925"/>
      <c r="CY40" s="1925"/>
      <c r="CZ40" s="1925"/>
      <c r="DA40" s="1925"/>
      <c r="DB40" s="1925"/>
      <c r="DC40" s="1925"/>
      <c r="DD40" s="1925"/>
      <c r="DE40" s="1925"/>
      <c r="DF40" s="1925"/>
      <c r="DG40" s="1925"/>
      <c r="DH40" s="1925"/>
      <c r="DI40" s="1925"/>
      <c r="DJ40" s="1925"/>
      <c r="DK40" s="1925"/>
      <c r="DL40" s="1925"/>
      <c r="DM40" s="1925"/>
      <c r="DN40" s="1925"/>
      <c r="DO40" s="1925"/>
      <c r="DP40" s="1925"/>
      <c r="DQ40" s="1925"/>
      <c r="DR40" s="1925"/>
      <c r="DS40" s="1925"/>
      <c r="DT40" s="1925"/>
      <c r="DU40" s="1925"/>
      <c r="DV40" s="1925"/>
      <c r="DW40" s="1925"/>
      <c r="DX40" s="1925"/>
      <c r="DY40" s="1925"/>
      <c r="DZ40" s="1925"/>
      <c r="EA40" s="1925"/>
      <c r="EB40" s="1925"/>
      <c r="EC40" s="1925"/>
      <c r="ED40" s="1925"/>
      <c r="EE40" s="1925"/>
      <c r="EF40" s="1925"/>
      <c r="EG40" s="1925"/>
      <c r="EH40" s="1925"/>
      <c r="EI40" s="1925"/>
      <c r="EJ40" s="1925"/>
      <c r="EK40" s="1925"/>
      <c r="EL40" s="1925"/>
      <c r="EM40" s="1925"/>
      <c r="EN40" s="1925"/>
      <c r="EO40" s="1925"/>
      <c r="EP40" s="1925"/>
      <c r="EQ40" s="1925"/>
      <c r="ER40" s="1925"/>
      <c r="ES40" s="1925"/>
      <c r="ET40" s="1925"/>
      <c r="EU40" s="1925"/>
      <c r="EV40" s="1925"/>
      <c r="EW40" s="1925"/>
      <c r="EX40" s="1925"/>
      <c r="EY40" s="1925"/>
      <c r="EZ40" s="1925"/>
      <c r="FA40" s="1925"/>
      <c r="FB40" s="1925"/>
      <c r="FC40" s="1925"/>
      <c r="FD40" s="1925"/>
      <c r="FE40" s="1925"/>
      <c r="FF40" s="1925"/>
      <c r="FG40" s="1925"/>
      <c r="FH40" s="1925"/>
      <c r="FI40" s="1925"/>
      <c r="FJ40" s="1925"/>
      <c r="FK40" s="1925"/>
      <c r="FL40" s="1925"/>
      <c r="FM40" s="1925"/>
      <c r="FN40" s="1925"/>
      <c r="FO40" s="1925"/>
      <c r="FP40" s="1925"/>
      <c r="FQ40" s="1925"/>
      <c r="FR40" s="1925"/>
      <c r="FS40" s="1925"/>
      <c r="FT40" s="1925"/>
      <c r="FU40" s="1925"/>
      <c r="FV40" s="1925"/>
      <c r="FW40" s="1925"/>
      <c r="FX40" s="1925"/>
      <c r="FY40" s="1925"/>
      <c r="FZ40" s="1925"/>
      <c r="GA40" s="1925"/>
      <c r="GB40" s="1925"/>
      <c r="GC40" s="1925"/>
      <c r="GD40" s="1925"/>
      <c r="GE40" s="1925"/>
      <c r="GF40" s="1925"/>
      <c r="GG40" s="1925"/>
      <c r="GH40" s="1925"/>
      <c r="GI40" s="1925"/>
      <c r="GJ40" s="1925"/>
      <c r="GK40" s="1925"/>
      <c r="GL40" s="1925"/>
      <c r="GM40" s="1925"/>
      <c r="GN40" s="1925"/>
      <c r="GO40" s="1925"/>
      <c r="GP40" s="1925"/>
      <c r="GQ40" s="1925"/>
      <c r="GR40" s="1925"/>
      <c r="GS40" s="1925"/>
      <c r="GT40" s="1925"/>
      <c r="GU40" s="1925"/>
      <c r="GV40" s="1925"/>
      <c r="GW40" s="1925"/>
      <c r="GX40" s="1925"/>
      <c r="GY40" s="1925"/>
      <c r="GZ40" s="1925"/>
      <c r="HA40" s="1925"/>
      <c r="HB40" s="1925"/>
      <c r="HC40" s="1925"/>
      <c r="HD40" s="1925"/>
      <c r="HE40" s="1925"/>
      <c r="HF40" s="1925"/>
      <c r="HG40" s="1925"/>
      <c r="HH40" s="1925"/>
      <c r="HI40" s="1925"/>
      <c r="HJ40" s="1925"/>
      <c r="HK40" s="1925"/>
      <c r="HL40" s="1925"/>
      <c r="HM40" s="1925"/>
      <c r="HN40" s="1925"/>
      <c r="HO40" s="1925"/>
      <c r="HP40" s="1925"/>
      <c r="HQ40" s="1925"/>
      <c r="HR40" s="1925"/>
      <c r="HS40" s="1925"/>
      <c r="HT40" s="1925"/>
      <c r="HU40" s="1925"/>
      <c r="HV40" s="1925"/>
      <c r="HW40" s="1925"/>
      <c r="HX40" s="1925"/>
      <c r="HY40" s="1925"/>
      <c r="HZ40" s="1925"/>
      <c r="IA40" s="1925"/>
      <c r="IB40" s="1925"/>
      <c r="IC40" s="1925"/>
      <c r="ID40" s="1925"/>
      <c r="IE40" s="1925"/>
      <c r="IF40" s="1925"/>
      <c r="IG40" s="1925"/>
      <c r="IH40" s="1925"/>
      <c r="II40" s="1925"/>
      <c r="IJ40" s="1925"/>
      <c r="IK40" s="1925"/>
      <c r="IL40" s="1925"/>
      <c r="IM40" s="1925"/>
      <c r="IN40" s="1925"/>
      <c r="IO40" s="1925"/>
      <c r="IP40" s="1925"/>
      <c r="IQ40" s="1925"/>
      <c r="IR40" s="1925"/>
      <c r="IS40" s="1925"/>
      <c r="IT40" s="1925"/>
      <c r="IU40" s="1925"/>
      <c r="IV40" s="1925"/>
      <c r="IW40" s="1925"/>
      <c r="IX40" s="1925"/>
      <c r="IY40" s="1925"/>
      <c r="IZ40" s="1925"/>
      <c r="JA40" s="1925"/>
      <c r="JB40" s="1925"/>
      <c r="JC40" s="1925"/>
      <c r="JD40" s="1925"/>
      <c r="JE40" s="1925"/>
      <c r="JF40" s="1925"/>
      <c r="JG40" s="1925"/>
      <c r="JH40" s="1925"/>
      <c r="JI40" s="1925"/>
      <c r="JJ40" s="1925"/>
      <c r="JK40" s="1925"/>
      <c r="JL40" s="1925"/>
      <c r="JM40" s="1925"/>
      <c r="JN40" s="1925"/>
      <c r="JO40" s="1925"/>
      <c r="JP40" s="1925"/>
      <c r="JQ40" s="1925"/>
      <c r="JR40" s="1925"/>
      <c r="JS40" s="1925"/>
      <c r="JT40" s="1925"/>
      <c r="JU40" s="1925"/>
      <c r="JV40" s="1925"/>
      <c r="JW40" s="1925"/>
      <c r="JX40" s="1925"/>
      <c r="JY40" s="1925"/>
      <c r="JZ40" s="1925"/>
      <c r="KA40" s="1925"/>
      <c r="KB40" s="1925"/>
      <c r="KC40" s="1925"/>
      <c r="KD40" s="1925"/>
      <c r="KE40" s="1925"/>
      <c r="KF40" s="1925"/>
      <c r="KG40" s="1925"/>
      <c r="KH40" s="1925"/>
      <c r="KI40" s="1925"/>
      <c r="KJ40" s="1925"/>
      <c r="KK40" s="1925"/>
      <c r="KL40" s="1925"/>
      <c r="KM40" s="1925"/>
      <c r="KN40" s="1925"/>
      <c r="KO40" s="1925"/>
      <c r="KP40" s="1925"/>
      <c r="KQ40" s="1925"/>
      <c r="KR40" s="1925"/>
      <c r="KS40" s="1925"/>
      <c r="KT40" s="1925"/>
      <c r="KU40" s="1925"/>
      <c r="KV40" s="1925"/>
      <c r="KW40" s="1925"/>
      <c r="KX40" s="1925"/>
      <c r="KY40" s="1925"/>
      <c r="KZ40" s="1925"/>
      <c r="LA40" s="1925"/>
      <c r="LB40" s="1925"/>
      <c r="LC40" s="1925"/>
      <c r="LD40" s="1925"/>
      <c r="LE40" s="1925"/>
      <c r="LF40" s="1925"/>
      <c r="LG40" s="1925"/>
      <c r="LH40" s="1925"/>
      <c r="LI40" s="1925"/>
      <c r="LJ40" s="1925"/>
      <c r="LK40" s="1925"/>
      <c r="LL40" s="1925"/>
      <c r="LM40" s="1925"/>
      <c r="LN40" s="1925"/>
      <c r="LO40" s="1925"/>
      <c r="LP40" s="1925"/>
      <c r="LQ40" s="1925"/>
      <c r="LR40" s="1925"/>
      <c r="LS40" s="1925"/>
      <c r="LT40" s="1925"/>
      <c r="LU40" s="1925"/>
      <c r="LV40" s="1925"/>
      <c r="LW40" s="1925"/>
      <c r="LX40" s="1925"/>
      <c r="LY40" s="1925"/>
      <c r="LZ40" s="1925"/>
      <c r="MA40" s="1925"/>
      <c r="MB40" s="1925"/>
      <c r="MC40" s="1925"/>
      <c r="MD40" s="1925"/>
      <c r="ME40" s="1925"/>
      <c r="MF40" s="1925"/>
      <c r="MG40" s="1925"/>
      <c r="MH40" s="1925"/>
      <c r="MI40" s="1925"/>
      <c r="MJ40" s="1925"/>
      <c r="MK40" s="1925"/>
      <c r="ML40" s="1925"/>
      <c r="MM40" s="1925"/>
      <c r="MN40" s="1925"/>
      <c r="MO40" s="1925"/>
      <c r="MP40" s="1925"/>
      <c r="MQ40" s="1925"/>
      <c r="MR40" s="1925"/>
      <c r="MS40" s="1925"/>
      <c r="MT40" s="1925"/>
      <c r="MU40" s="1925"/>
      <c r="MV40" s="1925"/>
      <c r="MW40" s="1925"/>
      <c r="MX40" s="1925"/>
      <c r="MY40" s="1925"/>
      <c r="MZ40" s="1925"/>
      <c r="NA40" s="1925"/>
      <c r="NB40" s="1925"/>
      <c r="NC40" s="1925"/>
      <c r="ND40" s="1925"/>
      <c r="NE40" s="1925"/>
      <c r="NF40" s="1925"/>
      <c r="NG40" s="1925"/>
      <c r="NH40" s="1925"/>
      <c r="NI40" s="1925"/>
      <c r="NJ40" s="1925"/>
      <c r="NK40" s="1925"/>
      <c r="NL40" s="1925"/>
      <c r="NM40" s="1925"/>
      <c r="NN40" s="1925"/>
      <c r="NO40" s="1925"/>
      <c r="NP40" s="1925"/>
      <c r="NQ40" s="1925"/>
      <c r="NR40" s="1925"/>
      <c r="NS40" s="1925"/>
      <c r="NT40" s="1925"/>
      <c r="NU40" s="1925"/>
      <c r="NV40" s="1925"/>
      <c r="NW40" s="1925"/>
      <c r="NX40" s="1925"/>
      <c r="NY40" s="1925"/>
      <c r="NZ40" s="1925"/>
      <c r="OA40" s="1925"/>
      <c r="OB40" s="1925"/>
      <c r="OC40" s="1925"/>
      <c r="OD40" s="1925"/>
      <c r="OE40" s="1925"/>
      <c r="OF40" s="1925"/>
      <c r="OG40" s="1925"/>
      <c r="OH40" s="1925"/>
      <c r="OI40" s="1925"/>
      <c r="OJ40" s="1925"/>
      <c r="OK40" s="1925"/>
      <c r="OL40" s="1925"/>
      <c r="OM40" s="1925"/>
      <c r="ON40" s="1925"/>
      <c r="OO40" s="1925"/>
      <c r="OP40" s="1925"/>
      <c r="OQ40" s="1925"/>
      <c r="OR40" s="1925"/>
      <c r="OS40" s="1925"/>
      <c r="OT40" s="1925"/>
      <c r="OU40" s="1925"/>
      <c r="OV40" s="1925"/>
      <c r="OW40" s="1925"/>
      <c r="OX40" s="1925"/>
      <c r="OY40" s="1925"/>
      <c r="OZ40" s="1925"/>
      <c r="PA40" s="1925"/>
      <c r="PB40" s="1925"/>
      <c r="PC40" s="1925"/>
      <c r="PD40" s="1925"/>
      <c r="PE40" s="1925"/>
      <c r="PF40" s="1925"/>
      <c r="PG40" s="1925"/>
      <c r="PH40" s="1925"/>
      <c r="PI40" s="1925"/>
      <c r="PJ40" s="1925"/>
      <c r="PK40" s="1925"/>
      <c r="PL40" s="1925"/>
      <c r="PM40" s="1925"/>
      <c r="PN40" s="1925"/>
      <c r="PO40" s="1925"/>
      <c r="PP40" s="1925"/>
      <c r="PQ40" s="1925"/>
      <c r="PR40" s="1925"/>
      <c r="PS40" s="1925"/>
      <c r="PT40" s="1925"/>
      <c r="PU40" s="1925"/>
      <c r="PV40" s="1925"/>
      <c r="PW40" s="1925"/>
      <c r="PX40" s="1925"/>
      <c r="PY40" s="1925"/>
      <c r="PZ40" s="1925"/>
      <c r="QA40" s="1925"/>
      <c r="QB40" s="1925"/>
      <c r="QC40" s="1925"/>
      <c r="QD40" s="1925"/>
      <c r="QE40" s="1925"/>
      <c r="QF40" s="1925"/>
      <c r="QG40" s="1925"/>
      <c r="QH40" s="1925"/>
      <c r="QI40" s="1925"/>
      <c r="QJ40" s="1925"/>
      <c r="QK40" s="1925"/>
      <c r="QL40" s="1925"/>
      <c r="QM40" s="1925"/>
      <c r="QN40" s="1925"/>
      <c r="QO40" s="1925"/>
      <c r="QP40" s="1925"/>
      <c r="QQ40" s="1925"/>
      <c r="QR40" s="1925"/>
      <c r="QS40" s="1925"/>
      <c r="QT40" s="1925"/>
      <c r="QU40" s="1925"/>
      <c r="QV40" s="1925"/>
      <c r="QW40" s="1925"/>
      <c r="QX40" s="1925"/>
      <c r="QY40" s="1925"/>
      <c r="QZ40" s="1925"/>
      <c r="RA40" s="1925"/>
      <c r="RB40" s="1925"/>
      <c r="RC40" s="1925"/>
      <c r="RD40" s="1925"/>
      <c r="RE40" s="1925"/>
      <c r="RF40" s="1925"/>
      <c r="RG40" s="1925"/>
      <c r="RH40" s="1925"/>
      <c r="RI40" s="1925"/>
      <c r="RJ40" s="1925"/>
      <c r="RK40" s="1925"/>
      <c r="RL40" s="1925"/>
      <c r="RM40" s="1925"/>
      <c r="RN40" s="1925"/>
      <c r="RO40" s="1925"/>
      <c r="RP40" s="1925"/>
      <c r="RQ40" s="1925"/>
      <c r="RR40" s="1925"/>
      <c r="RS40" s="1925"/>
      <c r="RT40" s="1925"/>
      <c r="RU40" s="1925"/>
      <c r="RV40" s="1925"/>
      <c r="RW40" s="1925"/>
      <c r="RX40" s="1925"/>
      <c r="RY40" s="1925"/>
      <c r="RZ40" s="1925"/>
      <c r="SA40" s="1925"/>
      <c r="SB40" s="1925"/>
      <c r="SC40" s="1925"/>
      <c r="SD40" s="1925"/>
      <c r="SE40" s="1925"/>
      <c r="SF40" s="1925"/>
      <c r="SG40" s="1925"/>
      <c r="SH40" s="1925"/>
      <c r="SI40" s="1925"/>
      <c r="SJ40" s="1925"/>
      <c r="SK40" s="1925"/>
      <c r="SL40" s="1925"/>
      <c r="SM40" s="1925"/>
      <c r="SN40" s="1925"/>
      <c r="SO40" s="1925"/>
      <c r="SP40" s="1925"/>
      <c r="SQ40" s="1925"/>
      <c r="SR40" s="1925"/>
      <c r="SS40" s="1925"/>
      <c r="ST40" s="1925"/>
      <c r="SU40" s="1925"/>
      <c r="SV40" s="1925"/>
      <c r="SW40" s="1925"/>
      <c r="SX40" s="1925"/>
      <c r="SY40" s="1925"/>
      <c r="SZ40" s="1925"/>
      <c r="TA40" s="1925"/>
      <c r="TB40" s="1925"/>
      <c r="TC40" s="1925"/>
      <c r="TD40" s="1925"/>
      <c r="TE40" s="1925"/>
      <c r="TF40" s="1925"/>
      <c r="TG40" s="1925"/>
      <c r="TH40" s="1925"/>
      <c r="TI40" s="1925"/>
      <c r="TJ40" s="1925"/>
      <c r="TK40" s="1925"/>
      <c r="TL40" s="1925"/>
      <c r="TM40" s="1925"/>
      <c r="TN40" s="1925"/>
      <c r="TO40" s="1925"/>
      <c r="TP40" s="1925"/>
      <c r="TQ40" s="1925"/>
      <c r="TR40" s="1925"/>
      <c r="TS40" s="1925"/>
      <c r="TT40" s="1925"/>
      <c r="TU40" s="1925"/>
      <c r="TV40" s="1925"/>
      <c r="TW40" s="1925"/>
      <c r="TX40" s="1925"/>
      <c r="TY40" s="1925"/>
      <c r="TZ40" s="1925"/>
      <c r="UA40" s="1925"/>
      <c r="UB40" s="1925"/>
      <c r="UC40" s="1925"/>
      <c r="UD40" s="1925"/>
      <c r="UE40" s="1925"/>
      <c r="UF40" s="1925"/>
      <c r="UG40" s="1925"/>
      <c r="UH40" s="1925"/>
      <c r="UI40" s="1925"/>
      <c r="UJ40" s="1925"/>
      <c r="UK40" s="1925"/>
      <c r="UL40" s="1925"/>
      <c r="UM40" s="1925"/>
      <c r="UN40" s="1925"/>
      <c r="UO40" s="1925"/>
      <c r="UP40" s="1925"/>
      <c r="UQ40" s="1925"/>
      <c r="UR40" s="1925"/>
      <c r="US40" s="1925"/>
      <c r="UT40" s="1925"/>
      <c r="UU40" s="1925"/>
      <c r="UV40" s="1925"/>
      <c r="UW40" s="1925"/>
      <c r="UX40" s="1925"/>
      <c r="UY40" s="1925"/>
      <c r="UZ40" s="1925"/>
      <c r="VA40" s="1925"/>
      <c r="VB40" s="1925"/>
      <c r="VC40" s="1925"/>
      <c r="VD40" s="1925"/>
      <c r="VE40" s="1925"/>
      <c r="VF40" s="1925"/>
      <c r="VG40" s="1925"/>
      <c r="VH40" s="1925"/>
      <c r="VI40" s="1925"/>
      <c r="VJ40" s="1925"/>
      <c r="VK40" s="1925"/>
      <c r="VL40" s="1925"/>
      <c r="VM40" s="1925"/>
      <c r="VN40" s="1925"/>
      <c r="VO40" s="1925"/>
      <c r="VP40" s="1925"/>
      <c r="VQ40" s="1925"/>
      <c r="VR40" s="1925"/>
      <c r="VS40" s="1925"/>
      <c r="VT40" s="1925"/>
      <c r="VU40" s="1925"/>
      <c r="VV40" s="1925"/>
      <c r="VW40" s="1925"/>
      <c r="VX40" s="1925"/>
      <c r="VY40" s="1925"/>
      <c r="VZ40" s="1925"/>
      <c r="WA40" s="1925"/>
      <c r="WB40" s="1925"/>
      <c r="WC40" s="1925"/>
      <c r="WD40" s="1925"/>
      <c r="WE40" s="1925"/>
      <c r="WF40" s="1925"/>
      <c r="WG40" s="1925"/>
      <c r="WH40" s="1925"/>
      <c r="WI40" s="1925"/>
      <c r="WJ40" s="1925"/>
      <c r="WK40" s="1925"/>
      <c r="WL40" s="1925"/>
      <c r="WM40" s="1925"/>
      <c r="WN40" s="1925"/>
      <c r="WO40" s="1925"/>
      <c r="WP40" s="1925"/>
      <c r="WQ40" s="1925"/>
      <c r="WR40" s="1925"/>
      <c r="WS40" s="1925"/>
      <c r="WT40" s="1925"/>
      <c r="WU40" s="1925"/>
      <c r="WV40" s="1925"/>
      <c r="WW40" s="1925"/>
      <c r="WX40" s="1925"/>
      <c r="WY40" s="1925"/>
      <c r="WZ40" s="1925"/>
      <c r="XA40" s="1925"/>
      <c r="XB40" s="1925"/>
      <c r="XC40" s="1925"/>
      <c r="XD40" s="1925"/>
      <c r="XE40" s="1925"/>
      <c r="XF40" s="1925"/>
      <c r="XG40" s="1925"/>
      <c r="XH40" s="1925"/>
      <c r="XI40" s="1925"/>
      <c r="XJ40" s="1925"/>
      <c r="XK40" s="1925"/>
      <c r="XL40" s="1925"/>
      <c r="XM40" s="1925"/>
      <c r="XN40" s="1925"/>
      <c r="XO40" s="1925"/>
      <c r="XP40" s="1925"/>
      <c r="XQ40" s="1925"/>
      <c r="XR40" s="1925"/>
      <c r="XS40" s="1925"/>
      <c r="XT40" s="1925"/>
      <c r="XU40" s="1925"/>
      <c r="XV40" s="1925"/>
      <c r="XW40" s="1925"/>
      <c r="XX40" s="1925"/>
      <c r="XY40" s="1925"/>
      <c r="XZ40" s="1925"/>
      <c r="YA40" s="1925"/>
      <c r="YB40" s="1925"/>
      <c r="YC40" s="1925"/>
      <c r="YD40" s="1925"/>
      <c r="YE40" s="1925"/>
      <c r="YF40" s="1925"/>
      <c r="YG40" s="1925"/>
      <c r="YH40" s="1925"/>
      <c r="YI40" s="1925"/>
      <c r="YJ40" s="1925"/>
      <c r="YK40" s="1925"/>
      <c r="YL40" s="1925"/>
      <c r="YM40" s="1925"/>
      <c r="YN40" s="1925"/>
      <c r="YO40" s="1925"/>
      <c r="YP40" s="1925"/>
      <c r="YQ40" s="1925"/>
      <c r="YR40" s="1925"/>
      <c r="YS40" s="1925"/>
      <c r="YT40" s="1925"/>
      <c r="YU40" s="1925"/>
      <c r="YV40" s="1925"/>
      <c r="YW40" s="1925"/>
      <c r="YX40" s="1925"/>
      <c r="YY40" s="1925"/>
      <c r="YZ40" s="1925"/>
      <c r="ZA40" s="1925"/>
      <c r="ZB40" s="1925"/>
      <c r="ZC40" s="1925"/>
      <c r="ZD40" s="1925"/>
      <c r="ZE40" s="1925"/>
      <c r="ZF40" s="1925"/>
      <c r="ZG40" s="1925"/>
      <c r="ZH40" s="1925"/>
      <c r="ZI40" s="1925"/>
      <c r="ZJ40" s="1925"/>
      <c r="ZK40" s="1925"/>
      <c r="ZL40" s="1925"/>
      <c r="ZM40" s="1925"/>
      <c r="ZN40" s="1925"/>
      <c r="ZO40" s="1925"/>
      <c r="ZP40" s="1925"/>
      <c r="ZQ40" s="1925"/>
      <c r="ZR40" s="1925"/>
      <c r="ZS40" s="1925"/>
      <c r="ZT40" s="1925"/>
      <c r="ZU40" s="1925"/>
      <c r="ZV40" s="1925"/>
      <c r="ZW40" s="1925"/>
      <c r="ZX40" s="1925"/>
      <c r="ZY40" s="1925"/>
      <c r="ZZ40" s="1925"/>
      <c r="AAA40" s="1925"/>
      <c r="AAB40" s="1925"/>
      <c r="AAC40" s="1925"/>
      <c r="AAD40" s="1925"/>
      <c r="AAE40" s="1925"/>
      <c r="AAF40" s="1925"/>
      <c r="AAG40" s="1925"/>
      <c r="AAH40" s="1925"/>
      <c r="AAI40" s="1925"/>
      <c r="AAJ40" s="1925"/>
      <c r="AAK40" s="1925"/>
      <c r="AAL40" s="1925"/>
      <c r="AAM40" s="1925"/>
      <c r="AAN40" s="1925"/>
      <c r="AAO40" s="1925"/>
      <c r="AAP40" s="1925"/>
      <c r="AAQ40" s="1925"/>
      <c r="AAR40" s="1925"/>
      <c r="AAS40" s="1925"/>
      <c r="AAT40" s="1925"/>
      <c r="AAU40" s="1925"/>
      <c r="AAV40" s="1925"/>
      <c r="AAW40" s="1925"/>
      <c r="AAX40" s="1925"/>
      <c r="AAY40" s="1925"/>
      <c r="AAZ40" s="1925"/>
      <c r="ABA40" s="1925"/>
      <c r="ABB40" s="1925"/>
      <c r="ABC40" s="1925"/>
      <c r="ABD40" s="1925"/>
      <c r="ABE40" s="1925"/>
      <c r="ABF40" s="1925"/>
      <c r="ABG40" s="1925"/>
      <c r="ABH40" s="1925"/>
      <c r="ABI40" s="1925"/>
      <c r="ABJ40" s="1925"/>
      <c r="ABK40" s="1925"/>
      <c r="ABL40" s="1925"/>
      <c r="ABM40" s="1925"/>
      <c r="ABN40" s="1925"/>
      <c r="ABO40" s="1925"/>
      <c r="ABP40" s="1925"/>
      <c r="ABQ40" s="1925"/>
      <c r="ABR40" s="1925"/>
      <c r="ABS40" s="1925"/>
      <c r="ABT40" s="1925"/>
      <c r="ABU40" s="1925"/>
      <c r="ABV40" s="1925"/>
      <c r="ABW40" s="1925"/>
      <c r="ABX40" s="1925"/>
      <c r="ABY40" s="1925"/>
      <c r="ABZ40" s="1925"/>
      <c r="ACA40" s="1925"/>
      <c r="ACB40" s="1925"/>
      <c r="ACC40" s="1925"/>
      <c r="ACD40" s="1925"/>
      <c r="ACE40" s="1925"/>
      <c r="ACF40" s="1925"/>
      <c r="ACG40" s="1925"/>
      <c r="ACH40" s="1925"/>
      <c r="ACI40" s="1925"/>
      <c r="ACJ40" s="1925"/>
      <c r="ACK40" s="1925"/>
      <c r="ACL40" s="1925"/>
      <c r="ACM40" s="1925"/>
      <c r="ACN40" s="1925"/>
      <c r="ACO40" s="1925"/>
      <c r="ACP40" s="1925"/>
      <c r="ACQ40" s="1925"/>
      <c r="ACR40" s="1925"/>
      <c r="ACS40" s="1925"/>
      <c r="ACT40" s="1925"/>
      <c r="ACU40" s="1925"/>
      <c r="ACV40" s="1925"/>
      <c r="ACW40" s="1925"/>
      <c r="ACX40" s="1925"/>
      <c r="ACY40" s="1925"/>
      <c r="ACZ40" s="1925"/>
      <c r="ADA40" s="1925"/>
      <c r="ADB40" s="1925"/>
      <c r="ADC40" s="1925"/>
      <c r="ADD40" s="1925"/>
      <c r="ADE40" s="1925"/>
      <c r="ADF40" s="1925"/>
      <c r="ADG40" s="1925"/>
      <c r="ADH40" s="1925"/>
      <c r="ADI40" s="1925"/>
      <c r="ADJ40" s="1925"/>
      <c r="ADK40" s="1925"/>
      <c r="ADL40" s="1925"/>
      <c r="ADM40" s="1925"/>
      <c r="ADN40" s="1925"/>
      <c r="ADO40" s="1925"/>
      <c r="ADP40" s="1925"/>
      <c r="ADQ40" s="1925"/>
      <c r="ADR40" s="1925"/>
      <c r="ADS40" s="1925"/>
      <c r="ADT40" s="1925"/>
      <c r="ADU40" s="1925"/>
      <c r="ADV40" s="1925"/>
      <c r="ADW40" s="1925"/>
      <c r="ADX40" s="1925"/>
      <c r="ADY40" s="1925"/>
      <c r="ADZ40" s="1925"/>
      <c r="AEA40" s="1925"/>
      <c r="AEB40" s="1925"/>
      <c r="AEC40" s="1925"/>
      <c r="AED40" s="1925"/>
      <c r="AEE40" s="1925"/>
      <c r="AEF40" s="1925"/>
      <c r="AEG40" s="1925"/>
      <c r="AEH40" s="1925"/>
      <c r="AEI40" s="1925"/>
      <c r="AEJ40" s="1925"/>
      <c r="AEK40" s="1925"/>
      <c r="AEL40" s="1925"/>
      <c r="AEM40" s="1925"/>
      <c r="AEN40" s="1925"/>
      <c r="AEO40" s="1925"/>
      <c r="AEP40" s="1925"/>
      <c r="AEQ40" s="1925"/>
      <c r="AER40" s="1925"/>
      <c r="AES40" s="1925"/>
      <c r="AET40" s="1925"/>
      <c r="AEU40" s="1925"/>
      <c r="AEV40" s="1925"/>
      <c r="AEW40" s="1925"/>
      <c r="AEX40" s="1925"/>
      <c r="AEY40" s="1925"/>
      <c r="AEZ40" s="1925"/>
      <c r="AFA40" s="1925"/>
      <c r="AFB40" s="1925"/>
      <c r="AFC40" s="1925"/>
      <c r="AFD40" s="1925"/>
      <c r="AFE40" s="1925"/>
      <c r="AFF40" s="1925"/>
      <c r="AFG40" s="1925"/>
      <c r="AFH40" s="1925"/>
      <c r="AFI40" s="1925"/>
      <c r="AFJ40" s="1925"/>
      <c r="AFK40" s="1925"/>
      <c r="AFL40" s="1925"/>
      <c r="AFM40" s="1925"/>
      <c r="AFN40" s="1925"/>
      <c r="AFO40" s="1925"/>
      <c r="AFP40" s="1925"/>
      <c r="AFQ40" s="1925"/>
      <c r="AFR40" s="1925"/>
      <c r="AFS40" s="1925"/>
      <c r="AFT40" s="1925"/>
      <c r="AFU40" s="1925"/>
      <c r="AFV40" s="1925"/>
      <c r="AFW40" s="1925"/>
      <c r="AFX40" s="1925"/>
      <c r="AFY40" s="1925"/>
      <c r="AFZ40" s="1925"/>
      <c r="AGA40" s="1925"/>
      <c r="AGB40" s="1925"/>
      <c r="AGC40" s="1925"/>
      <c r="AGD40" s="1925"/>
      <c r="AGE40" s="1925"/>
      <c r="AGF40" s="1925"/>
      <c r="AGG40" s="1925"/>
      <c r="AGH40" s="1925"/>
      <c r="AGI40" s="1925"/>
      <c r="AGJ40" s="1925"/>
      <c r="AGK40" s="1925"/>
      <c r="AGL40" s="1925"/>
      <c r="AGM40" s="1925"/>
      <c r="AGN40" s="1925"/>
      <c r="AGO40" s="1925"/>
      <c r="AGP40" s="1925"/>
      <c r="AGQ40" s="1925"/>
      <c r="AGR40" s="1925"/>
      <c r="AGS40" s="1925"/>
      <c r="AGT40" s="1925"/>
      <c r="AGU40" s="1925"/>
      <c r="AGV40" s="1925"/>
      <c r="AGW40" s="1925"/>
      <c r="AGX40" s="1925"/>
      <c r="AGY40" s="1925"/>
      <c r="AGZ40" s="1925"/>
      <c r="AHA40" s="1925"/>
      <c r="AHB40" s="1925"/>
      <c r="AHC40" s="1925"/>
      <c r="AHD40" s="1925"/>
      <c r="AHE40" s="1925"/>
      <c r="AHF40" s="1925"/>
      <c r="AHG40" s="1925"/>
      <c r="AHH40" s="1925"/>
      <c r="AHI40" s="1925"/>
      <c r="AHJ40" s="1925"/>
      <c r="AHK40" s="1925"/>
      <c r="AHL40" s="1925"/>
      <c r="AHM40" s="1925"/>
      <c r="AHN40" s="1925"/>
      <c r="AHO40" s="1925"/>
      <c r="AHP40" s="1925"/>
      <c r="AHQ40" s="1925"/>
      <c r="AHR40" s="1925"/>
      <c r="AHS40" s="1925"/>
      <c r="AHT40" s="1925"/>
      <c r="AHU40" s="1925"/>
      <c r="AHV40" s="1925"/>
      <c r="AHW40" s="1925"/>
      <c r="AHX40" s="1925"/>
      <c r="AHY40" s="1925"/>
      <c r="AHZ40" s="1925"/>
      <c r="AIA40" s="1925"/>
      <c r="AIB40" s="1925"/>
      <c r="AIC40" s="1925"/>
      <c r="AID40" s="1925"/>
      <c r="AIE40" s="1925"/>
      <c r="AIF40" s="1925"/>
      <c r="AIG40" s="1925"/>
      <c r="AIH40" s="1925"/>
      <c r="AII40" s="1925"/>
      <c r="AIJ40" s="1925"/>
      <c r="AIK40" s="1925"/>
      <c r="AIL40" s="1925"/>
      <c r="AIM40" s="1925"/>
      <c r="AIN40" s="1925"/>
      <c r="AIO40" s="1925"/>
      <c r="AIP40" s="1925"/>
      <c r="AIQ40" s="1925"/>
      <c r="AIR40" s="1925"/>
      <c r="AIS40" s="1925"/>
      <c r="AIT40" s="1925"/>
      <c r="AIU40" s="1925"/>
      <c r="AIV40" s="1925"/>
      <c r="AIW40" s="1925"/>
      <c r="AIX40" s="1925"/>
      <c r="AIY40" s="1925"/>
      <c r="AIZ40" s="1925"/>
      <c r="AJA40" s="1925"/>
      <c r="AJB40" s="1925"/>
      <c r="AJC40" s="1925"/>
      <c r="AJD40" s="1925"/>
      <c r="AJE40" s="1925"/>
      <c r="AJF40" s="1925"/>
      <c r="AJG40" s="1925"/>
      <c r="AJH40" s="1925"/>
      <c r="AJI40" s="1925"/>
      <c r="AJJ40" s="1925"/>
      <c r="AJK40" s="1925"/>
      <c r="AJL40" s="1925"/>
      <c r="AJM40" s="1925"/>
      <c r="AJN40" s="1925"/>
      <c r="AJO40" s="1925"/>
      <c r="AJP40" s="1925"/>
      <c r="AJQ40" s="1925"/>
      <c r="AJR40" s="1925"/>
      <c r="AJS40" s="1925"/>
      <c r="AJT40" s="1925"/>
      <c r="AJU40" s="1925"/>
      <c r="AJV40" s="1925"/>
      <c r="AJW40" s="1925"/>
      <c r="AJX40" s="1925"/>
      <c r="AJY40" s="1925"/>
      <c r="AJZ40" s="1925"/>
      <c r="AKA40" s="1925"/>
      <c r="AKB40" s="1925"/>
      <c r="AKC40" s="1925"/>
      <c r="AKD40" s="1925"/>
      <c r="AKE40" s="1925"/>
      <c r="AKF40" s="1925"/>
      <c r="AKG40" s="1925"/>
      <c r="AKH40" s="1925"/>
      <c r="AKI40" s="1925"/>
      <c r="AKJ40" s="1925"/>
      <c r="AKK40" s="1925"/>
      <c r="AKL40" s="1925"/>
      <c r="AKM40" s="1925"/>
      <c r="AKN40" s="1925"/>
      <c r="AKO40" s="1925"/>
      <c r="AKP40" s="1925"/>
      <c r="AKQ40" s="1925"/>
      <c r="AKR40" s="1925"/>
      <c r="AKS40" s="1925"/>
      <c r="AKT40" s="1925"/>
      <c r="AKU40" s="1925"/>
      <c r="AKV40" s="1925"/>
      <c r="AKW40" s="1925"/>
      <c r="AKX40" s="1925"/>
      <c r="AKY40" s="1925"/>
      <c r="AKZ40" s="1925"/>
      <c r="ALA40" s="1925"/>
      <c r="ALB40" s="1925"/>
      <c r="ALC40" s="1925"/>
      <c r="ALD40" s="1925"/>
      <c r="ALE40" s="1925"/>
      <c r="ALF40" s="1925"/>
      <c r="ALG40" s="1925"/>
      <c r="ALH40" s="1925"/>
      <c r="ALI40" s="1925"/>
      <c r="ALJ40" s="1925"/>
      <c r="ALK40" s="1925"/>
      <c r="ALL40" s="1925"/>
      <c r="ALM40" s="1925"/>
      <c r="ALN40" s="1925"/>
      <c r="ALO40" s="1925"/>
      <c r="ALP40" s="1925"/>
      <c r="ALQ40" s="1925"/>
      <c r="ALR40" s="1925"/>
      <c r="ALS40" s="1925"/>
      <c r="ALT40" s="1925"/>
      <c r="ALU40" s="1925"/>
      <c r="ALV40" s="1925"/>
      <c r="ALW40" s="1925"/>
      <c r="ALX40" s="1925"/>
      <c r="ALY40" s="1925"/>
      <c r="ALZ40" s="1925"/>
      <c r="AMA40" s="1925"/>
      <c r="AMB40" s="1925"/>
      <c r="AMC40" s="1925"/>
      <c r="AMD40" s="1925"/>
      <c r="AME40" s="1925"/>
      <c r="AMF40" s="1925"/>
      <c r="AMG40" s="1925"/>
      <c r="AMH40" s="1925"/>
      <c r="AMI40" s="1925"/>
      <c r="AMJ40" s="1925"/>
      <c r="AMK40" s="1925"/>
      <c r="AML40" s="1925"/>
      <c r="AMM40" s="1925"/>
      <c r="AMN40" s="1925"/>
      <c r="AMO40" s="1925"/>
      <c r="AMP40" s="1925"/>
      <c r="AMQ40" s="1925"/>
      <c r="AMR40" s="1925"/>
      <c r="AMS40" s="1925"/>
      <c r="AMT40" s="1925"/>
      <c r="AMU40" s="1925"/>
      <c r="AMV40" s="1925"/>
      <c r="AMW40" s="1925"/>
      <c r="AMX40" s="1925"/>
      <c r="AMY40" s="1925"/>
      <c r="AMZ40" s="1925"/>
      <c r="ANA40" s="1925"/>
      <c r="ANB40" s="1925"/>
      <c r="ANC40" s="1925"/>
      <c r="AND40" s="1925"/>
      <c r="ANE40" s="1925"/>
      <c r="ANF40" s="1925"/>
      <c r="ANG40" s="1925"/>
      <c r="ANH40" s="1925"/>
      <c r="ANI40" s="1925"/>
      <c r="ANJ40" s="1925"/>
      <c r="ANK40" s="1925"/>
      <c r="ANL40" s="1925"/>
      <c r="ANM40" s="1925"/>
      <c r="ANN40" s="1925"/>
      <c r="ANO40" s="1925"/>
      <c r="ANP40" s="1925"/>
      <c r="ANQ40" s="1925"/>
      <c r="ANR40" s="1925"/>
      <c r="ANS40" s="1925"/>
      <c r="ANT40" s="1925"/>
      <c r="ANU40" s="1925"/>
      <c r="ANV40" s="1925"/>
      <c r="ANW40" s="1925"/>
      <c r="ANX40" s="1925"/>
      <c r="ANY40" s="1925"/>
      <c r="ANZ40" s="1925"/>
      <c r="AOA40" s="1925"/>
      <c r="AOB40" s="1925"/>
      <c r="AOC40" s="1925"/>
      <c r="AOD40" s="1925"/>
      <c r="AOE40" s="1925"/>
      <c r="AOF40" s="1925"/>
      <c r="AOG40" s="1925"/>
      <c r="AOH40" s="1925"/>
      <c r="AOI40" s="1925"/>
      <c r="AOJ40" s="1925"/>
      <c r="AOK40" s="1925"/>
      <c r="AOL40" s="1925"/>
      <c r="AOM40" s="1925"/>
      <c r="AON40" s="1925"/>
      <c r="AOO40" s="1925"/>
      <c r="AOP40" s="1925"/>
      <c r="AOQ40" s="1925"/>
      <c r="AOR40" s="1925"/>
      <c r="AOS40" s="1925"/>
      <c r="AOT40" s="1925"/>
      <c r="AOU40" s="1925"/>
      <c r="AOV40" s="1925"/>
      <c r="AOW40" s="1925"/>
      <c r="AOX40" s="1925"/>
      <c r="AOY40" s="1925"/>
      <c r="AOZ40" s="1925"/>
      <c r="APA40" s="1925"/>
      <c r="APB40" s="1925"/>
      <c r="APC40" s="1925"/>
      <c r="APD40" s="1925"/>
      <c r="APE40" s="1925"/>
      <c r="APF40" s="1925"/>
      <c r="APG40" s="1925"/>
      <c r="APH40" s="1925"/>
      <c r="API40" s="1925"/>
      <c r="APJ40" s="1925"/>
      <c r="APK40" s="1925"/>
      <c r="APL40" s="1925"/>
      <c r="APM40" s="1925"/>
      <c r="APN40" s="1925"/>
      <c r="APO40" s="1925"/>
      <c r="APP40" s="1925"/>
      <c r="APQ40" s="1925"/>
      <c r="APR40" s="1925"/>
      <c r="APS40" s="1925"/>
      <c r="APT40" s="1925"/>
      <c r="APU40" s="1925"/>
      <c r="APV40" s="1925"/>
      <c r="APW40" s="1925"/>
      <c r="APX40" s="1925"/>
      <c r="APY40" s="1925"/>
      <c r="APZ40" s="1925"/>
      <c r="AQA40" s="1925"/>
      <c r="AQB40" s="1925"/>
      <c r="AQC40" s="1925"/>
      <c r="AQD40" s="1925"/>
      <c r="AQE40" s="1925"/>
      <c r="AQF40" s="1925"/>
      <c r="AQG40" s="1925"/>
      <c r="AQH40" s="1925"/>
      <c r="AQI40" s="1925"/>
      <c r="AQJ40" s="1925"/>
      <c r="AQK40" s="1925"/>
      <c r="AQL40" s="1925"/>
      <c r="AQM40" s="1925"/>
      <c r="AQN40" s="1925"/>
      <c r="AQO40" s="1925"/>
      <c r="AQP40" s="1925"/>
      <c r="AQQ40" s="1925"/>
      <c r="AQR40" s="1925"/>
      <c r="AQS40" s="1925"/>
      <c r="AQT40" s="1925"/>
      <c r="AQU40" s="1925"/>
      <c r="AQV40" s="1925"/>
      <c r="AQW40" s="1925"/>
      <c r="AQX40" s="1925"/>
      <c r="AQY40" s="1925"/>
      <c r="AQZ40" s="1925"/>
      <c r="ARA40" s="1925"/>
      <c r="ARB40" s="1925"/>
      <c r="ARC40" s="1925"/>
      <c r="ARD40" s="1925"/>
      <c r="ARE40" s="1925"/>
      <c r="ARF40" s="1925"/>
      <c r="ARG40" s="1925"/>
      <c r="ARH40" s="1925"/>
      <c r="ARI40" s="1925"/>
      <c r="ARJ40" s="1925"/>
      <c r="ARK40" s="1925"/>
      <c r="ARL40" s="1925"/>
      <c r="ARM40" s="1925"/>
      <c r="ARN40" s="1925"/>
      <c r="ARO40" s="1925"/>
      <c r="ARP40" s="1925"/>
      <c r="ARQ40" s="1925"/>
      <c r="ARR40" s="1925"/>
      <c r="ARS40" s="1925"/>
      <c r="ART40" s="1925"/>
      <c r="ARU40" s="1925"/>
      <c r="ARV40" s="1925"/>
      <c r="ARW40" s="1925"/>
      <c r="ARX40" s="1925"/>
      <c r="ARY40" s="1925"/>
      <c r="ARZ40" s="1925"/>
      <c r="ASA40" s="1925"/>
      <c r="ASB40" s="1925"/>
      <c r="ASC40" s="1925"/>
      <c r="ASD40" s="1925"/>
      <c r="ASE40" s="1925"/>
      <c r="ASF40" s="1925"/>
      <c r="ASG40" s="1925"/>
      <c r="ASH40" s="1925"/>
      <c r="ASI40" s="1925"/>
      <c r="ASJ40" s="1925"/>
      <c r="ASK40" s="1925"/>
      <c r="ASL40" s="1925"/>
      <c r="ASM40" s="1925"/>
      <c r="ASN40" s="1925"/>
      <c r="ASO40" s="1925"/>
      <c r="ASP40" s="1925"/>
      <c r="ASQ40" s="1925"/>
      <c r="ASR40" s="1925"/>
      <c r="ASS40" s="1925"/>
      <c r="AST40" s="1925"/>
      <c r="ASU40" s="1925"/>
      <c r="ASV40" s="1925"/>
      <c r="ASW40" s="1925"/>
      <c r="ASX40" s="1925"/>
      <c r="ASY40" s="1925"/>
      <c r="ASZ40" s="1925"/>
      <c r="ATA40" s="1925"/>
      <c r="ATB40" s="1925"/>
      <c r="ATC40" s="1925"/>
      <c r="ATD40" s="1925"/>
      <c r="ATE40" s="1925"/>
      <c r="ATF40" s="1925"/>
      <c r="ATG40" s="1925"/>
      <c r="ATH40" s="1925"/>
      <c r="ATI40" s="1925"/>
      <c r="ATJ40" s="1925"/>
      <c r="ATK40" s="1925"/>
      <c r="ATL40" s="1925"/>
      <c r="ATM40" s="1925"/>
      <c r="ATN40" s="1925"/>
      <c r="ATO40" s="1925"/>
      <c r="ATP40" s="1925"/>
      <c r="ATQ40" s="1925"/>
      <c r="ATR40" s="1925"/>
      <c r="ATS40" s="1925"/>
      <c r="ATT40" s="1925"/>
      <c r="ATU40" s="1925"/>
      <c r="ATV40" s="1925"/>
      <c r="ATW40" s="1925"/>
      <c r="ATX40" s="1925"/>
      <c r="ATY40" s="1925"/>
      <c r="ATZ40" s="1925"/>
      <c r="AUA40" s="1925"/>
      <c r="AUB40" s="1925"/>
      <c r="AUC40" s="1925"/>
      <c r="AUD40" s="1925"/>
      <c r="AUE40" s="1925"/>
      <c r="AUF40" s="1925"/>
      <c r="AUG40" s="1925"/>
      <c r="AUH40" s="1925"/>
      <c r="AUI40" s="1925"/>
      <c r="AUJ40" s="1925"/>
      <c r="AUK40" s="1925"/>
      <c r="AUL40" s="1925"/>
      <c r="AUM40" s="1925"/>
      <c r="AUN40" s="1925"/>
      <c r="AUO40" s="1925"/>
      <c r="AUP40" s="1925"/>
      <c r="AUQ40" s="1925"/>
      <c r="AUR40" s="1925"/>
      <c r="AUS40" s="1925"/>
      <c r="AUT40" s="1925"/>
      <c r="AUU40" s="1925"/>
      <c r="AUV40" s="1925"/>
      <c r="AUW40" s="1925"/>
      <c r="AUX40" s="1925"/>
      <c r="AUY40" s="1925"/>
      <c r="AUZ40" s="1925"/>
      <c r="AVA40" s="1925"/>
      <c r="AVB40" s="1925"/>
      <c r="AVC40" s="1925"/>
      <c r="AVD40" s="1925"/>
      <c r="AVE40" s="1925"/>
      <c r="AVF40" s="1925"/>
      <c r="AVG40" s="1925"/>
      <c r="AVH40" s="1925"/>
      <c r="AVI40" s="1925"/>
      <c r="AVJ40" s="1925"/>
      <c r="AVK40" s="1925"/>
      <c r="AVL40" s="1925"/>
      <c r="AVM40" s="1925"/>
      <c r="AVN40" s="1925"/>
      <c r="AVO40" s="1925"/>
      <c r="AVP40" s="1925"/>
      <c r="AVQ40" s="1925"/>
      <c r="AVR40" s="1925"/>
      <c r="AVS40" s="1925"/>
      <c r="AVT40" s="1925"/>
      <c r="AVU40" s="1925"/>
      <c r="AVV40" s="1925"/>
      <c r="AVW40" s="1925"/>
      <c r="AVX40" s="1925"/>
      <c r="AVY40" s="1925"/>
      <c r="AVZ40" s="1925"/>
      <c r="AWA40" s="1925"/>
      <c r="AWB40" s="1925"/>
      <c r="AWC40" s="1925"/>
      <c r="AWD40" s="1925"/>
      <c r="AWE40" s="1925"/>
      <c r="AWF40" s="1925"/>
      <c r="AWG40" s="1925"/>
      <c r="AWH40" s="1925"/>
      <c r="AWI40" s="1925"/>
      <c r="AWJ40" s="1925"/>
      <c r="AWK40" s="1925"/>
      <c r="AWL40" s="1925"/>
      <c r="AWM40" s="1925"/>
      <c r="AWN40" s="1925"/>
      <c r="AWO40" s="1925"/>
      <c r="AWP40" s="1925"/>
      <c r="AWQ40" s="1925"/>
      <c r="AWR40" s="1925"/>
      <c r="AWS40" s="1925"/>
      <c r="AWT40" s="1925"/>
      <c r="AWU40" s="1925"/>
      <c r="AWV40" s="1925"/>
      <c r="AWW40" s="1925"/>
      <c r="AWX40" s="1925"/>
      <c r="AWY40" s="1925"/>
      <c r="AWZ40" s="1925"/>
      <c r="AXA40" s="1925"/>
      <c r="AXB40" s="1925"/>
      <c r="AXC40" s="1925"/>
      <c r="AXD40" s="1925"/>
      <c r="AXE40" s="1925"/>
      <c r="AXF40" s="1925"/>
      <c r="AXG40" s="1925"/>
      <c r="AXH40" s="1925"/>
      <c r="AXI40" s="1925"/>
      <c r="AXJ40" s="1925"/>
      <c r="AXK40" s="1925"/>
      <c r="AXL40" s="1925"/>
      <c r="AXM40" s="1925"/>
      <c r="AXN40" s="1925"/>
      <c r="AXO40" s="1925"/>
      <c r="AXP40" s="1925"/>
      <c r="AXQ40" s="1925"/>
      <c r="AXR40" s="1925"/>
      <c r="AXS40" s="1925"/>
      <c r="AXT40" s="1925"/>
      <c r="AXU40" s="1925"/>
      <c r="AXV40" s="1925"/>
      <c r="AXW40" s="1925"/>
      <c r="AXX40" s="1925"/>
      <c r="AXY40" s="1925"/>
      <c r="AXZ40" s="1925"/>
      <c r="AYA40" s="1925"/>
      <c r="AYB40" s="1925"/>
      <c r="AYC40" s="1925"/>
      <c r="AYD40" s="1925"/>
      <c r="AYE40" s="1925"/>
      <c r="AYF40" s="1925"/>
      <c r="AYG40" s="1925"/>
      <c r="AYH40" s="1925"/>
      <c r="AYI40" s="1925"/>
      <c r="AYJ40" s="1925"/>
      <c r="AYK40" s="1925"/>
      <c r="AYL40" s="1925"/>
      <c r="AYM40" s="1925"/>
      <c r="AYN40" s="1925"/>
      <c r="AYO40" s="1925"/>
      <c r="AYP40" s="1925"/>
      <c r="AYQ40" s="1925"/>
      <c r="AYR40" s="1925"/>
      <c r="AYS40" s="1925"/>
      <c r="AYT40" s="1925"/>
      <c r="AYU40" s="1925"/>
      <c r="AYV40" s="1925"/>
      <c r="AYW40" s="1925"/>
      <c r="AYX40" s="1925"/>
      <c r="AYY40" s="1925"/>
      <c r="AYZ40" s="1925"/>
      <c r="AZA40" s="1925"/>
      <c r="AZB40" s="1925"/>
      <c r="AZC40" s="1925"/>
      <c r="AZD40" s="1925"/>
      <c r="AZE40" s="1925"/>
      <c r="AZF40" s="1925"/>
      <c r="AZG40" s="1925"/>
      <c r="AZH40" s="1925"/>
      <c r="AZI40" s="1925"/>
      <c r="AZJ40" s="1925"/>
      <c r="AZK40" s="1925"/>
      <c r="AZL40" s="1925"/>
      <c r="AZM40" s="1925"/>
      <c r="AZN40" s="1925"/>
      <c r="AZO40" s="1925"/>
      <c r="AZP40" s="1925"/>
      <c r="AZQ40" s="1925"/>
      <c r="AZR40" s="1925"/>
      <c r="AZS40" s="1925"/>
      <c r="AZT40" s="1925"/>
      <c r="AZU40" s="1925"/>
      <c r="AZV40" s="1925"/>
      <c r="AZW40" s="1925"/>
      <c r="AZX40" s="1925"/>
      <c r="AZY40" s="1925"/>
      <c r="AZZ40" s="1925"/>
      <c r="BAA40" s="1925"/>
      <c r="BAB40" s="1925"/>
      <c r="BAC40" s="1925"/>
      <c r="BAD40" s="1925"/>
      <c r="BAE40" s="1925"/>
      <c r="BAF40" s="1925"/>
      <c r="BAG40" s="1925"/>
      <c r="BAH40" s="1925"/>
      <c r="BAI40" s="1925"/>
      <c r="BAJ40" s="1925"/>
      <c r="BAK40" s="1925"/>
      <c r="BAL40" s="1925"/>
      <c r="BAM40" s="1925"/>
      <c r="BAN40" s="1925"/>
      <c r="BAO40" s="1925"/>
      <c r="BAP40" s="1925"/>
      <c r="BAQ40" s="1925"/>
      <c r="BAR40" s="1925"/>
      <c r="BAS40" s="1925"/>
      <c r="BAT40" s="1925"/>
      <c r="BAU40" s="1925"/>
      <c r="BAV40" s="1925"/>
      <c r="BAW40" s="1925"/>
      <c r="BAX40" s="1925"/>
      <c r="BAY40" s="1925"/>
      <c r="BAZ40" s="1925"/>
      <c r="BBA40" s="1925"/>
      <c r="BBB40" s="1925"/>
      <c r="BBC40" s="1925"/>
      <c r="BBD40" s="1925"/>
      <c r="BBE40" s="1925"/>
      <c r="BBF40" s="1925"/>
      <c r="BBG40" s="1925"/>
      <c r="BBH40" s="1925"/>
      <c r="BBI40" s="1925"/>
      <c r="BBJ40" s="1925"/>
      <c r="BBK40" s="1925"/>
      <c r="BBL40" s="1925"/>
      <c r="BBM40" s="1925"/>
      <c r="BBN40" s="1925"/>
      <c r="BBO40" s="1925"/>
      <c r="BBP40" s="1925"/>
      <c r="BBQ40" s="1925"/>
      <c r="BBR40" s="1925"/>
      <c r="BBS40" s="1925"/>
      <c r="BBT40" s="1925"/>
      <c r="BBU40" s="1925"/>
      <c r="BBV40" s="1925"/>
      <c r="BBW40" s="1925"/>
      <c r="BBX40" s="1925"/>
      <c r="BBY40" s="1925"/>
      <c r="BBZ40" s="1925"/>
      <c r="BCA40" s="1925"/>
      <c r="BCB40" s="1925"/>
      <c r="BCC40" s="1925"/>
      <c r="BCD40" s="1925"/>
      <c r="BCE40" s="1925"/>
      <c r="BCF40" s="1925"/>
      <c r="BCG40" s="1925"/>
      <c r="BCH40" s="1925"/>
      <c r="BCI40" s="1925"/>
      <c r="BCJ40" s="1925"/>
      <c r="BCK40" s="1925"/>
      <c r="BCL40" s="1925"/>
      <c r="BCM40" s="1925"/>
      <c r="BCN40" s="1925"/>
      <c r="BCO40" s="1925"/>
      <c r="BCP40" s="1925"/>
      <c r="BCQ40" s="1925"/>
      <c r="BCR40" s="1925"/>
      <c r="BCS40" s="1925"/>
      <c r="BCT40" s="1925"/>
      <c r="BCU40" s="1925"/>
      <c r="BCV40" s="1925"/>
      <c r="BCW40" s="1925"/>
      <c r="BCX40" s="1925"/>
      <c r="BCY40" s="1925"/>
      <c r="BCZ40" s="1925"/>
      <c r="BDA40" s="1925"/>
      <c r="BDB40" s="1925"/>
      <c r="BDC40" s="1925"/>
      <c r="BDD40" s="1925"/>
      <c r="BDE40" s="1925"/>
      <c r="BDF40" s="1925"/>
      <c r="BDG40" s="1925"/>
      <c r="BDH40" s="1925"/>
      <c r="BDI40" s="1925"/>
      <c r="BDJ40" s="1925"/>
      <c r="BDK40" s="1925"/>
      <c r="BDL40" s="1925"/>
      <c r="BDM40" s="1925"/>
      <c r="BDN40" s="1925"/>
      <c r="BDO40" s="1925"/>
      <c r="BDP40" s="1925"/>
      <c r="BDQ40" s="1925"/>
      <c r="BDR40" s="1925"/>
      <c r="BDS40" s="1925"/>
      <c r="BDT40" s="1925"/>
      <c r="BDU40" s="1925"/>
      <c r="BDV40" s="1925"/>
      <c r="BDW40" s="1925"/>
      <c r="BDX40" s="1925"/>
      <c r="BDY40" s="1925"/>
      <c r="BDZ40" s="1925"/>
      <c r="BEA40" s="1925"/>
      <c r="BEB40" s="1925"/>
      <c r="BEC40" s="1925"/>
      <c r="BED40" s="1925"/>
      <c r="BEE40" s="1925"/>
      <c r="BEF40" s="1925"/>
      <c r="BEG40" s="1925"/>
      <c r="BEH40" s="1925"/>
      <c r="BEI40" s="1925"/>
      <c r="BEJ40" s="1925"/>
      <c r="BEK40" s="1925"/>
      <c r="BEL40" s="1925"/>
      <c r="BEM40" s="1925"/>
      <c r="BEN40" s="1925"/>
      <c r="BEO40" s="1925"/>
      <c r="BEP40" s="1925"/>
      <c r="BEQ40" s="1925"/>
      <c r="BER40" s="1925"/>
      <c r="BES40" s="1925"/>
      <c r="BET40" s="1925"/>
      <c r="BEU40" s="1925"/>
      <c r="BEV40" s="1925"/>
      <c r="BEW40" s="1925"/>
      <c r="BEX40" s="1925"/>
      <c r="BEY40" s="1925"/>
      <c r="BEZ40" s="1925"/>
      <c r="BFA40" s="1925"/>
      <c r="BFB40" s="1925"/>
      <c r="BFC40" s="1925"/>
      <c r="BFD40" s="1925"/>
      <c r="BFE40" s="1925"/>
      <c r="BFF40" s="1925"/>
      <c r="BFG40" s="1925"/>
      <c r="BFH40" s="1925"/>
      <c r="BFI40" s="1925"/>
      <c r="BFJ40" s="1925"/>
      <c r="BFK40" s="1925"/>
      <c r="BFL40" s="1925"/>
      <c r="BFM40" s="1925"/>
      <c r="BFN40" s="1925"/>
      <c r="BFO40" s="1925"/>
      <c r="BFP40" s="1925"/>
      <c r="BFQ40" s="1925"/>
      <c r="BFR40" s="1925"/>
      <c r="BFS40" s="1925"/>
      <c r="BFT40" s="1925"/>
      <c r="BFU40" s="1925"/>
      <c r="BFV40" s="1925"/>
      <c r="BFW40" s="1925"/>
      <c r="BFX40" s="1925"/>
      <c r="BFY40" s="1925"/>
      <c r="BFZ40" s="1925"/>
      <c r="BGA40" s="1925"/>
      <c r="BGB40" s="1925"/>
      <c r="BGC40" s="1925"/>
      <c r="BGD40" s="1925"/>
      <c r="BGE40" s="1925"/>
      <c r="BGF40" s="1925"/>
      <c r="BGG40" s="1925"/>
      <c r="BGH40" s="1925"/>
      <c r="BGI40" s="1925"/>
      <c r="BGJ40" s="1925"/>
      <c r="BGK40" s="1925"/>
      <c r="BGL40" s="1925"/>
      <c r="BGM40" s="1925"/>
      <c r="BGN40" s="1925"/>
      <c r="BGO40" s="1925"/>
      <c r="BGP40" s="1925"/>
      <c r="BGQ40" s="1925"/>
      <c r="BGR40" s="1925"/>
      <c r="BGS40" s="1925"/>
      <c r="BGT40" s="1925"/>
      <c r="BGU40" s="1925"/>
      <c r="BGV40" s="1925"/>
      <c r="BGW40" s="1925"/>
      <c r="BGX40" s="1925"/>
      <c r="BGY40" s="1925"/>
      <c r="BGZ40" s="1925"/>
      <c r="BHA40" s="1925"/>
      <c r="BHB40" s="1925"/>
      <c r="BHC40" s="1925"/>
      <c r="BHD40" s="1925"/>
      <c r="BHE40" s="1925"/>
      <c r="BHF40" s="1925"/>
      <c r="BHG40" s="1925"/>
      <c r="BHH40" s="1925"/>
      <c r="BHI40" s="1925"/>
      <c r="BHJ40" s="1925"/>
      <c r="BHK40" s="1925"/>
      <c r="BHL40" s="1925"/>
      <c r="BHM40" s="1925"/>
      <c r="BHN40" s="1925"/>
      <c r="BHO40" s="1925"/>
      <c r="BHP40" s="1925"/>
      <c r="BHQ40" s="1925"/>
      <c r="BHR40" s="1925"/>
      <c r="BHS40" s="1925"/>
      <c r="BHT40" s="1925"/>
      <c r="BHU40" s="1925"/>
      <c r="BHV40" s="1925"/>
      <c r="BHW40" s="1925"/>
      <c r="BHX40" s="1925"/>
      <c r="BHY40" s="1925"/>
      <c r="BHZ40" s="1925"/>
      <c r="BIA40" s="1925"/>
      <c r="BIB40" s="1925"/>
      <c r="BIC40" s="1925"/>
      <c r="BID40" s="1925"/>
      <c r="BIE40" s="1925"/>
      <c r="BIF40" s="1925"/>
      <c r="BIG40" s="1925"/>
      <c r="BIH40" s="1925"/>
      <c r="BII40" s="1925"/>
      <c r="BIJ40" s="1925"/>
      <c r="BIK40" s="1925"/>
      <c r="BIL40" s="1925"/>
      <c r="BIM40" s="1925"/>
      <c r="BIN40" s="1925"/>
      <c r="BIO40" s="1925"/>
      <c r="BIP40" s="1925"/>
      <c r="BIQ40" s="1925"/>
      <c r="BIR40" s="1925"/>
      <c r="BIS40" s="1925"/>
      <c r="BIT40" s="1925"/>
      <c r="BIU40" s="1925"/>
      <c r="BIV40" s="1925"/>
      <c r="BIW40" s="1925"/>
      <c r="BIX40" s="1925"/>
      <c r="BIY40" s="1925"/>
      <c r="BIZ40" s="1925"/>
      <c r="BJA40" s="1925"/>
      <c r="BJB40" s="1925"/>
      <c r="BJC40" s="1925"/>
      <c r="BJD40" s="1925"/>
      <c r="BJE40" s="1925"/>
      <c r="BJF40" s="1925"/>
      <c r="BJG40" s="1925"/>
      <c r="BJH40" s="1925"/>
      <c r="BJI40" s="1925"/>
      <c r="BJJ40" s="1925"/>
      <c r="BJK40" s="1925"/>
      <c r="BJL40" s="1925"/>
      <c r="BJM40" s="1925"/>
      <c r="BJN40" s="1925"/>
      <c r="BJO40" s="1925"/>
      <c r="BJP40" s="1925"/>
      <c r="BJQ40" s="1925"/>
      <c r="BJR40" s="1925"/>
      <c r="BJS40" s="1925"/>
      <c r="BJT40" s="1925"/>
      <c r="BJU40" s="1925"/>
      <c r="BJV40" s="1925"/>
      <c r="BJW40" s="1925"/>
      <c r="BJX40" s="1925"/>
      <c r="BJY40" s="1925"/>
      <c r="BJZ40" s="1925"/>
      <c r="BKA40" s="1925"/>
      <c r="BKB40" s="1925"/>
      <c r="BKC40" s="1925"/>
      <c r="BKD40" s="1925"/>
      <c r="BKE40" s="1925"/>
      <c r="BKF40" s="1925"/>
      <c r="BKG40" s="1925"/>
      <c r="BKH40" s="1925"/>
      <c r="BKI40" s="1925"/>
      <c r="BKJ40" s="1925"/>
      <c r="BKK40" s="1925"/>
      <c r="BKL40" s="1925"/>
      <c r="BKM40" s="1925"/>
      <c r="BKN40" s="1925"/>
      <c r="BKO40" s="1925"/>
      <c r="BKP40" s="1925"/>
      <c r="BKQ40" s="1925"/>
      <c r="BKR40" s="1925"/>
      <c r="BKS40" s="1925"/>
      <c r="BKT40" s="1925"/>
      <c r="BKU40" s="1925"/>
      <c r="BKV40" s="1925"/>
      <c r="BKW40" s="1925"/>
      <c r="BKX40" s="1925"/>
      <c r="BKY40" s="1925"/>
      <c r="BKZ40" s="1925"/>
      <c r="BLA40" s="1925"/>
      <c r="BLB40" s="1925"/>
      <c r="BLC40" s="1925"/>
      <c r="BLD40" s="1925"/>
      <c r="BLE40" s="1925"/>
      <c r="BLF40" s="1925"/>
      <c r="BLG40" s="1925"/>
      <c r="BLH40" s="1925"/>
      <c r="BLI40" s="1925"/>
      <c r="BLJ40" s="1925"/>
      <c r="BLK40" s="1925"/>
      <c r="BLL40" s="1925"/>
      <c r="BLM40" s="1925"/>
      <c r="BLN40" s="1925"/>
      <c r="BLO40" s="1925"/>
      <c r="BLP40" s="1925"/>
      <c r="BLQ40" s="1925"/>
      <c r="BLR40" s="1925"/>
      <c r="BLS40" s="1925"/>
      <c r="BLT40" s="1925"/>
      <c r="BLU40" s="1925"/>
      <c r="BLV40" s="1925"/>
      <c r="BLW40" s="1925"/>
      <c r="BLX40" s="1925"/>
      <c r="BLY40" s="1925"/>
      <c r="BLZ40" s="1925"/>
      <c r="BMA40" s="1925"/>
      <c r="BMB40" s="1925"/>
      <c r="BMC40" s="1925"/>
      <c r="BMD40" s="1925"/>
      <c r="BME40" s="1925"/>
      <c r="BMF40" s="1925"/>
      <c r="BMG40" s="1925"/>
      <c r="BMH40" s="1925"/>
      <c r="BMI40" s="1925"/>
      <c r="BMJ40" s="1925"/>
      <c r="BMK40" s="1925"/>
      <c r="BML40" s="1925"/>
      <c r="BMM40" s="1925"/>
      <c r="BMN40" s="1925"/>
      <c r="BMO40" s="1925"/>
      <c r="BMP40" s="1925"/>
      <c r="BMQ40" s="1925"/>
      <c r="BMR40" s="1925"/>
      <c r="BMS40" s="1925"/>
      <c r="BMT40" s="1925"/>
      <c r="BMU40" s="1925"/>
      <c r="BMV40" s="1925"/>
      <c r="BMW40" s="1925"/>
      <c r="BMX40" s="1925"/>
      <c r="BMY40" s="1925"/>
      <c r="BMZ40" s="1925"/>
      <c r="BNA40" s="1925"/>
      <c r="BNB40" s="1925"/>
      <c r="BNC40" s="1925"/>
      <c r="BND40" s="1925"/>
      <c r="BNE40" s="1925"/>
      <c r="BNF40" s="1925"/>
      <c r="BNG40" s="1925"/>
      <c r="BNH40" s="1925"/>
      <c r="BNI40" s="1925"/>
      <c r="BNJ40" s="1925"/>
      <c r="BNK40" s="1925"/>
      <c r="BNL40" s="1925"/>
      <c r="BNM40" s="1925"/>
      <c r="BNN40" s="1925"/>
      <c r="BNO40" s="1925"/>
      <c r="BNP40" s="1925"/>
      <c r="BNQ40" s="1925"/>
      <c r="BNR40" s="1925"/>
      <c r="BNS40" s="1925"/>
      <c r="BNT40" s="1925"/>
      <c r="BNU40" s="1925"/>
      <c r="BNV40" s="1925"/>
      <c r="BNW40" s="1925"/>
      <c r="BNX40" s="1925"/>
      <c r="BNY40" s="1925"/>
      <c r="BNZ40" s="1925"/>
      <c r="BOA40" s="1925"/>
      <c r="BOB40" s="1925"/>
      <c r="BOC40" s="1925"/>
      <c r="BOD40" s="1925"/>
      <c r="BOE40" s="1925"/>
      <c r="BOF40" s="1925"/>
      <c r="BOG40" s="1925"/>
      <c r="BOH40" s="1925"/>
      <c r="BOI40" s="1925"/>
      <c r="BOJ40" s="1925"/>
      <c r="BOK40" s="1925"/>
      <c r="BOL40" s="1925"/>
      <c r="BOM40" s="1925"/>
      <c r="BON40" s="1925"/>
      <c r="BOO40" s="1925"/>
      <c r="BOP40" s="1925"/>
      <c r="BOQ40" s="1925"/>
      <c r="BOR40" s="1925"/>
      <c r="BOS40" s="1925"/>
      <c r="BOT40" s="1925"/>
      <c r="BOU40" s="1925"/>
      <c r="BOV40" s="1925"/>
      <c r="BOW40" s="1925"/>
      <c r="BOX40" s="1925"/>
      <c r="BOY40" s="1925"/>
      <c r="BOZ40" s="1925"/>
      <c r="BPA40" s="1925"/>
      <c r="BPB40" s="1925"/>
      <c r="BPC40" s="1925"/>
      <c r="BPD40" s="1925"/>
      <c r="BPE40" s="1925"/>
      <c r="BPF40" s="1925"/>
      <c r="BPG40" s="1925"/>
      <c r="BPH40" s="1925"/>
      <c r="BPI40" s="1925"/>
      <c r="BPJ40" s="1925"/>
      <c r="BPK40" s="1925"/>
      <c r="BPL40" s="1925"/>
      <c r="BPM40" s="1925"/>
      <c r="BPN40" s="1925"/>
      <c r="BPO40" s="1925"/>
      <c r="BPP40" s="1925"/>
      <c r="BPQ40" s="1925"/>
      <c r="BPR40" s="1925"/>
      <c r="BPS40" s="1925"/>
      <c r="BPT40" s="1925"/>
      <c r="BPU40" s="1925"/>
      <c r="BPV40" s="1925"/>
      <c r="BPW40" s="1925"/>
      <c r="BPX40" s="1925"/>
      <c r="BPY40" s="1925"/>
      <c r="BPZ40" s="1925"/>
      <c r="BQA40" s="1925"/>
      <c r="BQB40" s="1925"/>
      <c r="BQC40" s="1925"/>
      <c r="BQD40" s="1925"/>
      <c r="BQE40" s="1925"/>
      <c r="BQF40" s="1925"/>
      <c r="BQG40" s="1925"/>
      <c r="BQH40" s="1925"/>
      <c r="BQI40" s="1925"/>
      <c r="BQJ40" s="1925"/>
      <c r="BQK40" s="1925"/>
      <c r="BQL40" s="1925"/>
      <c r="BQM40" s="1925"/>
      <c r="BQN40" s="1925"/>
      <c r="BQO40" s="1925"/>
      <c r="BQP40" s="1925"/>
      <c r="BQQ40" s="1925"/>
      <c r="BQR40" s="1925"/>
      <c r="BQS40" s="1925"/>
      <c r="BQT40" s="1925"/>
      <c r="BQU40" s="1925"/>
      <c r="BQV40" s="1925"/>
      <c r="BQW40" s="1925"/>
      <c r="BQX40" s="1925"/>
      <c r="BQY40" s="1925"/>
      <c r="BQZ40" s="1925"/>
      <c r="BRA40" s="1925"/>
      <c r="BRB40" s="1925"/>
      <c r="BRC40" s="1925"/>
      <c r="BRD40" s="1925"/>
      <c r="BRE40" s="1925"/>
      <c r="BRF40" s="1925"/>
      <c r="BRG40" s="1925"/>
      <c r="BRH40" s="1925"/>
      <c r="BRI40" s="1925"/>
      <c r="BRJ40" s="1925"/>
      <c r="BRK40" s="1925"/>
      <c r="BRL40" s="1925"/>
      <c r="BRM40" s="1925"/>
      <c r="BRN40" s="1925"/>
      <c r="BRO40" s="1925"/>
      <c r="BRP40" s="1925"/>
      <c r="BRQ40" s="1925"/>
      <c r="BRR40" s="1925"/>
      <c r="BRS40" s="1925"/>
      <c r="BRT40" s="1925"/>
      <c r="BRU40" s="1925"/>
      <c r="BRV40" s="1925"/>
      <c r="BRW40" s="1925"/>
      <c r="BRX40" s="1925"/>
      <c r="BRY40" s="1925"/>
      <c r="BRZ40" s="1925"/>
      <c r="BSA40" s="1925"/>
      <c r="BSB40" s="1925"/>
      <c r="BSC40" s="1925"/>
      <c r="BSD40" s="1925"/>
      <c r="BSE40" s="1925"/>
      <c r="BSF40" s="1925"/>
      <c r="BSG40" s="1925"/>
      <c r="BSH40" s="1925"/>
      <c r="BSI40" s="1925"/>
      <c r="BSJ40" s="1925"/>
      <c r="BSK40" s="1925"/>
      <c r="BSL40" s="1925"/>
      <c r="BSM40" s="1925"/>
      <c r="BSN40" s="1925"/>
      <c r="BSO40" s="1925"/>
      <c r="BSP40" s="1925"/>
      <c r="BSQ40" s="1925"/>
      <c r="BSR40" s="1925"/>
      <c r="BSS40" s="1925"/>
      <c r="BST40" s="1925"/>
      <c r="BSU40" s="1925"/>
      <c r="BSV40" s="1925"/>
      <c r="BSW40" s="1925"/>
      <c r="BSX40" s="1925"/>
      <c r="BSY40" s="1925"/>
      <c r="BSZ40" s="1925"/>
      <c r="BTA40" s="1925"/>
      <c r="BTB40" s="1925"/>
      <c r="BTC40" s="1925"/>
      <c r="BTD40" s="1925"/>
      <c r="BTE40" s="1925"/>
      <c r="BTF40" s="1925"/>
      <c r="BTG40" s="1925"/>
      <c r="BTH40" s="1925"/>
      <c r="BTI40" s="1925"/>
      <c r="BTJ40" s="1925"/>
      <c r="BTK40" s="1925"/>
      <c r="BTL40" s="1925"/>
      <c r="BTM40" s="1925"/>
      <c r="BTN40" s="1925"/>
      <c r="BTO40" s="1925"/>
      <c r="BTP40" s="1925"/>
      <c r="BTQ40" s="1925"/>
      <c r="BTR40" s="1925"/>
      <c r="BTS40" s="1925"/>
      <c r="BTT40" s="1925"/>
      <c r="BTU40" s="1925"/>
      <c r="BTV40" s="1925"/>
      <c r="BTW40" s="1925"/>
      <c r="BTX40" s="1925"/>
      <c r="BTY40" s="1925"/>
      <c r="BTZ40" s="1925"/>
      <c r="BUA40" s="1925"/>
      <c r="BUB40" s="1925"/>
      <c r="BUC40" s="1925"/>
      <c r="BUD40" s="1925"/>
      <c r="BUE40" s="1925"/>
      <c r="BUF40" s="1925"/>
      <c r="BUG40" s="1925"/>
      <c r="BUH40" s="1925"/>
      <c r="BUI40" s="1925"/>
      <c r="BUJ40" s="1925"/>
      <c r="BUK40" s="1925"/>
      <c r="BUL40" s="1925"/>
      <c r="BUM40" s="1925"/>
      <c r="BUN40" s="1925"/>
      <c r="BUO40" s="1925"/>
      <c r="BUP40" s="1925"/>
      <c r="BUQ40" s="1925"/>
      <c r="BUR40" s="1925"/>
      <c r="BUS40" s="1925"/>
      <c r="BUT40" s="1925"/>
      <c r="BUU40" s="1925"/>
      <c r="BUV40" s="1925"/>
      <c r="BUW40" s="1925"/>
      <c r="BUX40" s="1925"/>
      <c r="BUY40" s="1925"/>
      <c r="BUZ40" s="1925"/>
      <c r="BVA40" s="1925"/>
      <c r="BVB40" s="1925"/>
      <c r="BVC40" s="1925"/>
      <c r="BVD40" s="1925"/>
      <c r="BVE40" s="1925"/>
      <c r="BVF40" s="1925"/>
      <c r="BVG40" s="1925"/>
      <c r="BVH40" s="1925"/>
      <c r="BVI40" s="1925"/>
      <c r="BVJ40" s="1925"/>
      <c r="BVK40" s="1925"/>
      <c r="BVL40" s="1925"/>
      <c r="BVM40" s="1925"/>
      <c r="BVN40" s="1925"/>
      <c r="BVO40" s="1925"/>
      <c r="BVP40" s="1925"/>
      <c r="BVQ40" s="1925"/>
      <c r="BVR40" s="1925"/>
      <c r="BVS40" s="1925"/>
      <c r="BVT40" s="1925"/>
      <c r="BVU40" s="1925"/>
      <c r="BVV40" s="1925"/>
      <c r="BVW40" s="1925"/>
      <c r="BVX40" s="1925"/>
      <c r="BVY40" s="1925"/>
      <c r="BVZ40" s="1925"/>
      <c r="BWA40" s="1925"/>
      <c r="BWB40" s="1925"/>
      <c r="BWC40" s="1925"/>
      <c r="BWD40" s="1925"/>
      <c r="BWE40" s="1925"/>
      <c r="BWF40" s="1925"/>
      <c r="BWG40" s="1925"/>
      <c r="BWH40" s="1925"/>
      <c r="BWI40" s="1925"/>
      <c r="BWJ40" s="1925"/>
      <c r="BWK40" s="1925"/>
      <c r="BWL40" s="1925"/>
      <c r="BWM40" s="1925"/>
      <c r="BWN40" s="1925"/>
      <c r="BWO40" s="1925"/>
      <c r="BWP40" s="1925"/>
      <c r="BWQ40" s="1925"/>
      <c r="BWR40" s="1925"/>
      <c r="BWS40" s="1925"/>
      <c r="BWT40" s="1925"/>
      <c r="BWU40" s="1925"/>
      <c r="BWV40" s="1925"/>
      <c r="BWW40" s="1925"/>
      <c r="BWX40" s="1925"/>
      <c r="BWY40" s="1925"/>
      <c r="BWZ40" s="1925"/>
      <c r="BXA40" s="1925"/>
      <c r="BXB40" s="1925"/>
      <c r="BXC40" s="1925"/>
      <c r="BXD40" s="1925"/>
      <c r="BXE40" s="1925"/>
      <c r="BXF40" s="1925"/>
      <c r="BXG40" s="1925"/>
      <c r="BXH40" s="1925"/>
      <c r="BXI40" s="1925"/>
      <c r="BXJ40" s="1925"/>
      <c r="BXK40" s="1925"/>
      <c r="BXL40" s="1925"/>
      <c r="BXM40" s="1925"/>
      <c r="BXN40" s="1925"/>
      <c r="BXO40" s="1925"/>
      <c r="BXP40" s="1925"/>
      <c r="BXQ40" s="1925"/>
      <c r="BXR40" s="1925"/>
      <c r="BXS40" s="1925"/>
      <c r="BXT40" s="1925"/>
      <c r="BXU40" s="1925"/>
      <c r="BXV40" s="1925"/>
      <c r="BXW40" s="1925"/>
      <c r="BXX40" s="1925"/>
      <c r="BXY40" s="1925"/>
      <c r="BXZ40" s="1925"/>
      <c r="BYA40" s="1925"/>
      <c r="BYB40" s="1925"/>
      <c r="BYC40" s="1925"/>
      <c r="BYD40" s="1925"/>
      <c r="BYE40" s="1925"/>
      <c r="BYF40" s="1925"/>
      <c r="BYG40" s="1925"/>
      <c r="BYH40" s="1925"/>
      <c r="BYI40" s="1925"/>
      <c r="BYJ40" s="1925"/>
      <c r="BYK40" s="1925"/>
      <c r="BYL40" s="1925"/>
      <c r="BYM40" s="1925"/>
      <c r="BYN40" s="1925"/>
      <c r="BYO40" s="1925"/>
      <c r="BYP40" s="1925"/>
      <c r="BYQ40" s="1925"/>
      <c r="BYR40" s="1925"/>
      <c r="BYS40" s="1925"/>
      <c r="BYT40" s="1925"/>
      <c r="BYU40" s="1925"/>
      <c r="BYV40" s="1925"/>
      <c r="BYW40" s="1925"/>
      <c r="BYX40" s="1925"/>
      <c r="BYY40" s="1925"/>
      <c r="BYZ40" s="1925"/>
      <c r="BZA40" s="1925"/>
      <c r="BZB40" s="1925"/>
      <c r="BZC40" s="1925"/>
      <c r="BZD40" s="1925"/>
      <c r="BZE40" s="1925"/>
      <c r="BZF40" s="1925"/>
      <c r="BZG40" s="1925"/>
      <c r="BZH40" s="1925"/>
      <c r="BZI40" s="1925"/>
      <c r="BZJ40" s="1925"/>
      <c r="BZK40" s="1925"/>
      <c r="BZL40" s="1925"/>
      <c r="BZM40" s="1925"/>
      <c r="BZN40" s="1925"/>
      <c r="BZO40" s="1925"/>
      <c r="BZP40" s="1925"/>
      <c r="BZQ40" s="1925"/>
      <c r="BZR40" s="1925"/>
      <c r="BZS40" s="1925"/>
      <c r="BZT40" s="1925"/>
      <c r="BZU40" s="1925"/>
      <c r="BZV40" s="1925"/>
      <c r="BZW40" s="1925"/>
      <c r="BZX40" s="1925"/>
      <c r="BZY40" s="1925"/>
      <c r="BZZ40" s="1925"/>
      <c r="CAA40" s="1925"/>
      <c r="CAB40" s="1925"/>
      <c r="CAC40" s="1925"/>
      <c r="CAD40" s="1925"/>
      <c r="CAE40" s="1925"/>
      <c r="CAF40" s="1925"/>
      <c r="CAG40" s="1925"/>
      <c r="CAH40" s="1925"/>
      <c r="CAI40" s="1925"/>
      <c r="CAJ40" s="1925"/>
      <c r="CAK40" s="1925"/>
      <c r="CAL40" s="1925"/>
      <c r="CAM40" s="1925"/>
      <c r="CAN40" s="1925"/>
      <c r="CAO40" s="1925"/>
      <c r="CAP40" s="1925"/>
      <c r="CAQ40" s="1925"/>
      <c r="CAR40" s="1925"/>
      <c r="CAS40" s="1925"/>
      <c r="CAT40" s="1925"/>
      <c r="CAU40" s="1925"/>
      <c r="CAV40" s="1925"/>
      <c r="CAW40" s="1925"/>
      <c r="CAX40" s="1925"/>
      <c r="CAY40" s="1925"/>
      <c r="CAZ40" s="1925"/>
      <c r="CBA40" s="1925"/>
      <c r="CBB40" s="1925"/>
      <c r="CBC40" s="1925"/>
      <c r="CBD40" s="1925"/>
      <c r="CBE40" s="1925"/>
      <c r="CBF40" s="1925"/>
      <c r="CBG40" s="1925"/>
      <c r="CBH40" s="1925"/>
      <c r="CBI40" s="1925"/>
      <c r="CBJ40" s="1925"/>
      <c r="CBK40" s="1925"/>
      <c r="CBL40" s="1925"/>
      <c r="CBM40" s="1925"/>
      <c r="CBN40" s="1925"/>
      <c r="CBO40" s="1925"/>
      <c r="CBP40" s="1925"/>
      <c r="CBQ40" s="1925"/>
      <c r="CBR40" s="1925"/>
      <c r="CBS40" s="1925"/>
      <c r="CBT40" s="1925"/>
      <c r="CBU40" s="1925"/>
      <c r="CBV40" s="1925"/>
      <c r="CBW40" s="1925"/>
      <c r="CBX40" s="1925"/>
      <c r="CBY40" s="1925"/>
      <c r="CBZ40" s="1925"/>
      <c r="CCA40" s="1925"/>
      <c r="CCB40" s="1925"/>
      <c r="CCC40" s="1925"/>
      <c r="CCD40" s="1925"/>
      <c r="CCE40" s="1925"/>
      <c r="CCF40" s="1925"/>
      <c r="CCG40" s="1925"/>
      <c r="CCH40" s="1925"/>
      <c r="CCI40" s="1925"/>
      <c r="CCJ40" s="1925"/>
      <c r="CCK40" s="1925"/>
      <c r="CCL40" s="1925"/>
      <c r="CCM40" s="1925"/>
      <c r="CCN40" s="1925"/>
      <c r="CCO40" s="1925"/>
      <c r="CCP40" s="1925"/>
      <c r="CCQ40" s="1925"/>
      <c r="CCR40" s="1925"/>
      <c r="CCS40" s="1925"/>
      <c r="CCT40" s="1925"/>
      <c r="CCU40" s="1925"/>
      <c r="CCV40" s="1925"/>
      <c r="CCW40" s="1925"/>
      <c r="CCX40" s="1925"/>
      <c r="CCY40" s="1925"/>
      <c r="CCZ40" s="1925"/>
      <c r="CDA40" s="1925"/>
      <c r="CDB40" s="1925"/>
      <c r="CDC40" s="1925"/>
      <c r="CDD40" s="1925"/>
      <c r="CDE40" s="1925"/>
      <c r="CDF40" s="1925"/>
      <c r="CDG40" s="1925"/>
      <c r="CDH40" s="1925"/>
      <c r="CDI40" s="1925"/>
      <c r="CDJ40" s="1925"/>
      <c r="CDK40" s="1925"/>
      <c r="CDL40" s="1925"/>
      <c r="CDM40" s="1925"/>
      <c r="CDN40" s="1925"/>
      <c r="CDO40" s="1925"/>
      <c r="CDP40" s="1925"/>
      <c r="CDQ40" s="1925"/>
      <c r="CDR40" s="1925"/>
      <c r="CDS40" s="1925"/>
      <c r="CDT40" s="1925"/>
      <c r="CDU40" s="1925"/>
      <c r="CDV40" s="1925"/>
      <c r="CDW40" s="1925"/>
      <c r="CDX40" s="1925"/>
      <c r="CDY40" s="1925"/>
      <c r="CDZ40" s="1925"/>
      <c r="CEA40" s="1925"/>
      <c r="CEB40" s="1925"/>
      <c r="CEC40" s="1925"/>
      <c r="CED40" s="1925"/>
      <c r="CEE40" s="1925"/>
      <c r="CEF40" s="1925"/>
      <c r="CEG40" s="1925"/>
      <c r="CEH40" s="1925"/>
      <c r="CEI40" s="1925"/>
      <c r="CEJ40" s="1925"/>
      <c r="CEK40" s="1925"/>
      <c r="CEL40" s="1925"/>
      <c r="CEM40" s="1925"/>
      <c r="CEN40" s="1925"/>
      <c r="CEO40" s="1925"/>
      <c r="CEP40" s="1925"/>
      <c r="CEQ40" s="1925"/>
      <c r="CER40" s="1925"/>
      <c r="CES40" s="1925"/>
      <c r="CET40" s="1925"/>
      <c r="CEU40" s="1925"/>
      <c r="CEV40" s="1925"/>
      <c r="CEW40" s="1925"/>
      <c r="CEX40" s="1925"/>
      <c r="CEY40" s="1925"/>
      <c r="CEZ40" s="1925"/>
      <c r="CFA40" s="1925"/>
      <c r="CFB40" s="1925"/>
      <c r="CFC40" s="1925"/>
      <c r="CFD40" s="1925"/>
      <c r="CFE40" s="1925"/>
      <c r="CFF40" s="1925"/>
      <c r="CFG40" s="1925"/>
      <c r="CFH40" s="1925"/>
      <c r="CFI40" s="1925"/>
      <c r="CFJ40" s="1925"/>
      <c r="CFK40" s="1925"/>
      <c r="CFL40" s="1925"/>
      <c r="CFM40" s="1925"/>
      <c r="CFN40" s="1925"/>
      <c r="CFO40" s="1925"/>
      <c r="CFP40" s="1925"/>
      <c r="CFQ40" s="1925"/>
      <c r="CFR40" s="1925"/>
      <c r="CFS40" s="1925"/>
      <c r="CFT40" s="1925"/>
      <c r="CFU40" s="1925"/>
      <c r="CFV40" s="1925"/>
      <c r="CFW40" s="1925"/>
      <c r="CFX40" s="1925"/>
      <c r="CFY40" s="1925"/>
      <c r="CFZ40" s="1925"/>
      <c r="CGA40" s="1925"/>
      <c r="CGB40" s="1925"/>
      <c r="CGC40" s="1925"/>
      <c r="CGD40" s="1925"/>
      <c r="CGE40" s="1925"/>
      <c r="CGF40" s="1925"/>
      <c r="CGG40" s="1925"/>
      <c r="CGH40" s="1925"/>
      <c r="CGI40" s="1925"/>
      <c r="CGJ40" s="1925"/>
      <c r="CGK40" s="1925"/>
      <c r="CGL40" s="1925"/>
      <c r="CGM40" s="1925"/>
      <c r="CGN40" s="1925"/>
      <c r="CGO40" s="1925"/>
      <c r="CGP40" s="1925"/>
      <c r="CGQ40" s="1925"/>
      <c r="CGR40" s="1925"/>
      <c r="CGS40" s="1925"/>
      <c r="CGT40" s="1925"/>
      <c r="CGU40" s="1925"/>
      <c r="CGV40" s="1925"/>
      <c r="CGW40" s="1925"/>
      <c r="CGX40" s="1925"/>
      <c r="CGY40" s="1925"/>
      <c r="CGZ40" s="1925"/>
      <c r="CHA40" s="1925"/>
      <c r="CHB40" s="1925"/>
      <c r="CHC40" s="1925"/>
      <c r="CHD40" s="1925"/>
      <c r="CHE40" s="1925"/>
      <c r="CHF40" s="1925"/>
      <c r="CHG40" s="1925"/>
      <c r="CHH40" s="1925"/>
      <c r="CHI40" s="1925"/>
      <c r="CHJ40" s="1925"/>
      <c r="CHK40" s="1925"/>
      <c r="CHL40" s="1925"/>
      <c r="CHM40" s="1925"/>
      <c r="CHN40" s="1925"/>
      <c r="CHO40" s="1925"/>
      <c r="CHP40" s="1925"/>
      <c r="CHQ40" s="1925"/>
      <c r="CHR40" s="1925"/>
      <c r="CHS40" s="1925"/>
      <c r="CHT40" s="1925"/>
      <c r="CHU40" s="1925"/>
      <c r="CHV40" s="1925"/>
      <c r="CHW40" s="1925"/>
      <c r="CHX40" s="1925"/>
      <c r="CHY40" s="1925"/>
      <c r="CHZ40" s="1925"/>
      <c r="CIA40" s="1925"/>
      <c r="CIB40" s="1925"/>
      <c r="CIC40" s="1925"/>
      <c r="CID40" s="1925"/>
      <c r="CIE40" s="1925"/>
      <c r="CIF40" s="1925"/>
      <c r="CIG40" s="1925"/>
      <c r="CIH40" s="1925"/>
      <c r="CII40" s="1925"/>
      <c r="CIJ40" s="1925"/>
      <c r="CIK40" s="1925"/>
      <c r="CIL40" s="1925"/>
      <c r="CIM40" s="1925"/>
      <c r="CIN40" s="1925"/>
      <c r="CIO40" s="1925"/>
      <c r="CIP40" s="1925"/>
      <c r="CIQ40" s="1925"/>
      <c r="CIR40" s="1925"/>
      <c r="CIS40" s="1925"/>
      <c r="CIT40" s="1925"/>
      <c r="CIU40" s="1925"/>
      <c r="CIV40" s="1925"/>
      <c r="CIW40" s="1925"/>
      <c r="CIX40" s="1925"/>
      <c r="CIY40" s="1925"/>
      <c r="CIZ40" s="1925"/>
      <c r="CJA40" s="1925"/>
      <c r="CJB40" s="1925"/>
      <c r="CJC40" s="1925"/>
      <c r="CJD40" s="1925"/>
      <c r="CJE40" s="1925"/>
      <c r="CJF40" s="1925"/>
      <c r="CJG40" s="1925"/>
      <c r="CJH40" s="1925"/>
      <c r="CJI40" s="1925"/>
      <c r="CJJ40" s="1925"/>
      <c r="CJK40" s="1925"/>
      <c r="CJL40" s="1925"/>
      <c r="CJM40" s="1925"/>
      <c r="CJN40" s="1925"/>
      <c r="CJO40" s="1925"/>
      <c r="CJP40" s="1925"/>
      <c r="CJQ40" s="1925"/>
      <c r="CJR40" s="1925"/>
      <c r="CJS40" s="1925"/>
      <c r="CJT40" s="1925"/>
      <c r="CJU40" s="1925"/>
      <c r="CJV40" s="1925"/>
      <c r="CJW40" s="1925"/>
      <c r="CJX40" s="1925"/>
      <c r="CJY40" s="1925"/>
      <c r="CJZ40" s="1925"/>
      <c r="CKA40" s="1925"/>
      <c r="CKB40" s="1925"/>
      <c r="CKC40" s="1925"/>
      <c r="CKD40" s="1925"/>
      <c r="CKE40" s="1925"/>
      <c r="CKF40" s="1925"/>
      <c r="CKG40" s="1925"/>
      <c r="CKH40" s="1925"/>
      <c r="CKI40" s="1925"/>
      <c r="CKJ40" s="1925"/>
      <c r="CKK40" s="1925"/>
      <c r="CKL40" s="1925"/>
      <c r="CKM40" s="1925"/>
      <c r="CKN40" s="1925"/>
      <c r="CKO40" s="1925"/>
      <c r="CKP40" s="1925"/>
      <c r="CKQ40" s="1925"/>
      <c r="CKR40" s="1925"/>
      <c r="CKS40" s="1925"/>
      <c r="CKT40" s="1925"/>
      <c r="CKU40" s="1925"/>
      <c r="CKV40" s="1925"/>
      <c r="CKW40" s="1925"/>
      <c r="CKX40" s="1925"/>
      <c r="CKY40" s="1925"/>
      <c r="CKZ40" s="1925"/>
      <c r="CLA40" s="1925"/>
      <c r="CLB40" s="1925"/>
      <c r="CLC40" s="1925"/>
      <c r="CLD40" s="1925"/>
      <c r="CLE40" s="1925"/>
      <c r="CLF40" s="1925"/>
      <c r="CLG40" s="1925"/>
      <c r="CLH40" s="1925"/>
      <c r="CLI40" s="1925"/>
      <c r="CLJ40" s="1925"/>
      <c r="CLK40" s="1925"/>
      <c r="CLL40" s="1925"/>
      <c r="CLM40" s="1925"/>
      <c r="CLN40" s="1925"/>
      <c r="CLO40" s="1925"/>
      <c r="CLP40" s="1925"/>
      <c r="CLQ40" s="1925"/>
      <c r="CLR40" s="1925"/>
      <c r="CLS40" s="1925"/>
      <c r="CLT40" s="1925"/>
      <c r="CLU40" s="1925"/>
      <c r="CLV40" s="1925"/>
      <c r="CLW40" s="1925"/>
      <c r="CLX40" s="1925"/>
      <c r="CLY40" s="1925"/>
      <c r="CLZ40" s="1925"/>
      <c r="CMA40" s="1925"/>
      <c r="CMB40" s="1925"/>
      <c r="CMC40" s="1925"/>
      <c r="CMD40" s="1925"/>
      <c r="CME40" s="1925"/>
      <c r="CMF40" s="1925"/>
      <c r="CMG40" s="1925"/>
      <c r="CMH40" s="1925"/>
      <c r="CMI40" s="1925"/>
      <c r="CMJ40" s="1925"/>
      <c r="CMK40" s="1925"/>
      <c r="CML40" s="1925"/>
      <c r="CMM40" s="1925"/>
      <c r="CMN40" s="1925"/>
      <c r="CMO40" s="1925"/>
      <c r="CMP40" s="1925"/>
      <c r="CMQ40" s="1925"/>
      <c r="CMR40" s="1925"/>
      <c r="CMS40" s="1925"/>
      <c r="CMT40" s="1925"/>
      <c r="CMU40" s="1925"/>
      <c r="CMV40" s="1925"/>
      <c r="CMW40" s="1925"/>
      <c r="CMX40" s="1925"/>
      <c r="CMY40" s="1925"/>
      <c r="CMZ40" s="1925"/>
      <c r="CNA40" s="1925"/>
      <c r="CNB40" s="1925"/>
      <c r="CNC40" s="1925"/>
      <c r="CND40" s="1925"/>
      <c r="CNE40" s="1925"/>
      <c r="CNF40" s="1925"/>
      <c r="CNG40" s="1925"/>
      <c r="CNH40" s="1925"/>
      <c r="CNI40" s="1925"/>
      <c r="CNJ40" s="1925"/>
      <c r="CNK40" s="1925"/>
      <c r="CNL40" s="1925"/>
      <c r="CNM40" s="1925"/>
      <c r="CNN40" s="1925"/>
      <c r="CNO40" s="1925"/>
      <c r="CNP40" s="1925"/>
      <c r="CNQ40" s="1925"/>
      <c r="CNR40" s="1925"/>
      <c r="CNS40" s="1925"/>
      <c r="CNT40" s="1925"/>
      <c r="CNU40" s="1925"/>
      <c r="CNV40" s="1925"/>
      <c r="CNW40" s="1925"/>
      <c r="CNX40" s="1925"/>
      <c r="CNY40" s="1925"/>
      <c r="CNZ40" s="1925"/>
      <c r="COA40" s="1925"/>
      <c r="COB40" s="1925"/>
      <c r="COC40" s="1925"/>
      <c r="COD40" s="1925"/>
      <c r="COE40" s="1925"/>
      <c r="COF40" s="1925"/>
      <c r="COG40" s="1925"/>
      <c r="COH40" s="1925"/>
      <c r="COI40" s="1925"/>
      <c r="COJ40" s="1925"/>
      <c r="COK40" s="1925"/>
      <c r="COL40" s="1925"/>
      <c r="COM40" s="1925"/>
      <c r="CON40" s="1925"/>
      <c r="COO40" s="1925"/>
      <c r="COP40" s="1925"/>
      <c r="COQ40" s="1925"/>
      <c r="COR40" s="1925"/>
      <c r="COS40" s="1925"/>
      <c r="COT40" s="1925"/>
      <c r="COU40" s="1925"/>
      <c r="COV40" s="1925"/>
      <c r="COW40" s="1925"/>
      <c r="COX40" s="1925"/>
      <c r="COY40" s="1925"/>
      <c r="COZ40" s="1925"/>
      <c r="CPA40" s="1925"/>
      <c r="CPB40" s="1925"/>
      <c r="CPC40" s="1925"/>
      <c r="CPD40" s="1925"/>
      <c r="CPE40" s="1925"/>
      <c r="CPF40" s="1925"/>
      <c r="CPG40" s="1925"/>
      <c r="CPH40" s="1925"/>
      <c r="CPI40" s="1925"/>
      <c r="CPJ40" s="1925"/>
      <c r="CPK40" s="1925"/>
      <c r="CPL40" s="1925"/>
      <c r="CPM40" s="1925"/>
      <c r="CPN40" s="1925"/>
      <c r="CPO40" s="1925"/>
      <c r="CPP40" s="1925"/>
      <c r="CPQ40" s="1925"/>
      <c r="CPR40" s="1925"/>
      <c r="CPS40" s="1925"/>
      <c r="CPT40" s="1925"/>
      <c r="CPU40" s="1925"/>
      <c r="CPV40" s="1925"/>
      <c r="CPW40" s="1925"/>
      <c r="CPX40" s="1925"/>
      <c r="CPY40" s="1925"/>
      <c r="CPZ40" s="1925"/>
      <c r="CQA40" s="1925"/>
      <c r="CQB40" s="1925"/>
      <c r="CQC40" s="1925"/>
      <c r="CQD40" s="1925"/>
      <c r="CQE40" s="1925"/>
      <c r="CQF40" s="1925"/>
      <c r="CQG40" s="1925"/>
      <c r="CQH40" s="1925"/>
      <c r="CQI40" s="1925"/>
      <c r="CQJ40" s="1925"/>
      <c r="CQK40" s="1925"/>
      <c r="CQL40" s="1925"/>
      <c r="CQM40" s="1925"/>
      <c r="CQN40" s="1925"/>
      <c r="CQO40" s="1925"/>
      <c r="CQP40" s="1925"/>
      <c r="CQQ40" s="1925"/>
      <c r="CQR40" s="1925"/>
      <c r="CQS40" s="1925"/>
      <c r="CQT40" s="1925"/>
      <c r="CQU40" s="1925"/>
      <c r="CQV40" s="1925"/>
      <c r="CQW40" s="1925"/>
      <c r="CQX40" s="1925"/>
      <c r="CQY40" s="1925"/>
      <c r="CQZ40" s="1925"/>
      <c r="CRA40" s="1925"/>
      <c r="CRB40" s="1925"/>
      <c r="CRC40" s="1925"/>
      <c r="CRD40" s="1925"/>
      <c r="CRE40" s="1925"/>
      <c r="CRF40" s="1925"/>
      <c r="CRG40" s="1925"/>
      <c r="CRH40" s="1925"/>
      <c r="CRI40" s="1925"/>
      <c r="CRJ40" s="1925"/>
      <c r="CRK40" s="1925"/>
      <c r="CRL40" s="1925"/>
      <c r="CRM40" s="1925"/>
      <c r="CRN40" s="1925"/>
      <c r="CRO40" s="1925"/>
      <c r="CRP40" s="1925"/>
      <c r="CRQ40" s="1925"/>
      <c r="CRR40" s="1925"/>
      <c r="CRS40" s="1925"/>
      <c r="CRT40" s="1925"/>
      <c r="CRU40" s="1925"/>
      <c r="CRV40" s="1925"/>
      <c r="CRW40" s="1925"/>
      <c r="CRX40" s="1925"/>
      <c r="CRY40" s="1925"/>
      <c r="CRZ40" s="1925"/>
      <c r="CSA40" s="1925"/>
      <c r="CSB40" s="1925"/>
      <c r="CSC40" s="1925"/>
      <c r="CSD40" s="1925"/>
      <c r="CSE40" s="1925"/>
      <c r="CSF40" s="1925"/>
      <c r="CSG40" s="1925"/>
      <c r="CSH40" s="1925"/>
      <c r="CSI40" s="1925"/>
      <c r="CSJ40" s="1925"/>
      <c r="CSK40" s="1925"/>
      <c r="CSL40" s="1925"/>
      <c r="CSM40" s="1925"/>
      <c r="CSN40" s="1925"/>
      <c r="CSO40" s="1925"/>
      <c r="CSP40" s="1925"/>
      <c r="CSQ40" s="1925"/>
      <c r="CSR40" s="1925"/>
      <c r="CSS40" s="1925"/>
      <c r="CST40" s="1925"/>
      <c r="CSU40" s="1925"/>
      <c r="CSV40" s="1925"/>
      <c r="CSW40" s="1925"/>
      <c r="CSX40" s="1925"/>
      <c r="CSY40" s="1925"/>
      <c r="CSZ40" s="1925"/>
      <c r="CTA40" s="1925"/>
      <c r="CTB40" s="1925"/>
      <c r="CTC40" s="1925"/>
      <c r="CTD40" s="1925"/>
      <c r="CTE40" s="1925"/>
      <c r="CTF40" s="1925"/>
      <c r="CTG40" s="1925"/>
      <c r="CTH40" s="1925"/>
      <c r="CTI40" s="1925"/>
      <c r="CTJ40" s="1925"/>
      <c r="CTK40" s="1925"/>
      <c r="CTL40" s="1925"/>
      <c r="CTM40" s="1925"/>
      <c r="CTN40" s="1925"/>
      <c r="CTO40" s="1925"/>
      <c r="CTP40" s="1925"/>
      <c r="CTQ40" s="1925"/>
      <c r="CTR40" s="1925"/>
      <c r="CTS40" s="1925"/>
      <c r="CTT40" s="1925"/>
      <c r="CTU40" s="1925"/>
      <c r="CTV40" s="1925"/>
      <c r="CTW40" s="1925"/>
      <c r="CTX40" s="1925"/>
      <c r="CTY40" s="1925"/>
      <c r="CTZ40" s="1925"/>
      <c r="CUA40" s="1925"/>
      <c r="CUB40" s="1925"/>
      <c r="CUC40" s="1925"/>
      <c r="CUD40" s="1925"/>
      <c r="CUE40" s="1925"/>
      <c r="CUF40" s="1925"/>
      <c r="CUG40" s="1925"/>
      <c r="CUH40" s="1925"/>
      <c r="CUI40" s="1925"/>
      <c r="CUJ40" s="1925"/>
      <c r="CUK40" s="1925"/>
      <c r="CUL40" s="1925"/>
      <c r="CUM40" s="1925"/>
      <c r="CUN40" s="1925"/>
      <c r="CUO40" s="1925"/>
      <c r="CUP40" s="1925"/>
      <c r="CUQ40" s="1925"/>
      <c r="CUR40" s="1925"/>
      <c r="CUS40" s="1925"/>
      <c r="CUT40" s="1925"/>
      <c r="CUU40" s="1925"/>
      <c r="CUV40" s="1925"/>
      <c r="CUW40" s="1925"/>
      <c r="CUX40" s="1925"/>
      <c r="CUY40" s="1925"/>
      <c r="CUZ40" s="1925"/>
      <c r="CVA40" s="1925"/>
      <c r="CVB40" s="1925"/>
      <c r="CVC40" s="1925"/>
      <c r="CVD40" s="1925"/>
      <c r="CVE40" s="1925"/>
      <c r="CVF40" s="1925"/>
      <c r="CVG40" s="1925"/>
      <c r="CVH40" s="1925"/>
      <c r="CVI40" s="1925"/>
      <c r="CVJ40" s="1925"/>
      <c r="CVK40" s="1925"/>
      <c r="CVL40" s="1925"/>
      <c r="CVM40" s="1925"/>
      <c r="CVN40" s="1925"/>
      <c r="CVO40" s="1925"/>
      <c r="CVP40" s="1925"/>
      <c r="CVQ40" s="1925"/>
      <c r="CVR40" s="1925"/>
      <c r="CVS40" s="1925"/>
      <c r="CVT40" s="1925"/>
      <c r="CVU40" s="1925"/>
      <c r="CVV40" s="1925"/>
      <c r="CVW40" s="1925"/>
      <c r="CVX40" s="1925"/>
      <c r="CVY40" s="1925"/>
      <c r="CVZ40" s="1925"/>
      <c r="CWA40" s="1925"/>
      <c r="CWB40" s="1925"/>
      <c r="CWC40" s="1925"/>
      <c r="CWD40" s="1925"/>
      <c r="CWE40" s="1925"/>
      <c r="CWF40" s="1925"/>
      <c r="CWG40" s="1925"/>
      <c r="CWH40" s="1925"/>
      <c r="CWI40" s="1925"/>
      <c r="CWJ40" s="1925"/>
      <c r="CWK40" s="1925"/>
      <c r="CWL40" s="1925"/>
      <c r="CWM40" s="1925"/>
      <c r="CWN40" s="1925"/>
      <c r="CWO40" s="1925"/>
      <c r="CWP40" s="1925"/>
      <c r="CWQ40" s="1925"/>
      <c r="CWR40" s="1925"/>
      <c r="CWS40" s="1925"/>
      <c r="CWT40" s="1925"/>
      <c r="CWU40" s="1925"/>
      <c r="CWV40" s="1925"/>
      <c r="CWW40" s="1925"/>
      <c r="CWX40" s="1925"/>
      <c r="CWY40" s="1925"/>
      <c r="CWZ40" s="1925"/>
      <c r="CXA40" s="1925"/>
      <c r="CXB40" s="1925"/>
      <c r="CXC40" s="1925"/>
      <c r="CXD40" s="1925"/>
      <c r="CXE40" s="1925"/>
      <c r="CXF40" s="1925"/>
      <c r="CXG40" s="1925"/>
      <c r="CXH40" s="1925"/>
      <c r="CXI40" s="1925"/>
      <c r="CXJ40" s="1925"/>
      <c r="CXK40" s="1925"/>
      <c r="CXL40" s="1925"/>
      <c r="CXM40" s="1925"/>
      <c r="CXN40" s="1925"/>
      <c r="CXO40" s="1925"/>
      <c r="CXP40" s="1925"/>
      <c r="CXQ40" s="1925"/>
      <c r="CXR40" s="1925"/>
      <c r="CXS40" s="1925"/>
      <c r="CXT40" s="1925"/>
      <c r="CXU40" s="1925"/>
      <c r="CXV40" s="1925"/>
      <c r="CXW40" s="1925"/>
      <c r="CXX40" s="1925"/>
      <c r="CXY40" s="1925"/>
      <c r="CXZ40" s="1925"/>
      <c r="CYA40" s="1925"/>
      <c r="CYB40" s="1925"/>
      <c r="CYC40" s="1925"/>
      <c r="CYD40" s="1925"/>
      <c r="CYE40" s="1925"/>
      <c r="CYF40" s="1925"/>
      <c r="CYG40" s="1925"/>
      <c r="CYH40" s="1925"/>
      <c r="CYI40" s="1925"/>
      <c r="CYJ40" s="1925"/>
      <c r="CYK40" s="1925"/>
      <c r="CYL40" s="1925"/>
      <c r="CYM40" s="1925"/>
      <c r="CYN40" s="1925"/>
      <c r="CYO40" s="1925"/>
      <c r="CYP40" s="1925"/>
      <c r="CYQ40" s="1925"/>
      <c r="CYR40" s="1925"/>
      <c r="CYS40" s="1925"/>
      <c r="CYT40" s="1925"/>
      <c r="CYU40" s="1925"/>
      <c r="CYV40" s="1925"/>
      <c r="CYW40" s="1925"/>
      <c r="CYX40" s="1925"/>
      <c r="CYY40" s="1925"/>
      <c r="CYZ40" s="1925"/>
      <c r="CZA40" s="1925"/>
      <c r="CZB40" s="1925"/>
      <c r="CZC40" s="1925"/>
      <c r="CZD40" s="1925"/>
      <c r="CZE40" s="1925"/>
      <c r="CZF40" s="1925"/>
      <c r="CZG40" s="1925"/>
      <c r="CZH40" s="1925"/>
      <c r="CZI40" s="1925"/>
      <c r="CZJ40" s="1925"/>
      <c r="CZK40" s="1925"/>
      <c r="CZL40" s="1925"/>
      <c r="CZM40" s="1925"/>
      <c r="CZN40" s="1925"/>
      <c r="CZO40" s="1925"/>
      <c r="CZP40" s="1925"/>
      <c r="CZQ40" s="1925"/>
      <c r="CZR40" s="1925"/>
      <c r="CZS40" s="1925"/>
      <c r="CZT40" s="1925"/>
      <c r="CZU40" s="1925"/>
      <c r="CZV40" s="1925"/>
      <c r="CZW40" s="1925"/>
      <c r="CZX40" s="1925"/>
      <c r="CZY40" s="1925"/>
      <c r="CZZ40" s="1925"/>
      <c r="DAA40" s="1925"/>
      <c r="DAB40" s="1925"/>
      <c r="DAC40" s="1925"/>
      <c r="DAD40" s="1925"/>
      <c r="DAE40" s="1925"/>
      <c r="DAF40" s="1925"/>
      <c r="DAG40" s="1925"/>
      <c r="DAH40" s="1925"/>
      <c r="DAI40" s="1925"/>
      <c r="DAJ40" s="1925"/>
      <c r="DAK40" s="1925"/>
      <c r="DAL40" s="1925"/>
      <c r="DAM40" s="1925"/>
      <c r="DAN40" s="1925"/>
      <c r="DAO40" s="1925"/>
      <c r="DAP40" s="1925"/>
      <c r="DAQ40" s="1925"/>
      <c r="DAR40" s="1925"/>
      <c r="DAS40" s="1925"/>
      <c r="DAT40" s="1925"/>
      <c r="DAU40" s="1925"/>
      <c r="DAV40" s="1925"/>
      <c r="DAW40" s="1925"/>
      <c r="DAX40" s="1925"/>
      <c r="DAY40" s="1925"/>
      <c r="DAZ40" s="1925"/>
      <c r="DBA40" s="1925"/>
      <c r="DBB40" s="1925"/>
      <c r="DBC40" s="1925"/>
      <c r="DBD40" s="1925"/>
      <c r="DBE40" s="1925"/>
      <c r="DBF40" s="1925"/>
      <c r="DBG40" s="1925"/>
      <c r="DBH40" s="1925"/>
      <c r="DBI40" s="1925"/>
      <c r="DBJ40" s="1925"/>
      <c r="DBK40" s="1925"/>
      <c r="DBL40" s="1925"/>
      <c r="DBM40" s="1925"/>
      <c r="DBN40" s="1925"/>
      <c r="DBO40" s="1925"/>
      <c r="DBP40" s="1925"/>
      <c r="DBQ40" s="1925"/>
      <c r="DBR40" s="1925"/>
      <c r="DBS40" s="1925"/>
      <c r="DBT40" s="1925"/>
      <c r="DBU40" s="1925"/>
      <c r="DBV40" s="1925"/>
      <c r="DBW40" s="1925"/>
      <c r="DBX40" s="1925"/>
      <c r="DBY40" s="1925"/>
      <c r="DBZ40" s="1925"/>
      <c r="DCA40" s="1925"/>
      <c r="DCB40" s="1925"/>
      <c r="DCC40" s="1925"/>
      <c r="DCD40" s="1925"/>
      <c r="DCE40" s="1925"/>
      <c r="DCF40" s="1925"/>
      <c r="DCG40" s="1925"/>
      <c r="DCH40" s="1925"/>
      <c r="DCI40" s="1925"/>
      <c r="DCJ40" s="1925"/>
      <c r="DCK40" s="1925"/>
      <c r="DCL40" s="1925"/>
      <c r="DCM40" s="1925"/>
      <c r="DCN40" s="1925"/>
      <c r="DCO40" s="1925"/>
      <c r="DCP40" s="1925"/>
      <c r="DCQ40" s="1925"/>
      <c r="DCR40" s="1925"/>
      <c r="DCS40" s="1925"/>
      <c r="DCT40" s="1925"/>
      <c r="DCU40" s="1925"/>
      <c r="DCV40" s="1925"/>
      <c r="DCW40" s="1925"/>
      <c r="DCX40" s="1925"/>
      <c r="DCY40" s="1925"/>
      <c r="DCZ40" s="1925"/>
      <c r="DDA40" s="1925"/>
      <c r="DDB40" s="1925"/>
      <c r="DDC40" s="1925"/>
      <c r="DDD40" s="1925"/>
      <c r="DDE40" s="1925"/>
      <c r="DDF40" s="1925"/>
      <c r="DDG40" s="1925"/>
      <c r="DDH40" s="1925"/>
      <c r="DDI40" s="1925"/>
      <c r="DDJ40" s="1925"/>
      <c r="DDK40" s="1925"/>
      <c r="DDL40" s="1925"/>
      <c r="DDM40" s="1925"/>
      <c r="DDN40" s="1925"/>
      <c r="DDO40" s="1925"/>
      <c r="DDP40" s="1925"/>
      <c r="DDQ40" s="1925"/>
      <c r="DDR40" s="1925"/>
      <c r="DDS40" s="1925"/>
      <c r="DDT40" s="1925"/>
      <c r="DDU40" s="1925"/>
      <c r="DDV40" s="1925"/>
      <c r="DDW40" s="1925"/>
      <c r="DDX40" s="1925"/>
      <c r="DDY40" s="1925"/>
      <c r="DDZ40" s="1925"/>
      <c r="DEA40" s="1925"/>
      <c r="DEB40" s="1925"/>
      <c r="DEC40" s="1925"/>
      <c r="DED40" s="1925"/>
      <c r="DEE40" s="1925"/>
      <c r="DEF40" s="1925"/>
      <c r="DEG40" s="1925"/>
      <c r="DEH40" s="1925"/>
      <c r="DEI40" s="1925"/>
      <c r="DEJ40" s="1925"/>
      <c r="DEK40" s="1925"/>
      <c r="DEL40" s="1925"/>
      <c r="DEM40" s="1925"/>
      <c r="DEN40" s="1925"/>
      <c r="DEO40" s="1925"/>
      <c r="DEP40" s="1925"/>
      <c r="DEQ40" s="1925"/>
      <c r="DER40" s="1925"/>
      <c r="DES40" s="1925"/>
      <c r="DET40" s="1925"/>
      <c r="DEU40" s="1925"/>
      <c r="DEV40" s="1925"/>
      <c r="DEW40" s="1925"/>
      <c r="DEX40" s="1925"/>
      <c r="DEY40" s="1925"/>
      <c r="DEZ40" s="1925"/>
      <c r="DFA40" s="1925"/>
      <c r="DFB40" s="1925"/>
      <c r="DFC40" s="1925"/>
      <c r="DFD40" s="1925"/>
      <c r="DFE40" s="1925"/>
      <c r="DFF40" s="1925"/>
      <c r="DFG40" s="1925"/>
      <c r="DFH40" s="1925"/>
      <c r="DFI40" s="1925"/>
      <c r="DFJ40" s="1925"/>
      <c r="DFK40" s="1925"/>
      <c r="DFL40" s="1925"/>
      <c r="DFM40" s="1925"/>
      <c r="DFN40" s="1925"/>
      <c r="DFO40" s="1925"/>
      <c r="DFP40" s="1925"/>
      <c r="DFQ40" s="1925"/>
      <c r="DFR40" s="1925"/>
      <c r="DFS40" s="1925"/>
      <c r="DFT40" s="1925"/>
      <c r="DFU40" s="1925"/>
      <c r="DFV40" s="1925"/>
      <c r="DFW40" s="1925"/>
      <c r="DFX40" s="1925"/>
      <c r="DFY40" s="1925"/>
      <c r="DFZ40" s="1925"/>
      <c r="DGA40" s="1925"/>
      <c r="DGB40" s="1925"/>
      <c r="DGC40" s="1925"/>
      <c r="DGD40" s="1925"/>
      <c r="DGE40" s="1925"/>
      <c r="DGF40" s="1925"/>
      <c r="DGG40" s="1925"/>
      <c r="DGH40" s="1925"/>
      <c r="DGI40" s="1925"/>
      <c r="DGJ40" s="1925"/>
      <c r="DGK40" s="1925"/>
      <c r="DGL40" s="1925"/>
      <c r="DGM40" s="1925"/>
      <c r="DGN40" s="1925"/>
      <c r="DGO40" s="1925"/>
      <c r="DGP40" s="1925"/>
      <c r="DGQ40" s="1925"/>
      <c r="DGR40" s="1925"/>
      <c r="DGS40" s="1925"/>
      <c r="DGT40" s="1925"/>
      <c r="DGU40" s="1925"/>
      <c r="DGV40" s="1925"/>
      <c r="DGW40" s="1925"/>
      <c r="DGX40" s="1925"/>
      <c r="DGY40" s="1925"/>
      <c r="DGZ40" s="1925"/>
      <c r="DHA40" s="1925"/>
      <c r="DHB40" s="1925"/>
      <c r="DHC40" s="1925"/>
      <c r="DHD40" s="1925"/>
      <c r="DHE40" s="1925"/>
      <c r="DHF40" s="1925"/>
      <c r="DHG40" s="1925"/>
      <c r="DHH40" s="1925"/>
      <c r="DHI40" s="1925"/>
      <c r="DHJ40" s="1925"/>
      <c r="DHK40" s="1925"/>
      <c r="DHL40" s="1925"/>
      <c r="DHM40" s="1925"/>
      <c r="DHN40" s="1925"/>
      <c r="DHO40" s="1925"/>
      <c r="DHP40" s="1925"/>
      <c r="DHQ40" s="1925"/>
      <c r="DHR40" s="1925"/>
      <c r="DHS40" s="1925"/>
      <c r="DHT40" s="1925"/>
      <c r="DHU40" s="1925"/>
      <c r="DHV40" s="1925"/>
      <c r="DHW40" s="1925"/>
      <c r="DHX40" s="1925"/>
      <c r="DHY40" s="1925"/>
      <c r="DHZ40" s="1925"/>
      <c r="DIA40" s="1925"/>
      <c r="DIB40" s="1925"/>
      <c r="DIC40" s="1925"/>
      <c r="DID40" s="1925"/>
      <c r="DIE40" s="1925"/>
      <c r="DIF40" s="1925"/>
      <c r="DIG40" s="1925"/>
      <c r="DIH40" s="1925"/>
      <c r="DII40" s="1925"/>
      <c r="DIJ40" s="1925"/>
      <c r="DIK40" s="1925"/>
      <c r="DIL40" s="1925"/>
      <c r="DIM40" s="1925"/>
      <c r="DIN40" s="1925"/>
      <c r="DIO40" s="1925"/>
      <c r="DIP40" s="1925"/>
      <c r="DIQ40" s="1925"/>
      <c r="DIR40" s="1925"/>
      <c r="DIS40" s="1925"/>
      <c r="DIT40" s="1925"/>
      <c r="DIU40" s="1925"/>
      <c r="DIV40" s="1925"/>
      <c r="DIW40" s="1925"/>
      <c r="DIX40" s="1925"/>
      <c r="DIY40" s="1925"/>
      <c r="DIZ40" s="1925"/>
      <c r="DJA40" s="1925"/>
      <c r="DJB40" s="1925"/>
      <c r="DJC40" s="1925"/>
      <c r="DJD40" s="1925"/>
      <c r="DJE40" s="1925"/>
      <c r="DJF40" s="1925"/>
      <c r="DJG40" s="1925"/>
      <c r="DJH40" s="1925"/>
      <c r="DJI40" s="1925"/>
      <c r="DJJ40" s="1925"/>
      <c r="DJK40" s="1925"/>
      <c r="DJL40" s="1925"/>
      <c r="DJM40" s="1925"/>
      <c r="DJN40" s="1925"/>
      <c r="DJO40" s="1925"/>
      <c r="DJP40" s="1925"/>
      <c r="DJQ40" s="1925"/>
      <c r="DJR40" s="1925"/>
      <c r="DJS40" s="1925"/>
      <c r="DJT40" s="1925"/>
      <c r="DJU40" s="1925"/>
      <c r="DJV40" s="1925"/>
      <c r="DJW40" s="1925"/>
      <c r="DJX40" s="1925"/>
      <c r="DJY40" s="1925"/>
      <c r="DJZ40" s="1925"/>
      <c r="DKA40" s="1925"/>
      <c r="DKB40" s="1925"/>
      <c r="DKC40" s="1925"/>
      <c r="DKD40" s="1925"/>
      <c r="DKE40" s="1925"/>
      <c r="DKF40" s="1925"/>
      <c r="DKG40" s="1925"/>
      <c r="DKH40" s="1925"/>
      <c r="DKI40" s="1925"/>
      <c r="DKJ40" s="1925"/>
      <c r="DKK40" s="1925"/>
      <c r="DKL40" s="1925"/>
      <c r="DKM40" s="1925"/>
      <c r="DKN40" s="1925"/>
      <c r="DKO40" s="1925"/>
      <c r="DKP40" s="1925"/>
      <c r="DKQ40" s="1925"/>
      <c r="DKR40" s="1925"/>
      <c r="DKS40" s="1925"/>
      <c r="DKT40" s="1925"/>
      <c r="DKU40" s="1925"/>
      <c r="DKV40" s="1925"/>
      <c r="DKW40" s="1925"/>
      <c r="DKX40" s="1925"/>
      <c r="DKY40" s="1925"/>
      <c r="DKZ40" s="1925"/>
      <c r="DLA40" s="1925"/>
      <c r="DLB40" s="1925"/>
      <c r="DLC40" s="1925"/>
      <c r="DLD40" s="1925"/>
      <c r="DLE40" s="1925"/>
      <c r="DLF40" s="1925"/>
      <c r="DLG40" s="1925"/>
      <c r="DLH40" s="1925"/>
      <c r="DLI40" s="1925"/>
      <c r="DLJ40" s="1925"/>
      <c r="DLK40" s="1925"/>
      <c r="DLL40" s="1925"/>
      <c r="DLM40" s="1925"/>
      <c r="DLN40" s="1925"/>
      <c r="DLO40" s="1925"/>
      <c r="DLP40" s="1925"/>
      <c r="DLQ40" s="1925"/>
      <c r="DLR40" s="1925"/>
      <c r="DLS40" s="1925"/>
      <c r="DLT40" s="1925"/>
      <c r="DLU40" s="1925"/>
      <c r="DLV40" s="1925"/>
      <c r="DLW40" s="1925"/>
      <c r="DLX40" s="1925"/>
      <c r="DLY40" s="1925"/>
      <c r="DLZ40" s="1925"/>
      <c r="DMA40" s="1925"/>
      <c r="DMB40" s="1925"/>
      <c r="DMC40" s="1925"/>
      <c r="DMD40" s="1925"/>
      <c r="DME40" s="1925"/>
      <c r="DMF40" s="1925"/>
      <c r="DMG40" s="1925"/>
      <c r="DMH40" s="1925"/>
      <c r="DMI40" s="1925"/>
      <c r="DMJ40" s="1925"/>
      <c r="DMK40" s="1925"/>
      <c r="DML40" s="1925"/>
      <c r="DMM40" s="1925"/>
      <c r="DMN40" s="1925"/>
      <c r="DMO40" s="1925"/>
      <c r="DMP40" s="1925"/>
      <c r="DMQ40" s="1925"/>
      <c r="DMR40" s="1925"/>
      <c r="DMS40" s="1925"/>
      <c r="DMT40" s="1925"/>
      <c r="DMU40" s="1925"/>
      <c r="DMV40" s="1925"/>
      <c r="DMW40" s="1925"/>
      <c r="DMX40" s="1925"/>
      <c r="DMY40" s="1925"/>
      <c r="DMZ40" s="1925"/>
      <c r="DNA40" s="1925"/>
      <c r="DNB40" s="1925"/>
      <c r="DNC40" s="1925"/>
      <c r="DND40" s="1925"/>
      <c r="DNE40" s="1925"/>
      <c r="DNF40" s="1925"/>
      <c r="DNG40" s="1925"/>
      <c r="DNH40" s="1925"/>
      <c r="DNI40" s="1925"/>
      <c r="DNJ40" s="1925"/>
      <c r="DNK40" s="1925"/>
      <c r="DNL40" s="1925"/>
      <c r="DNM40" s="1925"/>
      <c r="DNN40" s="1925"/>
      <c r="DNO40" s="1925"/>
      <c r="DNP40" s="1925"/>
      <c r="DNQ40" s="1925"/>
      <c r="DNR40" s="1925"/>
      <c r="DNS40" s="1925"/>
      <c r="DNT40" s="1925"/>
      <c r="DNU40" s="1925"/>
      <c r="DNV40" s="1925"/>
      <c r="DNW40" s="1925"/>
      <c r="DNX40" s="1925"/>
      <c r="DNY40" s="1925"/>
      <c r="DNZ40" s="1925"/>
      <c r="DOA40" s="1925"/>
      <c r="DOB40" s="1925"/>
      <c r="DOC40" s="1925"/>
      <c r="DOD40" s="1925"/>
      <c r="DOE40" s="1925"/>
      <c r="DOF40" s="1925"/>
      <c r="DOG40" s="1925"/>
      <c r="DOH40" s="1925"/>
      <c r="DOI40" s="1925"/>
      <c r="DOJ40" s="1925"/>
      <c r="DOK40" s="1925"/>
      <c r="DOL40" s="1925"/>
      <c r="DOM40" s="1925"/>
      <c r="DON40" s="1925"/>
      <c r="DOO40" s="1925"/>
      <c r="DOP40" s="1925"/>
      <c r="DOQ40" s="1925"/>
      <c r="DOR40" s="1925"/>
      <c r="DOS40" s="1925"/>
      <c r="DOT40" s="1925"/>
      <c r="DOU40" s="1925"/>
      <c r="DOV40" s="1925"/>
      <c r="DOW40" s="1925"/>
      <c r="DOX40" s="1925"/>
      <c r="DOY40" s="1925"/>
      <c r="DOZ40" s="1925"/>
      <c r="DPA40" s="1925"/>
      <c r="DPB40" s="1925"/>
      <c r="DPC40" s="1925"/>
      <c r="DPD40" s="1925"/>
      <c r="DPE40" s="1925"/>
      <c r="DPF40" s="1925"/>
      <c r="DPG40" s="1925"/>
      <c r="DPH40" s="1925"/>
      <c r="DPI40" s="1925"/>
      <c r="DPJ40" s="1925"/>
      <c r="DPK40" s="1925"/>
      <c r="DPL40" s="1925"/>
      <c r="DPM40" s="1925"/>
      <c r="DPN40" s="1925"/>
      <c r="DPO40" s="1925"/>
      <c r="DPP40" s="1925"/>
      <c r="DPQ40" s="1925"/>
      <c r="DPR40" s="1925"/>
      <c r="DPS40" s="1925"/>
      <c r="DPT40" s="1925"/>
      <c r="DPU40" s="1925"/>
      <c r="DPV40" s="1925"/>
      <c r="DPW40" s="1925"/>
      <c r="DPX40" s="1925"/>
      <c r="DPY40" s="1925"/>
      <c r="DPZ40" s="1925"/>
      <c r="DQA40" s="1925"/>
      <c r="DQB40" s="1925"/>
      <c r="DQC40" s="1925"/>
      <c r="DQD40" s="1925"/>
      <c r="DQE40" s="1925"/>
      <c r="DQF40" s="1925"/>
      <c r="DQG40" s="1925"/>
      <c r="DQH40" s="1925"/>
      <c r="DQI40" s="1925"/>
      <c r="DQJ40" s="1925"/>
      <c r="DQK40" s="1925"/>
      <c r="DQL40" s="1925"/>
      <c r="DQM40" s="1925"/>
      <c r="DQN40" s="1925"/>
      <c r="DQO40" s="1925"/>
      <c r="DQP40" s="1925"/>
      <c r="DQQ40" s="1925"/>
      <c r="DQR40" s="1925"/>
      <c r="DQS40" s="1925"/>
      <c r="DQT40" s="1925"/>
      <c r="DQU40" s="1925"/>
      <c r="DQV40" s="1925"/>
      <c r="DQW40" s="1925"/>
      <c r="DQX40" s="1925"/>
      <c r="DQY40" s="1925"/>
      <c r="DQZ40" s="1925"/>
      <c r="DRA40" s="1925"/>
      <c r="DRB40" s="1925"/>
      <c r="DRC40" s="1925"/>
      <c r="DRD40" s="1925"/>
      <c r="DRE40" s="1925"/>
      <c r="DRF40" s="1925"/>
      <c r="DRG40" s="1925"/>
      <c r="DRH40" s="1925"/>
      <c r="DRI40" s="1925"/>
      <c r="DRJ40" s="1925"/>
      <c r="DRK40" s="1925"/>
      <c r="DRL40" s="1925"/>
      <c r="DRM40" s="1925"/>
      <c r="DRN40" s="1925"/>
      <c r="DRO40" s="1925"/>
      <c r="DRP40" s="1925"/>
      <c r="DRQ40" s="1925"/>
      <c r="DRR40" s="1925"/>
      <c r="DRS40" s="1925"/>
      <c r="DRT40" s="1925"/>
      <c r="DRU40" s="1925"/>
      <c r="DRV40" s="1925"/>
      <c r="DRW40" s="1925"/>
      <c r="DRX40" s="1925"/>
      <c r="DRY40" s="1925"/>
      <c r="DRZ40" s="1925"/>
      <c r="DSA40" s="1925"/>
      <c r="DSB40" s="1925"/>
      <c r="DSC40" s="1925"/>
      <c r="DSD40" s="1925"/>
      <c r="DSE40" s="1925"/>
      <c r="DSF40" s="1925"/>
      <c r="DSG40" s="1925"/>
      <c r="DSH40" s="1925"/>
      <c r="DSI40" s="1925"/>
      <c r="DSJ40" s="1925"/>
      <c r="DSK40" s="1925"/>
      <c r="DSL40" s="1925"/>
      <c r="DSM40" s="1925"/>
      <c r="DSN40" s="1925"/>
      <c r="DSO40" s="1925"/>
      <c r="DSP40" s="1925"/>
      <c r="DSQ40" s="1925"/>
      <c r="DSR40" s="1925"/>
      <c r="DSS40" s="1925"/>
      <c r="DST40" s="1925"/>
      <c r="DSU40" s="1925"/>
      <c r="DSV40" s="1925"/>
      <c r="DSW40" s="1925"/>
      <c r="DSX40" s="1925"/>
      <c r="DSY40" s="1925"/>
      <c r="DSZ40" s="1925"/>
      <c r="DTA40" s="1925"/>
      <c r="DTB40" s="1925"/>
      <c r="DTC40" s="1925"/>
      <c r="DTD40" s="1925"/>
      <c r="DTE40" s="1925"/>
      <c r="DTF40" s="1925"/>
      <c r="DTG40" s="1925"/>
      <c r="DTH40" s="1925"/>
      <c r="DTI40" s="1925"/>
      <c r="DTJ40" s="1925"/>
      <c r="DTK40" s="1925"/>
      <c r="DTL40" s="1925"/>
      <c r="DTM40" s="1925"/>
      <c r="DTN40" s="1925"/>
      <c r="DTO40" s="1925"/>
      <c r="DTP40" s="1925"/>
      <c r="DTQ40" s="1925"/>
      <c r="DTR40" s="1925"/>
      <c r="DTS40" s="1925"/>
      <c r="DTT40" s="1925"/>
      <c r="DTU40" s="1925"/>
      <c r="DTV40" s="1925"/>
      <c r="DTW40" s="1925"/>
      <c r="DTX40" s="1925"/>
      <c r="DTY40" s="1925"/>
      <c r="DTZ40" s="1925"/>
      <c r="DUA40" s="1925"/>
      <c r="DUB40" s="1925"/>
      <c r="DUC40" s="1925"/>
      <c r="DUD40" s="1925"/>
      <c r="DUE40" s="1925"/>
      <c r="DUF40" s="1925"/>
      <c r="DUG40" s="1925"/>
      <c r="DUH40" s="1925"/>
      <c r="DUI40" s="1925"/>
      <c r="DUJ40" s="1925"/>
      <c r="DUK40" s="1925"/>
      <c r="DUL40" s="1925"/>
      <c r="DUM40" s="1925"/>
      <c r="DUN40" s="1925"/>
      <c r="DUO40" s="1925"/>
      <c r="DUP40" s="1925"/>
      <c r="DUQ40" s="1925"/>
      <c r="DUR40" s="1925"/>
      <c r="DUS40" s="1925"/>
      <c r="DUT40" s="1925"/>
      <c r="DUU40" s="1925"/>
      <c r="DUV40" s="1925"/>
      <c r="DUW40" s="1925"/>
      <c r="DUX40" s="1925"/>
      <c r="DUY40" s="1925"/>
      <c r="DUZ40" s="1925"/>
      <c r="DVA40" s="1925"/>
      <c r="DVB40" s="1925"/>
      <c r="DVC40" s="1925"/>
      <c r="DVD40" s="1925"/>
      <c r="DVE40" s="1925"/>
      <c r="DVF40" s="1925"/>
      <c r="DVG40" s="1925"/>
      <c r="DVH40" s="1925"/>
      <c r="DVI40" s="1925"/>
      <c r="DVJ40" s="1925"/>
      <c r="DVK40" s="1925"/>
      <c r="DVL40" s="1925"/>
      <c r="DVM40" s="1925"/>
      <c r="DVN40" s="1925"/>
      <c r="DVO40" s="1925"/>
      <c r="DVP40" s="1925"/>
      <c r="DVQ40" s="1925"/>
      <c r="DVR40" s="1925"/>
      <c r="DVS40" s="1925"/>
      <c r="DVT40" s="1925"/>
      <c r="DVU40" s="1925"/>
      <c r="DVV40" s="1925"/>
      <c r="DVW40" s="1925"/>
      <c r="DVX40" s="1925"/>
      <c r="DVY40" s="1925"/>
      <c r="DVZ40" s="1925"/>
      <c r="DWA40" s="1925"/>
      <c r="DWB40" s="1925"/>
      <c r="DWC40" s="1925"/>
      <c r="DWD40" s="1925"/>
      <c r="DWE40" s="1925"/>
      <c r="DWF40" s="1925"/>
      <c r="DWG40" s="1925"/>
      <c r="DWH40" s="1925"/>
      <c r="DWI40" s="1925"/>
      <c r="DWJ40" s="1925"/>
      <c r="DWK40" s="1925"/>
      <c r="DWL40" s="1925"/>
      <c r="DWM40" s="1925"/>
      <c r="DWN40" s="1925"/>
      <c r="DWO40" s="1925"/>
      <c r="DWP40" s="1925"/>
      <c r="DWQ40" s="1925"/>
      <c r="DWR40" s="1925"/>
      <c r="DWS40" s="1925"/>
      <c r="DWT40" s="1925"/>
      <c r="DWU40" s="1925"/>
      <c r="DWV40" s="1925"/>
      <c r="DWW40" s="1925"/>
      <c r="DWX40" s="1925"/>
      <c r="DWY40" s="1925"/>
      <c r="DWZ40" s="1925"/>
      <c r="DXA40" s="1925"/>
      <c r="DXB40" s="1925"/>
      <c r="DXC40" s="1925"/>
      <c r="DXD40" s="1925"/>
      <c r="DXE40" s="1925"/>
      <c r="DXF40" s="1925"/>
      <c r="DXG40" s="1925"/>
      <c r="DXH40" s="1925"/>
      <c r="DXI40" s="1925"/>
      <c r="DXJ40" s="1925"/>
      <c r="DXK40" s="1925"/>
      <c r="DXL40" s="1925"/>
      <c r="DXM40" s="1925"/>
      <c r="DXN40" s="1925"/>
      <c r="DXO40" s="1925"/>
      <c r="DXP40" s="1925"/>
      <c r="DXQ40" s="1925"/>
      <c r="DXR40" s="1925"/>
      <c r="DXS40" s="1925"/>
      <c r="DXT40" s="1925"/>
      <c r="DXU40" s="1925"/>
      <c r="DXV40" s="1925"/>
      <c r="DXW40" s="1925"/>
      <c r="DXX40" s="1925"/>
      <c r="DXY40" s="1925"/>
      <c r="DXZ40" s="1925"/>
      <c r="DYA40" s="1925"/>
      <c r="DYB40" s="1925"/>
      <c r="DYC40" s="1925"/>
      <c r="DYD40" s="1925"/>
      <c r="DYE40" s="1925"/>
      <c r="DYF40" s="1925"/>
      <c r="DYG40" s="1925"/>
      <c r="DYH40" s="1925"/>
      <c r="DYI40" s="1925"/>
      <c r="DYJ40" s="1925"/>
      <c r="DYK40" s="1925"/>
      <c r="DYL40" s="1925"/>
      <c r="DYM40" s="1925"/>
      <c r="DYN40" s="1925"/>
      <c r="DYO40" s="1925"/>
      <c r="DYP40" s="1925"/>
      <c r="DYQ40" s="1925"/>
      <c r="DYR40" s="1925"/>
      <c r="DYS40" s="1925"/>
      <c r="DYT40" s="1925"/>
      <c r="DYU40" s="1925"/>
      <c r="DYV40" s="1925"/>
      <c r="DYW40" s="1925"/>
      <c r="DYX40" s="1925"/>
      <c r="DYY40" s="1925"/>
      <c r="DYZ40" s="1925"/>
      <c r="DZA40" s="1925"/>
      <c r="DZB40" s="1925"/>
      <c r="DZC40" s="1925"/>
      <c r="DZD40" s="1925"/>
      <c r="DZE40" s="1925"/>
      <c r="DZF40" s="1925"/>
      <c r="DZG40" s="1925"/>
      <c r="DZH40" s="1925"/>
      <c r="DZI40" s="1925"/>
      <c r="DZJ40" s="1925"/>
      <c r="DZK40" s="1925"/>
      <c r="DZL40" s="1925"/>
      <c r="DZM40" s="1925"/>
      <c r="DZN40" s="1925"/>
      <c r="DZO40" s="1925"/>
      <c r="DZP40" s="1925"/>
      <c r="DZQ40" s="1925"/>
      <c r="DZR40" s="1925"/>
      <c r="DZS40" s="1925"/>
      <c r="DZT40" s="1925"/>
      <c r="DZU40" s="1925"/>
      <c r="DZV40" s="1925"/>
      <c r="DZW40" s="1925"/>
      <c r="DZX40" s="1925"/>
      <c r="DZY40" s="1925"/>
      <c r="DZZ40" s="1925"/>
      <c r="EAA40" s="1925"/>
      <c r="EAB40" s="1925"/>
      <c r="EAC40" s="1925"/>
      <c r="EAD40" s="1925"/>
      <c r="EAE40" s="1925"/>
      <c r="EAF40" s="1925"/>
      <c r="EAG40" s="1925"/>
      <c r="EAH40" s="1925"/>
      <c r="EAI40" s="1925"/>
      <c r="EAJ40" s="1925"/>
      <c r="EAK40" s="1925"/>
      <c r="EAL40" s="1925"/>
      <c r="EAM40" s="1925"/>
      <c r="EAN40" s="1925"/>
      <c r="EAO40" s="1925"/>
      <c r="EAP40" s="1925"/>
      <c r="EAQ40" s="1925"/>
      <c r="EAR40" s="1925"/>
      <c r="EAS40" s="1925"/>
      <c r="EAT40" s="1925"/>
      <c r="EAU40" s="1925"/>
      <c r="EAV40" s="1925"/>
      <c r="EAW40" s="1925"/>
      <c r="EAX40" s="1925"/>
      <c r="EAY40" s="1925"/>
      <c r="EAZ40" s="1925"/>
      <c r="EBA40" s="1925"/>
      <c r="EBB40" s="1925"/>
      <c r="EBC40" s="1925"/>
      <c r="EBD40" s="1925"/>
      <c r="EBE40" s="1925"/>
      <c r="EBF40" s="1925"/>
      <c r="EBG40" s="1925"/>
      <c r="EBH40" s="1925"/>
      <c r="EBI40" s="1925"/>
      <c r="EBJ40" s="1925"/>
      <c r="EBK40" s="1925"/>
      <c r="EBL40" s="1925"/>
      <c r="EBM40" s="1925"/>
      <c r="EBN40" s="1925"/>
      <c r="EBO40" s="1925"/>
      <c r="EBP40" s="1925"/>
      <c r="EBQ40" s="1925"/>
      <c r="EBR40" s="1925"/>
      <c r="EBS40" s="1925"/>
      <c r="EBT40" s="1925"/>
      <c r="EBU40" s="1925"/>
      <c r="EBV40" s="1925"/>
      <c r="EBW40" s="1925"/>
      <c r="EBX40" s="1925"/>
      <c r="EBY40" s="1925"/>
      <c r="EBZ40" s="1925"/>
      <c r="ECA40" s="1925"/>
      <c r="ECB40" s="1925"/>
      <c r="ECC40" s="1925"/>
      <c r="ECD40" s="1925"/>
      <c r="ECE40" s="1925"/>
      <c r="ECF40" s="1925"/>
      <c r="ECG40" s="1925"/>
      <c r="ECH40" s="1925"/>
      <c r="ECI40" s="1925"/>
      <c r="ECJ40" s="1925"/>
      <c r="ECK40" s="1925"/>
      <c r="ECL40" s="1925"/>
      <c r="ECM40" s="1925"/>
      <c r="ECN40" s="1925"/>
      <c r="ECO40" s="1925"/>
      <c r="ECP40" s="1925"/>
      <c r="ECQ40" s="1925"/>
      <c r="ECR40" s="1925"/>
      <c r="ECS40" s="1925"/>
      <c r="ECT40" s="1925"/>
      <c r="ECU40" s="1925"/>
      <c r="ECV40" s="1925"/>
      <c r="ECW40" s="1925"/>
      <c r="ECX40" s="1925"/>
      <c r="ECY40" s="1925"/>
      <c r="ECZ40" s="1925"/>
      <c r="EDA40" s="1925"/>
      <c r="EDB40" s="1925"/>
      <c r="EDC40" s="1925"/>
      <c r="EDD40" s="1925"/>
      <c r="EDE40" s="1925"/>
      <c r="EDF40" s="1925"/>
      <c r="EDG40" s="1925"/>
      <c r="EDH40" s="1925"/>
      <c r="EDI40" s="1925"/>
      <c r="EDJ40" s="1925"/>
      <c r="EDK40" s="1925"/>
      <c r="EDL40" s="1925"/>
      <c r="EDM40" s="1925"/>
      <c r="EDN40" s="1925"/>
      <c r="EDO40" s="1925"/>
      <c r="EDP40" s="1925"/>
      <c r="EDQ40" s="1925"/>
      <c r="EDR40" s="1925"/>
      <c r="EDS40" s="1925"/>
      <c r="EDT40" s="1925"/>
      <c r="EDU40" s="1925"/>
      <c r="EDV40" s="1925"/>
      <c r="EDW40" s="1925"/>
      <c r="EDX40" s="1925"/>
      <c r="EDY40" s="1925"/>
      <c r="EDZ40" s="1925"/>
      <c r="EEA40" s="1925"/>
      <c r="EEB40" s="1925"/>
      <c r="EEC40" s="1925"/>
      <c r="EED40" s="1925"/>
      <c r="EEE40" s="1925"/>
      <c r="EEF40" s="1925"/>
      <c r="EEG40" s="1925"/>
      <c r="EEH40" s="1925"/>
      <c r="EEI40" s="1925"/>
      <c r="EEJ40" s="1925"/>
      <c r="EEK40" s="1925"/>
      <c r="EEL40" s="1925"/>
      <c r="EEM40" s="1925"/>
      <c r="EEN40" s="1925"/>
      <c r="EEO40" s="1925"/>
      <c r="EEP40" s="1925"/>
      <c r="EEQ40" s="1925"/>
      <c r="EER40" s="1925"/>
      <c r="EES40" s="1925"/>
      <c r="EET40" s="1925"/>
      <c r="EEU40" s="1925"/>
      <c r="EEV40" s="1925"/>
      <c r="EEW40" s="1925"/>
      <c r="EEX40" s="1925"/>
      <c r="EEY40" s="1925"/>
      <c r="EEZ40" s="1925"/>
      <c r="EFA40" s="1925"/>
      <c r="EFB40" s="1925"/>
      <c r="EFC40" s="1925"/>
      <c r="EFD40" s="1925"/>
      <c r="EFE40" s="1925"/>
      <c r="EFF40" s="1925"/>
      <c r="EFG40" s="1925"/>
      <c r="EFH40" s="1925"/>
      <c r="EFI40" s="1925"/>
      <c r="EFJ40" s="1925"/>
      <c r="EFK40" s="1925"/>
      <c r="EFL40" s="1925"/>
      <c r="EFM40" s="1925"/>
      <c r="EFN40" s="1925"/>
      <c r="EFO40" s="1925"/>
      <c r="EFP40" s="1925"/>
      <c r="EFQ40" s="1925"/>
      <c r="EFR40" s="1925"/>
      <c r="EFS40" s="1925"/>
      <c r="EFT40" s="1925"/>
      <c r="EFU40" s="1925"/>
      <c r="EFV40" s="1925"/>
      <c r="EFW40" s="1925"/>
      <c r="EFX40" s="1925"/>
      <c r="EFY40" s="1925"/>
      <c r="EFZ40" s="1925"/>
      <c r="EGA40" s="1925"/>
      <c r="EGB40" s="1925"/>
      <c r="EGC40" s="1925"/>
      <c r="EGD40" s="1925"/>
      <c r="EGE40" s="1925"/>
      <c r="EGF40" s="1925"/>
      <c r="EGG40" s="1925"/>
      <c r="EGH40" s="1925"/>
      <c r="EGI40" s="1925"/>
      <c r="EGJ40" s="1925"/>
      <c r="EGK40" s="1925"/>
      <c r="EGL40" s="1925"/>
      <c r="EGM40" s="1925"/>
      <c r="EGN40" s="1925"/>
      <c r="EGO40" s="1925"/>
      <c r="EGP40" s="1925"/>
      <c r="EGQ40" s="1925"/>
      <c r="EGR40" s="1925"/>
      <c r="EGS40" s="1925"/>
      <c r="EGT40" s="1925"/>
      <c r="EGU40" s="1925"/>
      <c r="EGV40" s="1925"/>
      <c r="EGW40" s="1925"/>
      <c r="EGX40" s="1925"/>
      <c r="EGY40" s="1925"/>
      <c r="EGZ40" s="1925"/>
      <c r="EHA40" s="1925"/>
      <c r="EHB40" s="1925"/>
      <c r="EHC40" s="1925"/>
      <c r="EHD40" s="1925"/>
      <c r="EHE40" s="1925"/>
      <c r="EHF40" s="1925"/>
      <c r="EHG40" s="1925"/>
      <c r="EHH40" s="1925"/>
      <c r="EHI40" s="1925"/>
      <c r="EHJ40" s="1925"/>
      <c r="EHK40" s="1925"/>
      <c r="EHL40" s="1925"/>
      <c r="EHM40" s="1925"/>
      <c r="EHN40" s="1925"/>
      <c r="EHO40" s="1925"/>
      <c r="EHP40" s="1925"/>
      <c r="EHQ40" s="1925"/>
      <c r="EHR40" s="1925"/>
      <c r="EHS40" s="1925"/>
      <c r="EHT40" s="1925"/>
      <c r="EHU40" s="1925"/>
      <c r="EHV40" s="1925"/>
      <c r="EHW40" s="1925"/>
      <c r="EHX40" s="1925"/>
      <c r="EHY40" s="1925"/>
      <c r="EHZ40" s="1925"/>
      <c r="EIA40" s="1925"/>
      <c r="EIB40" s="1925"/>
      <c r="EIC40" s="1925"/>
      <c r="EID40" s="1925"/>
      <c r="EIE40" s="1925"/>
      <c r="EIF40" s="1925"/>
      <c r="EIG40" s="1925"/>
      <c r="EIH40" s="1925"/>
      <c r="EII40" s="1925"/>
      <c r="EIJ40" s="1925"/>
      <c r="EIK40" s="1925"/>
      <c r="EIL40" s="1925"/>
      <c r="EIM40" s="1925"/>
      <c r="EIN40" s="1925"/>
      <c r="EIO40" s="1925"/>
      <c r="EIP40" s="1925"/>
      <c r="EIQ40" s="1925"/>
      <c r="EIR40" s="1925"/>
      <c r="EIS40" s="1925"/>
      <c r="EIT40" s="1925"/>
      <c r="EIU40" s="1925"/>
      <c r="EIV40" s="1925"/>
      <c r="EIW40" s="1925"/>
      <c r="EIX40" s="1925"/>
      <c r="EIY40" s="1925"/>
      <c r="EIZ40" s="1925"/>
      <c r="EJA40" s="1925"/>
      <c r="EJB40" s="1925"/>
      <c r="EJC40" s="1925"/>
      <c r="EJD40" s="1925"/>
      <c r="EJE40" s="1925"/>
      <c r="EJF40" s="1925"/>
      <c r="EJG40" s="1925"/>
      <c r="EJH40" s="1925"/>
      <c r="EJI40" s="1925"/>
      <c r="EJJ40" s="1925"/>
      <c r="EJK40" s="1925"/>
      <c r="EJL40" s="1925"/>
      <c r="EJM40" s="1925"/>
      <c r="EJN40" s="1925"/>
      <c r="EJO40" s="1925"/>
      <c r="EJP40" s="1925"/>
      <c r="EJQ40" s="1925"/>
      <c r="EJR40" s="1925"/>
      <c r="EJS40" s="1925"/>
      <c r="EJT40" s="1925"/>
      <c r="EJU40" s="1925"/>
      <c r="EJV40" s="1925"/>
      <c r="EJW40" s="1925"/>
      <c r="EJX40" s="1925"/>
      <c r="EJY40" s="1925"/>
      <c r="EJZ40" s="1925"/>
      <c r="EKA40" s="1925"/>
      <c r="EKB40" s="1925"/>
      <c r="EKC40" s="1925"/>
      <c r="EKD40" s="1925"/>
      <c r="EKE40" s="1925"/>
      <c r="EKF40" s="1925"/>
      <c r="EKG40" s="1925"/>
      <c r="EKH40" s="1925"/>
      <c r="EKI40" s="1925"/>
      <c r="EKJ40" s="1925"/>
      <c r="EKK40" s="1925"/>
      <c r="EKL40" s="1925"/>
      <c r="EKM40" s="1925"/>
      <c r="EKN40" s="1925"/>
      <c r="EKO40" s="1925"/>
      <c r="EKP40" s="1925"/>
      <c r="EKQ40" s="1925"/>
      <c r="EKR40" s="1925"/>
      <c r="EKS40" s="1925"/>
      <c r="EKT40" s="1925"/>
      <c r="EKU40" s="1925"/>
      <c r="EKV40" s="1925"/>
      <c r="EKW40" s="1925"/>
      <c r="EKX40" s="1925"/>
      <c r="EKY40" s="1925"/>
      <c r="EKZ40" s="1925"/>
      <c r="ELA40" s="1925"/>
      <c r="ELB40" s="1925"/>
      <c r="ELC40" s="1925"/>
      <c r="ELD40" s="1925"/>
      <c r="ELE40" s="1925"/>
      <c r="ELF40" s="1925"/>
      <c r="ELG40" s="1925"/>
      <c r="ELH40" s="1925"/>
      <c r="ELI40" s="1925"/>
      <c r="ELJ40" s="1925"/>
      <c r="ELK40" s="1925"/>
      <c r="ELL40" s="1925"/>
      <c r="ELM40" s="1925"/>
      <c r="ELN40" s="1925"/>
      <c r="ELO40" s="1925"/>
      <c r="ELP40" s="1925"/>
      <c r="ELQ40" s="1925"/>
      <c r="ELR40" s="1925"/>
      <c r="ELS40" s="1925"/>
      <c r="ELT40" s="1925"/>
      <c r="ELU40" s="1925"/>
      <c r="ELV40" s="1925"/>
      <c r="ELW40" s="1925"/>
      <c r="ELX40" s="1925"/>
      <c r="ELY40" s="1925"/>
      <c r="ELZ40" s="1925"/>
      <c r="EMA40" s="1925"/>
      <c r="EMB40" s="1925"/>
      <c r="EMC40" s="1925"/>
      <c r="EMD40" s="1925"/>
      <c r="EME40" s="1925"/>
      <c r="EMF40" s="1925"/>
      <c r="EMG40" s="1925"/>
      <c r="EMH40" s="1925"/>
      <c r="EMI40" s="1925"/>
      <c r="EMJ40" s="1925"/>
      <c r="EMK40" s="1925"/>
      <c r="EML40" s="1925"/>
      <c r="EMM40" s="1925"/>
      <c r="EMN40" s="1925"/>
      <c r="EMO40" s="1925"/>
      <c r="EMP40" s="1925"/>
      <c r="EMQ40" s="1925"/>
      <c r="EMR40" s="1925"/>
      <c r="EMS40" s="1925"/>
      <c r="EMT40" s="1925"/>
      <c r="EMU40" s="1925"/>
      <c r="EMV40" s="1925"/>
      <c r="EMW40" s="1925"/>
      <c r="EMX40" s="1925"/>
      <c r="EMY40" s="1925"/>
      <c r="EMZ40" s="1925"/>
      <c r="ENA40" s="1925"/>
      <c r="ENB40" s="1925"/>
      <c r="ENC40" s="1925"/>
      <c r="END40" s="1925"/>
      <c r="ENE40" s="1925"/>
      <c r="ENF40" s="1925"/>
      <c r="ENG40" s="1925"/>
      <c r="ENH40" s="1925"/>
      <c r="ENI40" s="1925"/>
      <c r="ENJ40" s="1925"/>
      <c r="ENK40" s="1925"/>
      <c r="ENL40" s="1925"/>
      <c r="ENM40" s="1925"/>
      <c r="ENN40" s="1925"/>
      <c r="ENO40" s="1925"/>
      <c r="ENP40" s="1925"/>
      <c r="ENQ40" s="1925"/>
      <c r="ENR40" s="1925"/>
      <c r="ENS40" s="1925"/>
      <c r="ENT40" s="1925"/>
      <c r="ENU40" s="1925"/>
      <c r="ENV40" s="1925"/>
      <c r="ENW40" s="1925"/>
      <c r="ENX40" s="1925"/>
      <c r="ENY40" s="1925"/>
      <c r="ENZ40" s="1925"/>
      <c r="EOA40" s="1925"/>
      <c r="EOB40" s="1925"/>
      <c r="EOC40" s="1925"/>
      <c r="EOD40" s="1925"/>
      <c r="EOE40" s="1925"/>
      <c r="EOF40" s="1925"/>
      <c r="EOG40" s="1925"/>
      <c r="EOH40" s="1925"/>
      <c r="EOI40" s="1925"/>
      <c r="EOJ40" s="1925"/>
      <c r="EOK40" s="1925"/>
      <c r="EOL40" s="1925"/>
      <c r="EOM40" s="1925"/>
      <c r="EON40" s="1925"/>
      <c r="EOO40" s="1925"/>
      <c r="EOP40" s="1925"/>
      <c r="EOQ40" s="1925"/>
      <c r="EOR40" s="1925"/>
      <c r="EOS40" s="1925"/>
      <c r="EOT40" s="1925"/>
      <c r="EOU40" s="1925"/>
      <c r="EOV40" s="1925"/>
      <c r="EOW40" s="1925"/>
      <c r="EOX40" s="1925"/>
      <c r="EOY40" s="1925"/>
      <c r="EOZ40" s="1925"/>
      <c r="EPA40" s="1925"/>
      <c r="EPB40" s="1925"/>
      <c r="EPC40" s="1925"/>
      <c r="EPD40" s="1925"/>
      <c r="EPE40" s="1925"/>
      <c r="EPF40" s="1925"/>
      <c r="EPG40" s="1925"/>
      <c r="EPH40" s="1925"/>
      <c r="EPI40" s="1925"/>
      <c r="EPJ40" s="1925"/>
      <c r="EPK40" s="1925"/>
      <c r="EPL40" s="1925"/>
      <c r="EPM40" s="1925"/>
      <c r="EPN40" s="1925"/>
      <c r="EPO40" s="1925"/>
      <c r="EPP40" s="1925"/>
      <c r="EPQ40" s="1925"/>
      <c r="EPR40" s="1925"/>
      <c r="EPS40" s="1925"/>
      <c r="EPT40" s="1925"/>
      <c r="EPU40" s="1925"/>
      <c r="EPV40" s="1925"/>
      <c r="EPW40" s="1925"/>
      <c r="EPX40" s="1925"/>
      <c r="EPY40" s="1925"/>
      <c r="EPZ40" s="1925"/>
      <c r="EQA40" s="1925"/>
      <c r="EQB40" s="1925"/>
      <c r="EQC40" s="1925"/>
      <c r="EQD40" s="1925"/>
      <c r="EQE40" s="1925"/>
      <c r="EQF40" s="1925"/>
      <c r="EQG40" s="1925"/>
      <c r="EQH40" s="1925"/>
      <c r="EQI40" s="1925"/>
      <c r="EQJ40" s="1925"/>
      <c r="EQK40" s="1925"/>
      <c r="EQL40" s="1925"/>
      <c r="EQM40" s="1925"/>
      <c r="EQN40" s="1925"/>
      <c r="EQO40" s="1925"/>
      <c r="EQP40" s="1925"/>
      <c r="EQQ40" s="1925"/>
      <c r="EQR40" s="1925"/>
      <c r="EQS40" s="1925"/>
      <c r="EQT40" s="1925"/>
      <c r="EQU40" s="1925"/>
      <c r="EQV40" s="1925"/>
      <c r="EQW40" s="1925"/>
      <c r="EQX40" s="1925"/>
      <c r="EQY40" s="1925"/>
      <c r="EQZ40" s="1925"/>
      <c r="ERA40" s="1925"/>
      <c r="ERB40" s="1925"/>
      <c r="ERC40" s="1925"/>
      <c r="ERD40" s="1925"/>
      <c r="ERE40" s="1925"/>
      <c r="ERF40" s="1925"/>
      <c r="ERG40" s="1925"/>
      <c r="ERH40" s="1925"/>
      <c r="ERI40" s="1925"/>
      <c r="ERJ40" s="1925"/>
      <c r="ERK40" s="1925"/>
      <c r="ERL40" s="1925"/>
      <c r="ERM40" s="1925"/>
      <c r="ERN40" s="1925"/>
      <c r="ERO40" s="1925"/>
      <c r="ERP40" s="1925"/>
      <c r="ERQ40" s="1925"/>
      <c r="ERR40" s="1925"/>
      <c r="ERS40" s="1925"/>
      <c r="ERT40" s="1925"/>
      <c r="ERU40" s="1925"/>
      <c r="ERV40" s="1925"/>
      <c r="ERW40" s="1925"/>
      <c r="ERX40" s="1925"/>
      <c r="ERY40" s="1925"/>
      <c r="ERZ40" s="1925"/>
      <c r="ESA40" s="1925"/>
      <c r="ESB40" s="1925"/>
      <c r="ESC40" s="1925"/>
      <c r="ESD40" s="1925"/>
      <c r="ESE40" s="1925"/>
      <c r="ESF40" s="1925"/>
      <c r="ESG40" s="1925"/>
      <c r="ESH40" s="1925"/>
      <c r="ESI40" s="1925"/>
      <c r="ESJ40" s="1925"/>
      <c r="ESK40" s="1925"/>
      <c r="ESL40" s="1925"/>
      <c r="ESM40" s="1925"/>
      <c r="ESN40" s="1925"/>
      <c r="ESO40" s="1925"/>
      <c r="ESP40" s="1925"/>
      <c r="ESQ40" s="1925"/>
      <c r="ESR40" s="1925"/>
      <c r="ESS40" s="1925"/>
      <c r="EST40" s="1925"/>
      <c r="ESU40" s="1925"/>
      <c r="ESV40" s="1925"/>
      <c r="ESW40" s="1925"/>
      <c r="ESX40" s="1925"/>
      <c r="ESY40" s="1925"/>
      <c r="ESZ40" s="1925"/>
      <c r="ETA40" s="1925"/>
      <c r="ETB40" s="1925"/>
      <c r="ETC40" s="1925"/>
      <c r="ETD40" s="1925"/>
      <c r="ETE40" s="1925"/>
      <c r="ETF40" s="1925"/>
      <c r="ETG40" s="1925"/>
      <c r="ETH40" s="1925"/>
      <c r="ETI40" s="1925"/>
      <c r="ETJ40" s="1925"/>
      <c r="ETK40" s="1925"/>
      <c r="ETL40" s="1925"/>
      <c r="ETM40" s="1925"/>
      <c r="ETN40" s="1925"/>
      <c r="ETO40" s="1925"/>
      <c r="ETP40" s="1925"/>
      <c r="ETQ40" s="1925"/>
      <c r="ETR40" s="1925"/>
      <c r="ETS40" s="1925"/>
      <c r="ETT40" s="1925"/>
      <c r="ETU40" s="1925"/>
      <c r="ETV40" s="1925"/>
      <c r="ETW40" s="1925"/>
      <c r="ETX40" s="1925"/>
      <c r="ETY40" s="1925"/>
      <c r="ETZ40" s="1925"/>
      <c r="EUA40" s="1925"/>
      <c r="EUB40" s="1925"/>
      <c r="EUC40" s="1925"/>
      <c r="EUD40" s="1925"/>
      <c r="EUE40" s="1925"/>
      <c r="EUF40" s="1925"/>
      <c r="EUG40" s="1925"/>
      <c r="EUH40" s="1925"/>
      <c r="EUI40" s="1925"/>
      <c r="EUJ40" s="1925"/>
      <c r="EUK40" s="1925"/>
      <c r="EUL40" s="1925"/>
      <c r="EUM40" s="1925"/>
      <c r="EUN40" s="1925"/>
      <c r="EUO40" s="1925"/>
      <c r="EUP40" s="1925"/>
      <c r="EUQ40" s="1925"/>
      <c r="EUR40" s="1925"/>
      <c r="EUS40" s="1925"/>
      <c r="EUT40" s="1925"/>
      <c r="EUU40" s="1925"/>
      <c r="EUV40" s="1925"/>
      <c r="EUW40" s="1925"/>
      <c r="EUX40" s="1925"/>
      <c r="EUY40" s="1925"/>
      <c r="EUZ40" s="1925"/>
      <c r="EVA40" s="1925"/>
      <c r="EVB40" s="1925"/>
      <c r="EVC40" s="1925"/>
      <c r="EVD40" s="1925"/>
      <c r="EVE40" s="1925"/>
      <c r="EVF40" s="1925"/>
      <c r="EVG40" s="1925"/>
      <c r="EVH40" s="1925"/>
      <c r="EVI40" s="1925"/>
      <c r="EVJ40" s="1925"/>
      <c r="EVK40" s="1925"/>
      <c r="EVL40" s="1925"/>
      <c r="EVM40" s="1925"/>
      <c r="EVN40" s="1925"/>
      <c r="EVO40" s="1925"/>
      <c r="EVP40" s="1925"/>
      <c r="EVQ40" s="1925"/>
      <c r="EVR40" s="1925"/>
      <c r="EVS40" s="1925"/>
      <c r="EVT40" s="1925"/>
      <c r="EVU40" s="1925"/>
      <c r="EVV40" s="1925"/>
      <c r="EVW40" s="1925"/>
      <c r="EVX40" s="1925"/>
      <c r="EVY40" s="1925"/>
      <c r="EVZ40" s="1925"/>
      <c r="EWA40" s="1925"/>
      <c r="EWB40" s="1925"/>
      <c r="EWC40" s="1925"/>
      <c r="EWD40" s="1925"/>
      <c r="EWE40" s="1925"/>
      <c r="EWF40" s="1925"/>
      <c r="EWG40" s="1925"/>
      <c r="EWH40" s="1925"/>
      <c r="EWI40" s="1925"/>
      <c r="EWJ40" s="1925"/>
      <c r="EWK40" s="1925"/>
      <c r="EWL40" s="1925"/>
      <c r="EWM40" s="1925"/>
      <c r="EWN40" s="1925"/>
      <c r="EWO40" s="1925"/>
      <c r="EWP40" s="1925"/>
      <c r="EWQ40" s="1925"/>
      <c r="EWR40" s="1925"/>
      <c r="EWS40" s="1925"/>
      <c r="EWT40" s="1925"/>
      <c r="EWU40" s="1925"/>
      <c r="EWV40" s="1925"/>
      <c r="EWW40" s="1925"/>
      <c r="EWX40" s="1925"/>
      <c r="EWY40" s="1925"/>
      <c r="EWZ40" s="1925"/>
      <c r="EXA40" s="1925"/>
      <c r="EXB40" s="1925"/>
      <c r="EXC40" s="1925"/>
      <c r="EXD40" s="1925"/>
      <c r="EXE40" s="1925"/>
      <c r="EXF40" s="1925"/>
      <c r="EXG40" s="1925"/>
      <c r="EXH40" s="1925"/>
      <c r="EXI40" s="1925"/>
      <c r="EXJ40" s="1925"/>
      <c r="EXK40" s="1925"/>
      <c r="EXL40" s="1925"/>
      <c r="EXM40" s="1925"/>
      <c r="EXN40" s="1925"/>
      <c r="EXO40" s="1925"/>
      <c r="EXP40" s="1925"/>
      <c r="EXQ40" s="1925"/>
      <c r="EXR40" s="1925"/>
      <c r="EXS40" s="1925"/>
      <c r="EXT40" s="1925"/>
      <c r="EXU40" s="1925"/>
      <c r="EXV40" s="1925"/>
      <c r="EXW40" s="1925"/>
      <c r="EXX40" s="1925"/>
      <c r="EXY40" s="1925"/>
      <c r="EXZ40" s="1925"/>
      <c r="EYA40" s="1925"/>
      <c r="EYB40" s="1925"/>
      <c r="EYC40" s="1925"/>
      <c r="EYD40" s="1925"/>
      <c r="EYE40" s="1925"/>
      <c r="EYF40" s="1925"/>
      <c r="EYG40" s="1925"/>
      <c r="EYH40" s="1925"/>
      <c r="EYI40" s="1925"/>
      <c r="EYJ40" s="1925"/>
      <c r="EYK40" s="1925"/>
      <c r="EYL40" s="1925"/>
      <c r="EYM40" s="1925"/>
      <c r="EYN40" s="1925"/>
      <c r="EYO40" s="1925"/>
      <c r="EYP40" s="1925"/>
      <c r="EYQ40" s="1925"/>
      <c r="EYR40" s="1925"/>
      <c r="EYS40" s="1925"/>
      <c r="EYT40" s="1925"/>
      <c r="EYU40" s="1925"/>
      <c r="EYV40" s="1925"/>
      <c r="EYW40" s="1925"/>
      <c r="EYX40" s="1925"/>
      <c r="EYY40" s="1925"/>
      <c r="EYZ40" s="1925"/>
      <c r="EZA40" s="1925"/>
      <c r="EZB40" s="1925"/>
      <c r="EZC40" s="1925"/>
      <c r="EZD40" s="1925"/>
      <c r="EZE40" s="1925"/>
      <c r="EZF40" s="1925"/>
      <c r="EZG40" s="1925"/>
      <c r="EZH40" s="1925"/>
      <c r="EZI40" s="1925"/>
      <c r="EZJ40" s="1925"/>
      <c r="EZK40" s="1925"/>
      <c r="EZL40" s="1925"/>
      <c r="EZM40" s="1925"/>
      <c r="EZN40" s="1925"/>
      <c r="EZO40" s="1925"/>
      <c r="EZP40" s="1925"/>
      <c r="EZQ40" s="1925"/>
      <c r="EZR40" s="1925"/>
      <c r="EZS40" s="1925"/>
      <c r="EZT40" s="1925"/>
      <c r="EZU40" s="1925"/>
      <c r="EZV40" s="1925"/>
      <c r="EZW40" s="1925"/>
      <c r="EZX40" s="1925"/>
      <c r="EZY40" s="1925"/>
      <c r="EZZ40" s="1925"/>
      <c r="FAA40" s="1925"/>
      <c r="FAB40" s="1925"/>
      <c r="FAC40" s="1925"/>
      <c r="FAD40" s="1925"/>
      <c r="FAE40" s="1925"/>
      <c r="FAF40" s="1925"/>
      <c r="FAG40" s="1925"/>
      <c r="FAH40" s="1925"/>
      <c r="FAI40" s="1925"/>
      <c r="FAJ40" s="1925"/>
      <c r="FAK40" s="1925"/>
      <c r="FAL40" s="1925"/>
      <c r="FAM40" s="1925"/>
      <c r="FAN40" s="1925"/>
      <c r="FAO40" s="1925"/>
      <c r="FAP40" s="1925"/>
      <c r="FAQ40" s="1925"/>
      <c r="FAR40" s="1925"/>
      <c r="FAS40" s="1925"/>
      <c r="FAT40" s="1925"/>
      <c r="FAU40" s="1925"/>
      <c r="FAV40" s="1925"/>
      <c r="FAW40" s="1925"/>
      <c r="FAX40" s="1925"/>
      <c r="FAY40" s="1925"/>
      <c r="FAZ40" s="1925"/>
      <c r="FBA40" s="1925"/>
      <c r="FBB40" s="1925"/>
      <c r="FBC40" s="1925"/>
      <c r="FBD40" s="1925"/>
      <c r="FBE40" s="1925"/>
      <c r="FBF40" s="1925"/>
      <c r="FBG40" s="1925"/>
      <c r="FBH40" s="1925"/>
      <c r="FBI40" s="1925"/>
      <c r="FBJ40" s="1925"/>
      <c r="FBK40" s="1925"/>
      <c r="FBL40" s="1925"/>
      <c r="FBM40" s="1925"/>
      <c r="FBN40" s="1925"/>
      <c r="FBO40" s="1925"/>
      <c r="FBP40" s="1925"/>
      <c r="FBQ40" s="1925"/>
      <c r="FBR40" s="1925"/>
      <c r="FBS40" s="1925"/>
      <c r="FBT40" s="1925"/>
      <c r="FBU40" s="1925"/>
      <c r="FBV40" s="1925"/>
      <c r="FBW40" s="1925"/>
      <c r="FBX40" s="1925"/>
      <c r="FBY40" s="1925"/>
      <c r="FBZ40" s="1925"/>
      <c r="FCA40" s="1925"/>
      <c r="FCB40" s="1925"/>
      <c r="FCC40" s="1925"/>
      <c r="FCD40" s="1925"/>
      <c r="FCE40" s="1925"/>
      <c r="FCF40" s="1925"/>
      <c r="FCG40" s="1925"/>
      <c r="FCH40" s="1925"/>
      <c r="FCI40" s="1925"/>
      <c r="FCJ40" s="1925"/>
      <c r="FCK40" s="1925"/>
      <c r="FCL40" s="1925"/>
      <c r="FCM40" s="1925"/>
      <c r="FCN40" s="1925"/>
      <c r="FCO40" s="1925"/>
      <c r="FCP40" s="1925"/>
      <c r="FCQ40" s="1925"/>
      <c r="FCR40" s="1925"/>
      <c r="FCS40" s="1925"/>
      <c r="FCT40" s="1925"/>
      <c r="FCU40" s="1925"/>
      <c r="FCV40" s="1925"/>
      <c r="FCW40" s="1925"/>
      <c r="FCX40" s="1925"/>
      <c r="FCY40" s="1925"/>
      <c r="FCZ40" s="1925"/>
      <c r="FDA40" s="1925"/>
      <c r="FDB40" s="1925"/>
      <c r="FDC40" s="1925"/>
      <c r="FDD40" s="1925"/>
      <c r="FDE40" s="1925"/>
      <c r="FDF40" s="1925"/>
      <c r="FDG40" s="1925"/>
      <c r="FDH40" s="1925"/>
      <c r="FDI40" s="1925"/>
      <c r="FDJ40" s="1925"/>
      <c r="FDK40" s="1925"/>
      <c r="FDL40" s="1925"/>
      <c r="FDM40" s="1925"/>
      <c r="FDN40" s="1925"/>
      <c r="FDO40" s="1925"/>
      <c r="FDP40" s="1925"/>
      <c r="FDQ40" s="1925"/>
      <c r="FDR40" s="1925"/>
      <c r="FDS40" s="1925"/>
      <c r="FDT40" s="1925"/>
      <c r="FDU40" s="1925"/>
      <c r="FDV40" s="1925"/>
      <c r="FDW40" s="1925"/>
      <c r="FDX40" s="1925"/>
      <c r="FDY40" s="1925"/>
      <c r="FDZ40" s="1925"/>
      <c r="FEA40" s="1925"/>
      <c r="FEB40" s="1925"/>
      <c r="FEC40" s="1925"/>
      <c r="FED40" s="1925"/>
      <c r="FEE40" s="1925"/>
      <c r="FEF40" s="1925"/>
      <c r="FEG40" s="1925"/>
      <c r="FEH40" s="1925"/>
      <c r="FEI40" s="1925"/>
      <c r="FEJ40" s="1925"/>
      <c r="FEK40" s="1925"/>
      <c r="FEL40" s="1925"/>
      <c r="FEM40" s="1925"/>
      <c r="FEN40" s="1925"/>
      <c r="FEO40" s="1925"/>
      <c r="FEP40" s="1925"/>
      <c r="FEQ40" s="1925"/>
      <c r="FER40" s="1925"/>
      <c r="FES40" s="1925"/>
      <c r="FET40" s="1925"/>
      <c r="FEU40" s="1925"/>
      <c r="FEV40" s="1925"/>
      <c r="FEW40" s="1925"/>
      <c r="FEX40" s="1925"/>
      <c r="FEY40" s="1925"/>
      <c r="FEZ40" s="1925"/>
      <c r="FFA40" s="1925"/>
      <c r="FFB40" s="1925"/>
      <c r="FFC40" s="1925"/>
      <c r="FFD40" s="1925"/>
      <c r="FFE40" s="1925"/>
      <c r="FFF40" s="1925"/>
      <c r="FFG40" s="1925"/>
      <c r="FFH40" s="1925"/>
      <c r="FFI40" s="1925"/>
      <c r="FFJ40" s="1925"/>
      <c r="FFK40" s="1925"/>
      <c r="FFL40" s="1925"/>
      <c r="FFM40" s="1925"/>
      <c r="FFN40" s="1925"/>
      <c r="FFO40" s="1925"/>
      <c r="FFP40" s="1925"/>
      <c r="FFQ40" s="1925"/>
      <c r="FFR40" s="1925"/>
      <c r="FFS40" s="1925"/>
      <c r="FFT40" s="1925"/>
      <c r="FFU40" s="1925"/>
      <c r="FFV40" s="1925"/>
      <c r="FFW40" s="1925"/>
      <c r="FFX40" s="1925"/>
      <c r="FFY40" s="1925"/>
      <c r="FFZ40" s="1925"/>
      <c r="FGA40" s="1925"/>
      <c r="FGB40" s="1925"/>
      <c r="FGC40" s="1925"/>
      <c r="FGD40" s="1925"/>
      <c r="FGE40" s="1925"/>
      <c r="FGF40" s="1925"/>
      <c r="FGG40" s="1925"/>
      <c r="FGH40" s="1925"/>
      <c r="FGI40" s="1925"/>
      <c r="FGJ40" s="1925"/>
      <c r="FGK40" s="1925"/>
      <c r="FGL40" s="1925"/>
      <c r="FGM40" s="1925"/>
      <c r="FGN40" s="1925"/>
      <c r="FGO40" s="1925"/>
      <c r="FGP40" s="1925"/>
      <c r="FGQ40" s="1925"/>
      <c r="FGR40" s="1925"/>
      <c r="FGS40" s="1925"/>
      <c r="FGT40" s="1925"/>
      <c r="FGU40" s="1925"/>
      <c r="FGV40" s="1925"/>
      <c r="FGW40" s="1925"/>
      <c r="FGX40" s="1925"/>
      <c r="FGY40" s="1925"/>
      <c r="FGZ40" s="1925"/>
      <c r="FHA40" s="1925"/>
      <c r="FHB40" s="1925"/>
      <c r="FHC40" s="1925"/>
      <c r="FHD40" s="1925"/>
      <c r="FHE40" s="1925"/>
      <c r="FHF40" s="1925"/>
      <c r="FHG40" s="1925"/>
      <c r="FHH40" s="1925"/>
      <c r="FHI40" s="1925"/>
      <c r="FHJ40" s="1925"/>
      <c r="FHK40" s="1925"/>
      <c r="FHL40" s="1925"/>
      <c r="FHM40" s="1925"/>
      <c r="FHN40" s="1925"/>
      <c r="FHO40" s="1925"/>
      <c r="FHP40" s="1925"/>
      <c r="FHQ40" s="1925"/>
      <c r="FHR40" s="1925"/>
      <c r="FHS40" s="1925"/>
      <c r="FHT40" s="1925"/>
      <c r="FHU40" s="1925"/>
      <c r="FHV40" s="1925"/>
      <c r="FHW40" s="1925"/>
      <c r="FHX40" s="1925"/>
      <c r="FHY40" s="1925"/>
      <c r="FHZ40" s="1925"/>
      <c r="FIA40" s="1925"/>
      <c r="FIB40" s="1925"/>
      <c r="FIC40" s="1925"/>
      <c r="FID40" s="1925"/>
      <c r="FIE40" s="1925"/>
      <c r="FIF40" s="1925"/>
      <c r="FIG40" s="1925"/>
      <c r="FIH40" s="1925"/>
      <c r="FII40" s="1925"/>
      <c r="FIJ40" s="1925"/>
      <c r="FIK40" s="1925"/>
      <c r="FIL40" s="1925"/>
      <c r="FIM40" s="1925"/>
      <c r="FIN40" s="1925"/>
      <c r="FIO40" s="1925"/>
      <c r="FIP40" s="1925"/>
      <c r="FIQ40" s="1925"/>
      <c r="FIR40" s="1925"/>
      <c r="FIS40" s="1925"/>
      <c r="FIT40" s="1925"/>
      <c r="FIU40" s="1925"/>
      <c r="FIV40" s="1925"/>
      <c r="FIW40" s="1925"/>
      <c r="FIX40" s="1925"/>
      <c r="FIY40" s="1925"/>
      <c r="FIZ40" s="1925"/>
      <c r="FJA40" s="1925"/>
      <c r="FJB40" s="1925"/>
      <c r="FJC40" s="1925"/>
      <c r="FJD40" s="1925"/>
      <c r="FJE40" s="1925"/>
      <c r="FJF40" s="1925"/>
      <c r="FJG40" s="1925"/>
      <c r="FJH40" s="1925"/>
      <c r="FJI40" s="1925"/>
      <c r="FJJ40" s="1925"/>
      <c r="FJK40" s="1925"/>
      <c r="FJL40" s="1925"/>
      <c r="FJM40" s="1925"/>
      <c r="FJN40" s="1925"/>
      <c r="FJO40" s="1925"/>
      <c r="FJP40" s="1925"/>
      <c r="FJQ40" s="1925"/>
      <c r="FJR40" s="1925"/>
      <c r="FJS40" s="1925"/>
      <c r="FJT40" s="1925"/>
      <c r="FJU40" s="1925"/>
      <c r="FJV40" s="1925"/>
      <c r="FJW40" s="1925"/>
      <c r="FJX40" s="1925"/>
      <c r="FJY40" s="1925"/>
      <c r="FJZ40" s="1925"/>
      <c r="FKA40" s="1925"/>
      <c r="FKB40" s="1925"/>
      <c r="FKC40" s="1925"/>
      <c r="FKD40" s="1925"/>
      <c r="FKE40" s="1925"/>
      <c r="FKF40" s="1925"/>
      <c r="FKG40" s="1925"/>
      <c r="FKH40" s="1925"/>
      <c r="FKI40" s="1925"/>
      <c r="FKJ40" s="1925"/>
      <c r="FKK40" s="1925"/>
      <c r="FKL40" s="1925"/>
      <c r="FKM40" s="1925"/>
      <c r="FKN40" s="1925"/>
      <c r="FKO40" s="1925"/>
      <c r="FKP40" s="1925"/>
      <c r="FKQ40" s="1925"/>
      <c r="FKR40" s="1925"/>
      <c r="FKS40" s="1925"/>
      <c r="FKT40" s="1925"/>
      <c r="FKU40" s="1925"/>
      <c r="FKV40" s="1925"/>
      <c r="FKW40" s="1925"/>
      <c r="FKX40" s="1925"/>
      <c r="FKY40" s="1925"/>
      <c r="FKZ40" s="1925"/>
      <c r="FLA40" s="1925"/>
      <c r="FLB40" s="1925"/>
      <c r="FLC40" s="1925"/>
      <c r="FLD40" s="1925"/>
      <c r="FLE40" s="1925"/>
      <c r="FLF40" s="1925"/>
      <c r="FLG40" s="1925"/>
      <c r="FLH40" s="1925"/>
      <c r="FLI40" s="1925"/>
      <c r="FLJ40" s="1925"/>
      <c r="FLK40" s="1925"/>
      <c r="FLL40" s="1925"/>
      <c r="FLM40" s="1925"/>
      <c r="FLN40" s="1925"/>
      <c r="FLO40" s="1925"/>
      <c r="FLP40" s="1925"/>
      <c r="FLQ40" s="1925"/>
      <c r="FLR40" s="1925"/>
      <c r="FLS40" s="1925"/>
      <c r="FLT40" s="1925"/>
      <c r="FLU40" s="1925"/>
      <c r="FLV40" s="1925"/>
      <c r="FLW40" s="1925"/>
      <c r="FLX40" s="1925"/>
      <c r="FLY40" s="1925"/>
      <c r="FLZ40" s="1925"/>
      <c r="FMA40" s="1925"/>
      <c r="FMB40" s="1925"/>
      <c r="FMC40" s="1925"/>
      <c r="FMD40" s="1925"/>
      <c r="FME40" s="1925"/>
      <c r="FMF40" s="1925"/>
      <c r="FMG40" s="1925"/>
      <c r="FMH40" s="1925"/>
      <c r="FMI40" s="1925"/>
      <c r="FMJ40" s="1925"/>
      <c r="FMK40" s="1925"/>
      <c r="FML40" s="1925"/>
      <c r="FMM40" s="1925"/>
      <c r="FMN40" s="1925"/>
      <c r="FMO40" s="1925"/>
      <c r="FMP40" s="1925"/>
      <c r="FMQ40" s="1925"/>
      <c r="FMR40" s="1925"/>
      <c r="FMS40" s="1925"/>
      <c r="FMT40" s="1925"/>
      <c r="FMU40" s="1925"/>
      <c r="FMV40" s="1925"/>
      <c r="FMW40" s="1925"/>
      <c r="FMX40" s="1925"/>
      <c r="FMY40" s="1925"/>
      <c r="FMZ40" s="1925"/>
      <c r="FNA40" s="1925"/>
      <c r="FNB40" s="1925"/>
      <c r="FNC40" s="1925"/>
      <c r="FND40" s="1925"/>
      <c r="FNE40" s="1925"/>
      <c r="FNF40" s="1925"/>
      <c r="FNG40" s="1925"/>
      <c r="FNH40" s="1925"/>
      <c r="FNI40" s="1925"/>
      <c r="FNJ40" s="1925"/>
      <c r="FNK40" s="1925"/>
      <c r="FNL40" s="1925"/>
      <c r="FNM40" s="1925"/>
      <c r="FNN40" s="1925"/>
      <c r="FNO40" s="1925"/>
      <c r="FNP40" s="1925"/>
      <c r="FNQ40" s="1925"/>
      <c r="FNR40" s="1925"/>
      <c r="FNS40" s="1925"/>
      <c r="FNT40" s="1925"/>
      <c r="FNU40" s="1925"/>
      <c r="FNV40" s="1925"/>
      <c r="FNW40" s="1925"/>
      <c r="FNX40" s="1925"/>
      <c r="FNY40" s="1925"/>
      <c r="FNZ40" s="1925"/>
      <c r="FOA40" s="1925"/>
      <c r="FOB40" s="1925"/>
      <c r="FOC40" s="1925"/>
      <c r="FOD40" s="1925"/>
      <c r="FOE40" s="1925"/>
      <c r="FOF40" s="1925"/>
      <c r="FOG40" s="1925"/>
      <c r="FOH40" s="1925"/>
      <c r="FOI40" s="1925"/>
      <c r="FOJ40" s="1925"/>
      <c r="FOK40" s="1925"/>
      <c r="FOL40" s="1925"/>
      <c r="FOM40" s="1925"/>
      <c r="FON40" s="1925"/>
      <c r="FOO40" s="1925"/>
      <c r="FOP40" s="1925"/>
      <c r="FOQ40" s="1925"/>
      <c r="FOR40" s="1925"/>
      <c r="FOS40" s="1925"/>
      <c r="FOT40" s="1925"/>
      <c r="FOU40" s="1925"/>
      <c r="FOV40" s="1925"/>
      <c r="FOW40" s="1925"/>
      <c r="FOX40" s="1925"/>
      <c r="FOY40" s="1925"/>
      <c r="FOZ40" s="1925"/>
      <c r="FPA40" s="1925"/>
      <c r="FPB40" s="1925"/>
      <c r="FPC40" s="1925"/>
      <c r="FPD40" s="1925"/>
      <c r="FPE40" s="1925"/>
      <c r="FPF40" s="1925"/>
      <c r="FPG40" s="1925"/>
      <c r="FPH40" s="1925"/>
      <c r="FPI40" s="1925"/>
      <c r="FPJ40" s="1925"/>
      <c r="FPK40" s="1925"/>
      <c r="FPL40" s="1925"/>
      <c r="FPM40" s="1925"/>
      <c r="FPN40" s="1925"/>
      <c r="FPO40" s="1925"/>
      <c r="FPP40" s="1925"/>
      <c r="FPQ40" s="1925"/>
      <c r="FPR40" s="1925"/>
      <c r="FPS40" s="1925"/>
      <c r="FPT40" s="1925"/>
      <c r="FPU40" s="1925"/>
      <c r="FPV40" s="1925"/>
      <c r="FPW40" s="1925"/>
      <c r="FPX40" s="1925"/>
      <c r="FPY40" s="1925"/>
      <c r="FPZ40" s="1925"/>
      <c r="FQA40" s="1925"/>
      <c r="FQB40" s="1925"/>
      <c r="FQC40" s="1925"/>
      <c r="FQD40" s="1925"/>
      <c r="FQE40" s="1925"/>
      <c r="FQF40" s="1925"/>
      <c r="FQG40" s="1925"/>
      <c r="FQH40" s="1925"/>
      <c r="FQI40" s="1925"/>
      <c r="FQJ40" s="1925"/>
      <c r="FQK40" s="1925"/>
      <c r="FQL40" s="1925"/>
      <c r="FQM40" s="1925"/>
      <c r="FQN40" s="1925"/>
      <c r="FQO40" s="1925"/>
      <c r="FQP40" s="1925"/>
      <c r="FQQ40" s="1925"/>
      <c r="FQR40" s="1925"/>
      <c r="FQS40" s="1925"/>
      <c r="FQT40" s="1925"/>
      <c r="FQU40" s="1925"/>
      <c r="FQV40" s="1925"/>
      <c r="FQW40" s="1925"/>
      <c r="FQX40" s="1925"/>
      <c r="FQY40" s="1925"/>
      <c r="FQZ40" s="1925"/>
      <c r="FRA40" s="1925"/>
      <c r="FRB40" s="1925"/>
      <c r="FRC40" s="1925"/>
      <c r="FRD40" s="1925"/>
      <c r="FRE40" s="1925"/>
      <c r="FRF40" s="1925"/>
      <c r="FRG40" s="1925"/>
      <c r="FRH40" s="1925"/>
      <c r="FRI40" s="1925"/>
      <c r="FRJ40" s="1925"/>
      <c r="FRK40" s="1925"/>
      <c r="FRL40" s="1925"/>
      <c r="FRM40" s="1925"/>
      <c r="FRN40" s="1925"/>
      <c r="FRO40" s="1925"/>
      <c r="FRP40" s="1925"/>
      <c r="FRQ40" s="1925"/>
      <c r="FRR40" s="1925"/>
      <c r="FRS40" s="1925"/>
      <c r="FRT40" s="1925"/>
      <c r="FRU40" s="1925"/>
      <c r="FRV40" s="1925"/>
      <c r="FRW40" s="1925"/>
      <c r="FRX40" s="1925"/>
      <c r="FRY40" s="1925"/>
      <c r="FRZ40" s="1925"/>
      <c r="FSA40" s="1925"/>
      <c r="FSB40" s="1925"/>
      <c r="FSC40" s="1925"/>
      <c r="FSD40" s="1925"/>
      <c r="FSE40" s="1925"/>
      <c r="FSF40" s="1925"/>
      <c r="FSG40" s="1925"/>
      <c r="FSH40" s="1925"/>
      <c r="FSI40" s="1925"/>
      <c r="FSJ40" s="1925"/>
      <c r="FSK40" s="1925"/>
      <c r="FSL40" s="1925"/>
      <c r="FSM40" s="1925"/>
      <c r="FSN40" s="1925"/>
      <c r="FSO40" s="1925"/>
      <c r="FSP40" s="1925"/>
      <c r="FSQ40" s="1925"/>
      <c r="FSR40" s="1925"/>
      <c r="FSS40" s="1925"/>
      <c r="FST40" s="1925"/>
      <c r="FSU40" s="1925"/>
      <c r="FSV40" s="1925"/>
      <c r="FSW40" s="1925"/>
      <c r="FSX40" s="1925"/>
      <c r="FSY40" s="1925"/>
      <c r="FSZ40" s="1925"/>
      <c r="FTA40" s="1925"/>
      <c r="FTB40" s="1925"/>
      <c r="FTC40" s="1925"/>
      <c r="FTD40" s="1925"/>
      <c r="FTE40" s="1925"/>
      <c r="FTF40" s="1925"/>
      <c r="FTG40" s="1925"/>
      <c r="FTH40" s="1925"/>
      <c r="FTI40" s="1925"/>
      <c r="FTJ40" s="1925"/>
      <c r="FTK40" s="1925"/>
      <c r="FTL40" s="1925"/>
      <c r="FTM40" s="1925"/>
      <c r="FTN40" s="1925"/>
      <c r="FTO40" s="1925"/>
      <c r="FTP40" s="1925"/>
      <c r="FTQ40" s="1925"/>
      <c r="FTR40" s="1925"/>
      <c r="FTS40" s="1925"/>
      <c r="FTT40" s="1925"/>
      <c r="FTU40" s="1925"/>
      <c r="FTV40" s="1925"/>
      <c r="FTW40" s="1925"/>
      <c r="FTX40" s="1925"/>
      <c r="FTY40" s="1925"/>
      <c r="FTZ40" s="1925"/>
      <c r="FUA40" s="1925"/>
      <c r="FUB40" s="1925"/>
      <c r="FUC40" s="1925"/>
      <c r="FUD40" s="1925"/>
      <c r="FUE40" s="1925"/>
      <c r="FUF40" s="1925"/>
      <c r="FUG40" s="1925"/>
      <c r="FUH40" s="1925"/>
      <c r="FUI40" s="1925"/>
      <c r="FUJ40" s="1925"/>
      <c r="FUK40" s="1925"/>
      <c r="FUL40" s="1925"/>
      <c r="FUM40" s="1925"/>
      <c r="FUN40" s="1925"/>
      <c r="FUO40" s="1925"/>
      <c r="FUP40" s="1925"/>
      <c r="FUQ40" s="1925"/>
      <c r="FUR40" s="1925"/>
      <c r="FUS40" s="1925"/>
      <c r="FUT40" s="1925"/>
      <c r="FUU40" s="1925"/>
      <c r="FUV40" s="1925"/>
      <c r="FUW40" s="1925"/>
      <c r="FUX40" s="1925"/>
      <c r="FUY40" s="1925"/>
      <c r="FUZ40" s="1925"/>
      <c r="FVA40" s="1925"/>
      <c r="FVB40" s="1925"/>
      <c r="FVC40" s="1925"/>
      <c r="FVD40" s="1925"/>
      <c r="FVE40" s="1925"/>
      <c r="FVF40" s="1925"/>
      <c r="FVG40" s="1925"/>
      <c r="FVH40" s="1925"/>
      <c r="FVI40" s="1925"/>
      <c r="FVJ40" s="1925"/>
      <c r="FVK40" s="1925"/>
      <c r="FVL40" s="1925"/>
      <c r="FVM40" s="1925"/>
      <c r="FVN40" s="1925"/>
      <c r="FVO40" s="1925"/>
      <c r="FVP40" s="1925"/>
      <c r="FVQ40" s="1925"/>
      <c r="FVR40" s="1925"/>
      <c r="FVS40" s="1925"/>
      <c r="FVT40" s="1925"/>
      <c r="FVU40" s="1925"/>
      <c r="FVV40" s="1925"/>
      <c r="FVW40" s="1925"/>
      <c r="FVX40" s="1925"/>
      <c r="FVY40" s="1925"/>
      <c r="FVZ40" s="1925"/>
      <c r="FWA40" s="1925"/>
      <c r="FWB40" s="1925"/>
      <c r="FWC40" s="1925"/>
      <c r="FWD40" s="1925"/>
      <c r="FWE40" s="1925"/>
      <c r="FWF40" s="1925"/>
      <c r="FWG40" s="1925"/>
      <c r="FWH40" s="1925"/>
      <c r="FWI40" s="1925"/>
      <c r="FWJ40" s="1925"/>
      <c r="FWK40" s="1925"/>
      <c r="FWL40" s="1925"/>
      <c r="FWM40" s="1925"/>
      <c r="FWN40" s="1925"/>
      <c r="FWO40" s="1925"/>
      <c r="FWP40" s="1925"/>
      <c r="FWQ40" s="1925"/>
      <c r="FWR40" s="1925"/>
      <c r="FWS40" s="1925"/>
      <c r="FWT40" s="1925"/>
      <c r="FWU40" s="1925"/>
      <c r="FWV40" s="1925"/>
      <c r="FWW40" s="1925"/>
      <c r="FWX40" s="1925"/>
      <c r="FWY40" s="1925"/>
      <c r="FWZ40" s="1925"/>
      <c r="FXA40" s="1925"/>
      <c r="FXB40" s="1925"/>
      <c r="FXC40" s="1925"/>
      <c r="FXD40" s="1925"/>
      <c r="FXE40" s="1925"/>
      <c r="FXF40" s="1925"/>
      <c r="FXG40" s="1925"/>
      <c r="FXH40" s="1925"/>
      <c r="FXI40" s="1925"/>
      <c r="FXJ40" s="1925"/>
      <c r="FXK40" s="1925"/>
      <c r="FXL40" s="1925"/>
      <c r="FXM40" s="1925"/>
      <c r="FXN40" s="1925"/>
      <c r="FXO40" s="1925"/>
      <c r="FXP40" s="1925"/>
      <c r="FXQ40" s="1925"/>
      <c r="FXR40" s="1925"/>
      <c r="FXS40" s="1925"/>
      <c r="FXT40" s="1925"/>
      <c r="FXU40" s="1925"/>
      <c r="FXV40" s="1925"/>
      <c r="FXW40" s="1925"/>
      <c r="FXX40" s="1925"/>
      <c r="FXY40" s="1925"/>
      <c r="FXZ40" s="1925"/>
      <c r="FYA40" s="1925"/>
      <c r="FYB40" s="1925"/>
      <c r="FYC40" s="1925"/>
      <c r="FYD40" s="1925"/>
      <c r="FYE40" s="1925"/>
      <c r="FYF40" s="1925"/>
      <c r="FYG40" s="1925"/>
      <c r="FYH40" s="1925"/>
      <c r="FYI40" s="1925"/>
      <c r="FYJ40" s="1925"/>
      <c r="FYK40" s="1925"/>
      <c r="FYL40" s="1925"/>
      <c r="FYM40" s="1925"/>
      <c r="FYN40" s="1925"/>
      <c r="FYO40" s="1925"/>
      <c r="FYP40" s="1925"/>
      <c r="FYQ40" s="1925"/>
      <c r="FYR40" s="1925"/>
      <c r="FYS40" s="1925"/>
      <c r="FYT40" s="1925"/>
      <c r="FYU40" s="1925"/>
      <c r="FYV40" s="1925"/>
      <c r="FYW40" s="1925"/>
      <c r="FYX40" s="1925"/>
      <c r="FYY40" s="1925"/>
      <c r="FYZ40" s="1925"/>
      <c r="FZA40" s="1925"/>
      <c r="FZB40" s="1925"/>
      <c r="FZC40" s="1925"/>
      <c r="FZD40" s="1925"/>
      <c r="FZE40" s="1925"/>
      <c r="FZF40" s="1925"/>
      <c r="FZG40" s="1925"/>
      <c r="FZH40" s="1925"/>
      <c r="FZI40" s="1925"/>
      <c r="FZJ40" s="1925"/>
      <c r="FZK40" s="1925"/>
      <c r="FZL40" s="1925"/>
      <c r="FZM40" s="1925"/>
      <c r="FZN40" s="1925"/>
      <c r="FZO40" s="1925"/>
      <c r="FZP40" s="1925"/>
      <c r="FZQ40" s="1925"/>
      <c r="FZR40" s="1925"/>
      <c r="FZS40" s="1925"/>
      <c r="FZT40" s="1925"/>
      <c r="FZU40" s="1925"/>
      <c r="FZV40" s="1925"/>
      <c r="FZW40" s="1925"/>
      <c r="FZX40" s="1925"/>
      <c r="FZY40" s="1925"/>
      <c r="FZZ40" s="1925"/>
      <c r="GAA40" s="1925"/>
      <c r="GAB40" s="1925"/>
      <c r="GAC40" s="1925"/>
      <c r="GAD40" s="1925"/>
      <c r="GAE40" s="1925"/>
      <c r="GAF40" s="1925"/>
      <c r="GAG40" s="1925"/>
      <c r="GAH40" s="1925"/>
      <c r="GAI40" s="1925"/>
      <c r="GAJ40" s="1925"/>
      <c r="GAK40" s="1925"/>
      <c r="GAL40" s="1925"/>
      <c r="GAM40" s="1925"/>
      <c r="GAN40" s="1925"/>
      <c r="GAO40" s="1925"/>
      <c r="GAP40" s="1925"/>
      <c r="GAQ40" s="1925"/>
      <c r="GAR40" s="1925"/>
      <c r="GAS40" s="1925"/>
      <c r="GAT40" s="1925"/>
      <c r="GAU40" s="1925"/>
      <c r="GAV40" s="1925"/>
      <c r="GAW40" s="1925"/>
      <c r="GAX40" s="1925"/>
      <c r="GAY40" s="1925"/>
      <c r="GAZ40" s="1925"/>
      <c r="GBA40" s="1925"/>
      <c r="GBB40" s="1925"/>
      <c r="GBC40" s="1925"/>
      <c r="GBD40" s="1925"/>
      <c r="GBE40" s="1925"/>
      <c r="GBF40" s="1925"/>
      <c r="GBG40" s="1925"/>
      <c r="GBH40" s="1925"/>
      <c r="GBI40" s="1925"/>
      <c r="GBJ40" s="1925"/>
      <c r="GBK40" s="1925"/>
      <c r="GBL40" s="1925"/>
      <c r="GBM40" s="1925"/>
      <c r="GBN40" s="1925"/>
      <c r="GBO40" s="1925"/>
      <c r="GBP40" s="1925"/>
      <c r="GBQ40" s="1925"/>
      <c r="GBR40" s="1925"/>
      <c r="GBS40" s="1925"/>
      <c r="GBT40" s="1925"/>
      <c r="GBU40" s="1925"/>
      <c r="GBV40" s="1925"/>
      <c r="GBW40" s="1925"/>
      <c r="GBX40" s="1925"/>
      <c r="GBY40" s="1925"/>
      <c r="GBZ40" s="1925"/>
      <c r="GCA40" s="1925"/>
      <c r="GCB40" s="1925"/>
      <c r="GCC40" s="1925"/>
      <c r="GCD40" s="1925"/>
      <c r="GCE40" s="1925"/>
      <c r="GCF40" s="1925"/>
      <c r="GCG40" s="1925"/>
      <c r="GCH40" s="1925"/>
      <c r="GCI40" s="1925"/>
      <c r="GCJ40" s="1925"/>
      <c r="GCK40" s="1925"/>
      <c r="GCL40" s="1925"/>
      <c r="GCM40" s="1925"/>
      <c r="GCN40" s="1925"/>
      <c r="GCO40" s="1925"/>
      <c r="GCP40" s="1925"/>
      <c r="GCQ40" s="1925"/>
      <c r="GCR40" s="1925"/>
      <c r="GCS40" s="1925"/>
      <c r="GCT40" s="1925"/>
      <c r="GCU40" s="1925"/>
      <c r="GCV40" s="1925"/>
      <c r="GCW40" s="1925"/>
      <c r="GCX40" s="1925"/>
      <c r="GCY40" s="1925"/>
      <c r="GCZ40" s="1925"/>
      <c r="GDA40" s="1925"/>
      <c r="GDB40" s="1925"/>
      <c r="GDC40" s="1925"/>
      <c r="GDD40" s="1925"/>
      <c r="GDE40" s="1925"/>
      <c r="GDF40" s="1925"/>
      <c r="GDG40" s="1925"/>
      <c r="GDH40" s="1925"/>
      <c r="GDI40" s="1925"/>
      <c r="GDJ40" s="1925"/>
      <c r="GDK40" s="1925"/>
      <c r="GDL40" s="1925"/>
      <c r="GDM40" s="1925"/>
      <c r="GDN40" s="1925"/>
      <c r="GDO40" s="1925"/>
      <c r="GDP40" s="1925"/>
      <c r="GDQ40" s="1925"/>
      <c r="GDR40" s="1925"/>
      <c r="GDS40" s="1925"/>
      <c r="GDT40" s="1925"/>
      <c r="GDU40" s="1925"/>
      <c r="GDV40" s="1925"/>
      <c r="GDW40" s="1925"/>
      <c r="GDX40" s="1925"/>
      <c r="GDY40" s="1925"/>
      <c r="GDZ40" s="1925"/>
      <c r="GEA40" s="1925"/>
      <c r="GEB40" s="1925"/>
      <c r="GEC40" s="1925"/>
      <c r="GED40" s="1925"/>
      <c r="GEE40" s="1925"/>
      <c r="GEF40" s="1925"/>
      <c r="GEG40" s="1925"/>
      <c r="GEH40" s="1925"/>
      <c r="GEI40" s="1925"/>
      <c r="GEJ40" s="1925"/>
      <c r="GEK40" s="1925"/>
      <c r="GEL40" s="1925"/>
      <c r="GEM40" s="1925"/>
      <c r="GEN40" s="1925"/>
      <c r="GEO40" s="1925"/>
      <c r="GEP40" s="1925"/>
      <c r="GEQ40" s="1925"/>
      <c r="GER40" s="1925"/>
      <c r="GES40" s="1925"/>
      <c r="GET40" s="1925"/>
      <c r="GEU40" s="1925"/>
      <c r="GEV40" s="1925"/>
      <c r="GEW40" s="1925"/>
      <c r="GEX40" s="1925"/>
      <c r="GEY40" s="1925"/>
      <c r="GEZ40" s="1925"/>
      <c r="GFA40" s="1925"/>
      <c r="GFB40" s="1925"/>
      <c r="GFC40" s="1925"/>
      <c r="GFD40" s="1925"/>
      <c r="GFE40" s="1925"/>
      <c r="GFF40" s="1925"/>
      <c r="GFG40" s="1925"/>
      <c r="GFH40" s="1925"/>
      <c r="GFI40" s="1925"/>
      <c r="GFJ40" s="1925"/>
      <c r="GFK40" s="1925"/>
      <c r="GFL40" s="1925"/>
      <c r="GFM40" s="1925"/>
      <c r="GFN40" s="1925"/>
      <c r="GFO40" s="1925"/>
      <c r="GFP40" s="1925"/>
      <c r="GFQ40" s="1925"/>
      <c r="GFR40" s="1925"/>
      <c r="GFS40" s="1925"/>
      <c r="GFT40" s="1925"/>
      <c r="GFU40" s="1925"/>
      <c r="GFV40" s="1925"/>
      <c r="GFW40" s="1925"/>
      <c r="GFX40" s="1925"/>
      <c r="GFY40" s="1925"/>
      <c r="GFZ40" s="1925"/>
      <c r="GGA40" s="1925"/>
      <c r="GGB40" s="1925"/>
      <c r="GGC40" s="1925"/>
      <c r="GGD40" s="1925"/>
      <c r="GGE40" s="1925"/>
      <c r="GGF40" s="1925"/>
      <c r="GGG40" s="1925"/>
      <c r="GGH40" s="1925"/>
      <c r="GGI40" s="1925"/>
      <c r="GGJ40" s="1925"/>
      <c r="GGK40" s="1925"/>
      <c r="GGL40" s="1925"/>
      <c r="GGM40" s="1925"/>
      <c r="GGN40" s="1925"/>
      <c r="GGO40" s="1925"/>
      <c r="GGP40" s="1925"/>
      <c r="GGQ40" s="1925"/>
      <c r="GGR40" s="1925"/>
      <c r="GGS40" s="1925"/>
      <c r="GGT40" s="1925"/>
      <c r="GGU40" s="1925"/>
      <c r="GGV40" s="1925"/>
      <c r="GGW40" s="1925"/>
      <c r="GGX40" s="1925"/>
      <c r="GGY40" s="1925"/>
      <c r="GGZ40" s="1925"/>
      <c r="GHA40" s="1925"/>
      <c r="GHB40" s="1925"/>
      <c r="GHC40" s="1925"/>
      <c r="GHD40" s="1925"/>
      <c r="GHE40" s="1925"/>
      <c r="GHF40" s="1925"/>
      <c r="GHG40" s="1925"/>
      <c r="GHH40" s="1925"/>
      <c r="GHI40" s="1925"/>
      <c r="GHJ40" s="1925"/>
      <c r="GHK40" s="1925"/>
      <c r="GHL40" s="1925"/>
      <c r="GHM40" s="1925"/>
      <c r="GHN40" s="1925"/>
      <c r="GHO40" s="1925"/>
      <c r="GHP40" s="1925"/>
      <c r="GHQ40" s="1925"/>
      <c r="GHR40" s="1925"/>
      <c r="GHS40" s="1925"/>
      <c r="GHT40" s="1925"/>
      <c r="GHU40" s="1925"/>
      <c r="GHV40" s="1925"/>
      <c r="GHW40" s="1925"/>
      <c r="GHX40" s="1925"/>
      <c r="GHY40" s="1925"/>
      <c r="GHZ40" s="1925"/>
      <c r="GIA40" s="1925"/>
      <c r="GIB40" s="1925"/>
      <c r="GIC40" s="1925"/>
      <c r="GID40" s="1925"/>
      <c r="GIE40" s="1925"/>
      <c r="GIF40" s="1925"/>
      <c r="GIG40" s="1925"/>
      <c r="GIH40" s="1925"/>
      <c r="GII40" s="1925"/>
      <c r="GIJ40" s="1925"/>
      <c r="GIK40" s="1925"/>
      <c r="GIL40" s="1925"/>
      <c r="GIM40" s="1925"/>
      <c r="GIN40" s="1925"/>
      <c r="GIO40" s="1925"/>
      <c r="GIP40" s="1925"/>
      <c r="GIQ40" s="1925"/>
      <c r="GIR40" s="1925"/>
      <c r="GIS40" s="1925"/>
      <c r="GIT40" s="1925"/>
      <c r="GIU40" s="1925"/>
      <c r="GIV40" s="1925"/>
      <c r="GIW40" s="1925"/>
      <c r="GIX40" s="1925"/>
      <c r="GIY40" s="1925"/>
      <c r="GIZ40" s="1925"/>
      <c r="GJA40" s="1925"/>
      <c r="GJB40" s="1925"/>
      <c r="GJC40" s="1925"/>
      <c r="GJD40" s="1925"/>
      <c r="GJE40" s="1925"/>
      <c r="GJF40" s="1925"/>
      <c r="GJG40" s="1925"/>
      <c r="GJH40" s="1925"/>
      <c r="GJI40" s="1925"/>
      <c r="GJJ40" s="1925"/>
      <c r="GJK40" s="1925"/>
      <c r="GJL40" s="1925"/>
      <c r="GJM40" s="1925"/>
      <c r="GJN40" s="1925"/>
      <c r="GJO40" s="1925"/>
      <c r="GJP40" s="1925"/>
      <c r="GJQ40" s="1925"/>
      <c r="GJR40" s="1925"/>
      <c r="GJS40" s="1925"/>
      <c r="GJT40" s="1925"/>
      <c r="GJU40" s="1925"/>
      <c r="GJV40" s="1925"/>
      <c r="GJW40" s="1925"/>
      <c r="GJX40" s="1925"/>
      <c r="GJY40" s="1925"/>
      <c r="GJZ40" s="1925"/>
      <c r="GKA40" s="1925"/>
      <c r="GKB40" s="1925"/>
      <c r="GKC40" s="1925"/>
      <c r="GKD40" s="1925"/>
      <c r="GKE40" s="1925"/>
      <c r="GKF40" s="1925"/>
      <c r="GKG40" s="1925"/>
      <c r="GKH40" s="1925"/>
      <c r="GKI40" s="1925"/>
      <c r="GKJ40" s="1925"/>
      <c r="GKK40" s="1925"/>
      <c r="GKL40" s="1925"/>
      <c r="GKM40" s="1925"/>
      <c r="GKN40" s="1925"/>
      <c r="GKO40" s="1925"/>
      <c r="GKP40" s="1925"/>
      <c r="GKQ40" s="1925"/>
      <c r="GKR40" s="1925"/>
      <c r="GKS40" s="1925"/>
      <c r="GKT40" s="1925"/>
      <c r="GKU40" s="1925"/>
      <c r="GKV40" s="1925"/>
      <c r="GKW40" s="1925"/>
      <c r="GKX40" s="1925"/>
      <c r="GKY40" s="1925"/>
      <c r="GKZ40" s="1925"/>
      <c r="GLA40" s="1925"/>
      <c r="GLB40" s="1925"/>
      <c r="GLC40" s="1925"/>
      <c r="GLD40" s="1925"/>
      <c r="GLE40" s="1925"/>
      <c r="GLF40" s="1925"/>
      <c r="GLG40" s="1925"/>
      <c r="GLH40" s="1925"/>
      <c r="GLI40" s="1925"/>
      <c r="GLJ40" s="1925"/>
      <c r="GLK40" s="1925"/>
      <c r="GLL40" s="1925"/>
      <c r="GLM40" s="1925"/>
      <c r="GLN40" s="1925"/>
      <c r="GLO40" s="1925"/>
      <c r="GLP40" s="1925"/>
      <c r="GLQ40" s="1925"/>
      <c r="GLR40" s="1925"/>
      <c r="GLS40" s="1925"/>
      <c r="GLT40" s="1925"/>
      <c r="GLU40" s="1925"/>
      <c r="GLV40" s="1925"/>
      <c r="GLW40" s="1925"/>
      <c r="GLX40" s="1925"/>
      <c r="GLY40" s="1925"/>
      <c r="GLZ40" s="1925"/>
      <c r="GMA40" s="1925"/>
      <c r="GMB40" s="1925"/>
      <c r="GMC40" s="1925"/>
      <c r="GMD40" s="1925"/>
      <c r="GME40" s="1925"/>
      <c r="GMF40" s="1925"/>
      <c r="GMG40" s="1925"/>
      <c r="GMH40" s="1925"/>
      <c r="GMI40" s="1925"/>
      <c r="GMJ40" s="1925"/>
      <c r="GMK40" s="1925"/>
      <c r="GML40" s="1925"/>
      <c r="GMM40" s="1925"/>
      <c r="GMN40" s="1925"/>
      <c r="GMO40" s="1925"/>
      <c r="GMP40" s="1925"/>
      <c r="GMQ40" s="1925"/>
      <c r="GMR40" s="1925"/>
      <c r="GMS40" s="1925"/>
      <c r="GMT40" s="1925"/>
      <c r="GMU40" s="1925"/>
      <c r="GMV40" s="1925"/>
      <c r="GMW40" s="1925"/>
      <c r="GMX40" s="1925"/>
      <c r="GMY40" s="1925"/>
      <c r="GMZ40" s="1925"/>
      <c r="GNA40" s="1925"/>
      <c r="GNB40" s="1925"/>
      <c r="GNC40" s="1925"/>
      <c r="GND40" s="1925"/>
      <c r="GNE40" s="1925"/>
      <c r="GNF40" s="1925"/>
      <c r="GNG40" s="1925"/>
      <c r="GNH40" s="1925"/>
      <c r="GNI40" s="1925"/>
      <c r="GNJ40" s="1925"/>
      <c r="GNK40" s="1925"/>
      <c r="GNL40" s="1925"/>
      <c r="GNM40" s="1925"/>
      <c r="GNN40" s="1925"/>
      <c r="GNO40" s="1925"/>
      <c r="GNP40" s="1925"/>
      <c r="GNQ40" s="1925"/>
      <c r="GNR40" s="1925"/>
      <c r="GNS40" s="1925"/>
      <c r="GNT40" s="1925"/>
      <c r="GNU40" s="1925"/>
      <c r="GNV40" s="1925"/>
      <c r="GNW40" s="1925"/>
      <c r="GNX40" s="1925"/>
      <c r="GNY40" s="1925"/>
      <c r="GNZ40" s="1925"/>
      <c r="GOA40" s="1925"/>
      <c r="GOB40" s="1925"/>
      <c r="GOC40" s="1925"/>
      <c r="GOD40" s="1925"/>
      <c r="GOE40" s="1925"/>
      <c r="GOF40" s="1925"/>
      <c r="GOG40" s="1925"/>
      <c r="GOH40" s="1925"/>
      <c r="GOI40" s="1925"/>
      <c r="GOJ40" s="1925"/>
      <c r="GOK40" s="1925"/>
      <c r="GOL40" s="1925"/>
      <c r="GOM40" s="1925"/>
      <c r="GON40" s="1925"/>
      <c r="GOO40" s="1925"/>
      <c r="GOP40" s="1925"/>
      <c r="GOQ40" s="1925"/>
      <c r="GOR40" s="1925"/>
      <c r="GOS40" s="1925"/>
      <c r="GOT40" s="1925"/>
      <c r="GOU40" s="1925"/>
      <c r="GOV40" s="1925"/>
      <c r="GOW40" s="1925"/>
      <c r="GOX40" s="1925"/>
      <c r="GOY40" s="1925"/>
      <c r="GOZ40" s="1925"/>
      <c r="GPA40" s="1925"/>
      <c r="GPB40" s="1925"/>
      <c r="GPC40" s="1925"/>
      <c r="GPD40" s="1925"/>
      <c r="GPE40" s="1925"/>
      <c r="GPF40" s="1925"/>
      <c r="GPG40" s="1925"/>
      <c r="GPH40" s="1925"/>
      <c r="GPI40" s="1925"/>
      <c r="GPJ40" s="1925"/>
      <c r="GPK40" s="1925"/>
      <c r="GPL40" s="1925"/>
      <c r="GPM40" s="1925"/>
      <c r="GPN40" s="1925"/>
      <c r="GPO40" s="1925"/>
      <c r="GPP40" s="1925"/>
      <c r="GPQ40" s="1925"/>
      <c r="GPR40" s="1925"/>
      <c r="GPS40" s="1925"/>
      <c r="GPT40" s="1925"/>
      <c r="GPU40" s="1925"/>
      <c r="GPV40" s="1925"/>
      <c r="GPW40" s="1925"/>
      <c r="GPX40" s="1925"/>
      <c r="GPY40" s="1925"/>
      <c r="GPZ40" s="1925"/>
      <c r="GQA40" s="1925"/>
      <c r="GQB40" s="1925"/>
      <c r="GQC40" s="1925"/>
      <c r="GQD40" s="1925"/>
      <c r="GQE40" s="1925"/>
      <c r="GQF40" s="1925"/>
      <c r="GQG40" s="1925"/>
      <c r="GQH40" s="1925"/>
      <c r="GQI40" s="1925"/>
      <c r="GQJ40" s="1925"/>
      <c r="GQK40" s="1925"/>
      <c r="GQL40" s="1925"/>
      <c r="GQM40" s="1925"/>
      <c r="GQN40" s="1925"/>
      <c r="GQO40" s="1925"/>
      <c r="GQP40" s="1925"/>
      <c r="GQQ40" s="1925"/>
      <c r="GQR40" s="1925"/>
      <c r="GQS40" s="1925"/>
      <c r="GQT40" s="1925"/>
      <c r="GQU40" s="1925"/>
      <c r="GQV40" s="1925"/>
      <c r="GQW40" s="1925"/>
      <c r="GQX40" s="1925"/>
      <c r="GQY40" s="1925"/>
      <c r="GQZ40" s="1925"/>
      <c r="GRA40" s="1925"/>
      <c r="GRB40" s="1925"/>
      <c r="GRC40" s="1925"/>
      <c r="GRD40" s="1925"/>
      <c r="GRE40" s="1925"/>
      <c r="GRF40" s="1925"/>
      <c r="GRG40" s="1925"/>
      <c r="GRH40" s="1925"/>
      <c r="GRI40" s="1925"/>
      <c r="GRJ40" s="1925"/>
      <c r="GRK40" s="1925"/>
      <c r="GRL40" s="1925"/>
      <c r="GRM40" s="1925"/>
      <c r="GRN40" s="1925"/>
      <c r="GRO40" s="1925"/>
      <c r="GRP40" s="1925"/>
      <c r="GRQ40" s="1925"/>
      <c r="GRR40" s="1925"/>
      <c r="GRS40" s="1925"/>
      <c r="GRT40" s="1925"/>
      <c r="GRU40" s="1925"/>
      <c r="GRV40" s="1925"/>
      <c r="GRW40" s="1925"/>
      <c r="GRX40" s="1925"/>
      <c r="GRY40" s="1925"/>
      <c r="GRZ40" s="1925"/>
      <c r="GSA40" s="1925"/>
      <c r="GSB40" s="1925"/>
      <c r="GSC40" s="1925"/>
      <c r="GSD40" s="1925"/>
      <c r="GSE40" s="1925"/>
      <c r="GSF40" s="1925"/>
      <c r="GSG40" s="1925"/>
      <c r="GSH40" s="1925"/>
      <c r="GSI40" s="1925"/>
      <c r="GSJ40" s="1925"/>
      <c r="GSK40" s="1925"/>
      <c r="GSL40" s="1925"/>
      <c r="GSM40" s="1925"/>
      <c r="GSN40" s="1925"/>
      <c r="GSO40" s="1925"/>
      <c r="GSP40" s="1925"/>
      <c r="GSQ40" s="1925"/>
      <c r="GSR40" s="1925"/>
      <c r="GSS40" s="1925"/>
      <c r="GST40" s="1925"/>
      <c r="GSU40" s="1925"/>
      <c r="GSV40" s="1925"/>
      <c r="GSW40" s="1925"/>
      <c r="GSX40" s="1925"/>
      <c r="GSY40" s="1925"/>
      <c r="GSZ40" s="1925"/>
      <c r="GTA40" s="1925"/>
      <c r="GTB40" s="1925"/>
      <c r="GTC40" s="1925"/>
      <c r="GTD40" s="1925"/>
      <c r="GTE40" s="1925"/>
      <c r="GTF40" s="1925"/>
      <c r="GTG40" s="1925"/>
      <c r="GTH40" s="1925"/>
      <c r="GTI40" s="1925"/>
      <c r="GTJ40" s="1925"/>
      <c r="GTK40" s="1925"/>
      <c r="GTL40" s="1925"/>
      <c r="GTM40" s="1925"/>
      <c r="GTN40" s="1925"/>
      <c r="GTO40" s="1925"/>
      <c r="GTP40" s="1925"/>
      <c r="GTQ40" s="1925"/>
      <c r="GTR40" s="1925"/>
      <c r="GTS40" s="1925"/>
      <c r="GTT40" s="1925"/>
      <c r="GTU40" s="1925"/>
      <c r="GTV40" s="1925"/>
      <c r="GTW40" s="1925"/>
      <c r="GTX40" s="1925"/>
      <c r="GTY40" s="1925"/>
      <c r="GTZ40" s="1925"/>
      <c r="GUA40" s="1925"/>
      <c r="GUB40" s="1925"/>
      <c r="GUC40" s="1925"/>
      <c r="GUD40" s="1925"/>
      <c r="GUE40" s="1925"/>
      <c r="GUF40" s="1925"/>
      <c r="GUG40" s="1925"/>
      <c r="GUH40" s="1925"/>
      <c r="GUI40" s="1925"/>
      <c r="GUJ40" s="1925"/>
      <c r="GUK40" s="1925"/>
      <c r="GUL40" s="1925"/>
      <c r="GUM40" s="1925"/>
      <c r="GUN40" s="1925"/>
      <c r="GUO40" s="1925"/>
      <c r="GUP40" s="1925"/>
      <c r="GUQ40" s="1925"/>
      <c r="GUR40" s="1925"/>
      <c r="GUS40" s="1925"/>
      <c r="GUT40" s="1925"/>
      <c r="GUU40" s="1925"/>
      <c r="GUV40" s="1925"/>
      <c r="GUW40" s="1925"/>
      <c r="GUX40" s="1925"/>
      <c r="GUY40" s="1925"/>
      <c r="GUZ40" s="1925"/>
      <c r="GVA40" s="1925"/>
      <c r="GVB40" s="1925"/>
      <c r="GVC40" s="1925"/>
      <c r="GVD40" s="1925"/>
      <c r="GVE40" s="1925"/>
      <c r="GVF40" s="1925"/>
      <c r="GVG40" s="1925"/>
      <c r="GVH40" s="1925"/>
      <c r="GVI40" s="1925"/>
      <c r="GVJ40" s="1925"/>
      <c r="GVK40" s="1925"/>
      <c r="GVL40" s="1925"/>
      <c r="GVM40" s="1925"/>
      <c r="GVN40" s="1925"/>
      <c r="GVO40" s="1925"/>
      <c r="GVP40" s="1925"/>
      <c r="GVQ40" s="1925"/>
      <c r="GVR40" s="1925"/>
      <c r="GVS40" s="1925"/>
      <c r="GVT40" s="1925"/>
      <c r="GVU40" s="1925"/>
      <c r="GVV40" s="1925"/>
      <c r="GVW40" s="1925"/>
      <c r="GVX40" s="1925"/>
      <c r="GVY40" s="1925"/>
      <c r="GVZ40" s="1925"/>
      <c r="GWA40" s="1925"/>
      <c r="GWB40" s="1925"/>
      <c r="GWC40" s="1925"/>
      <c r="GWD40" s="1925"/>
      <c r="GWE40" s="1925"/>
      <c r="GWF40" s="1925"/>
      <c r="GWG40" s="1925"/>
      <c r="GWH40" s="1925"/>
      <c r="GWI40" s="1925"/>
      <c r="GWJ40" s="1925"/>
      <c r="GWK40" s="1925"/>
      <c r="GWL40" s="1925"/>
      <c r="GWM40" s="1925"/>
      <c r="GWN40" s="1925"/>
      <c r="GWO40" s="1925"/>
      <c r="GWP40" s="1925"/>
      <c r="GWQ40" s="1925"/>
      <c r="GWR40" s="1925"/>
      <c r="GWS40" s="1925"/>
      <c r="GWT40" s="1925"/>
      <c r="GWU40" s="1925"/>
      <c r="GWV40" s="1925"/>
      <c r="GWW40" s="1925"/>
      <c r="GWX40" s="1925"/>
      <c r="GWY40" s="1925"/>
      <c r="GWZ40" s="1925"/>
      <c r="GXA40" s="1925"/>
      <c r="GXB40" s="1925"/>
      <c r="GXC40" s="1925"/>
      <c r="GXD40" s="1925"/>
      <c r="GXE40" s="1925"/>
      <c r="GXF40" s="1925"/>
      <c r="GXG40" s="1925"/>
      <c r="GXH40" s="1925"/>
      <c r="GXI40" s="1925"/>
      <c r="GXJ40" s="1925"/>
      <c r="GXK40" s="1925"/>
      <c r="GXL40" s="1925"/>
      <c r="GXM40" s="1925"/>
      <c r="GXN40" s="1925"/>
      <c r="GXO40" s="1925"/>
      <c r="GXP40" s="1925"/>
      <c r="GXQ40" s="1925"/>
      <c r="GXR40" s="1925"/>
      <c r="GXS40" s="1925"/>
      <c r="GXT40" s="1925"/>
      <c r="GXU40" s="1925"/>
      <c r="GXV40" s="1925"/>
      <c r="GXW40" s="1925"/>
      <c r="GXX40" s="1925"/>
      <c r="GXY40" s="1925"/>
      <c r="GXZ40" s="1925"/>
      <c r="GYA40" s="1925"/>
      <c r="GYB40" s="1925"/>
      <c r="GYC40" s="1925"/>
      <c r="GYD40" s="1925"/>
      <c r="GYE40" s="1925"/>
      <c r="GYF40" s="1925"/>
      <c r="GYG40" s="1925"/>
      <c r="GYH40" s="1925"/>
      <c r="GYI40" s="1925"/>
      <c r="GYJ40" s="1925"/>
      <c r="GYK40" s="1925"/>
      <c r="GYL40" s="1925"/>
      <c r="GYM40" s="1925"/>
      <c r="GYN40" s="1925"/>
      <c r="GYO40" s="1925"/>
      <c r="GYP40" s="1925"/>
      <c r="GYQ40" s="1925"/>
      <c r="GYR40" s="1925"/>
      <c r="GYS40" s="1925"/>
      <c r="GYT40" s="1925"/>
      <c r="GYU40" s="1925"/>
      <c r="GYV40" s="1925"/>
      <c r="GYW40" s="1925"/>
      <c r="GYX40" s="1925"/>
      <c r="GYY40" s="1925"/>
      <c r="GYZ40" s="1925"/>
      <c r="GZA40" s="1925"/>
      <c r="GZB40" s="1925"/>
      <c r="GZC40" s="1925"/>
      <c r="GZD40" s="1925"/>
      <c r="GZE40" s="1925"/>
      <c r="GZF40" s="1925"/>
      <c r="GZG40" s="1925"/>
      <c r="GZH40" s="1925"/>
      <c r="GZI40" s="1925"/>
      <c r="GZJ40" s="1925"/>
      <c r="GZK40" s="1925"/>
      <c r="GZL40" s="1925"/>
      <c r="GZM40" s="1925"/>
      <c r="GZN40" s="1925"/>
      <c r="GZO40" s="1925"/>
      <c r="GZP40" s="1925"/>
      <c r="GZQ40" s="1925"/>
      <c r="GZR40" s="1925"/>
      <c r="GZS40" s="1925"/>
      <c r="GZT40" s="1925"/>
      <c r="GZU40" s="1925"/>
      <c r="GZV40" s="1925"/>
      <c r="GZW40" s="1925"/>
      <c r="GZX40" s="1925"/>
      <c r="GZY40" s="1925"/>
      <c r="GZZ40" s="1925"/>
      <c r="HAA40" s="1925"/>
      <c r="HAB40" s="1925"/>
      <c r="HAC40" s="1925"/>
      <c r="HAD40" s="1925"/>
      <c r="HAE40" s="1925"/>
      <c r="HAF40" s="1925"/>
      <c r="HAG40" s="1925"/>
      <c r="HAH40" s="1925"/>
      <c r="HAI40" s="1925"/>
      <c r="HAJ40" s="1925"/>
      <c r="HAK40" s="1925"/>
      <c r="HAL40" s="1925"/>
      <c r="HAM40" s="1925"/>
      <c r="HAN40" s="1925"/>
      <c r="HAO40" s="1925"/>
      <c r="HAP40" s="1925"/>
      <c r="HAQ40" s="1925"/>
      <c r="HAR40" s="1925"/>
      <c r="HAS40" s="1925"/>
      <c r="HAT40" s="1925"/>
      <c r="HAU40" s="1925"/>
      <c r="HAV40" s="1925"/>
      <c r="HAW40" s="1925"/>
      <c r="HAX40" s="1925"/>
      <c r="HAY40" s="1925"/>
      <c r="HAZ40" s="1925"/>
      <c r="HBA40" s="1925"/>
      <c r="HBB40" s="1925"/>
      <c r="HBC40" s="1925"/>
      <c r="HBD40" s="1925"/>
      <c r="HBE40" s="1925"/>
      <c r="HBF40" s="1925"/>
      <c r="HBG40" s="1925"/>
      <c r="HBH40" s="1925"/>
      <c r="HBI40" s="1925"/>
      <c r="HBJ40" s="1925"/>
      <c r="HBK40" s="1925"/>
      <c r="HBL40" s="1925"/>
      <c r="HBM40" s="1925"/>
      <c r="HBN40" s="1925"/>
      <c r="HBO40" s="1925"/>
      <c r="HBP40" s="1925"/>
      <c r="HBQ40" s="1925"/>
      <c r="HBR40" s="1925"/>
      <c r="HBS40" s="1925"/>
      <c r="HBT40" s="1925"/>
      <c r="HBU40" s="1925"/>
      <c r="HBV40" s="1925"/>
      <c r="HBW40" s="1925"/>
      <c r="HBX40" s="1925"/>
      <c r="HBY40" s="1925"/>
      <c r="HBZ40" s="1925"/>
      <c r="HCA40" s="1925"/>
      <c r="HCB40" s="1925"/>
      <c r="HCC40" s="1925"/>
      <c r="HCD40" s="1925"/>
      <c r="HCE40" s="1925"/>
      <c r="HCF40" s="1925"/>
      <c r="HCG40" s="1925"/>
      <c r="HCH40" s="1925"/>
      <c r="HCI40" s="1925"/>
      <c r="HCJ40" s="1925"/>
      <c r="HCK40" s="1925"/>
      <c r="HCL40" s="1925"/>
      <c r="HCM40" s="1925"/>
      <c r="HCN40" s="1925"/>
      <c r="HCO40" s="1925"/>
      <c r="HCP40" s="1925"/>
      <c r="HCQ40" s="1925"/>
      <c r="HCR40" s="1925"/>
      <c r="HCS40" s="1925"/>
      <c r="HCT40" s="1925"/>
      <c r="HCU40" s="1925"/>
      <c r="HCV40" s="1925"/>
      <c r="HCW40" s="1925"/>
      <c r="HCX40" s="1925"/>
      <c r="HCY40" s="1925"/>
      <c r="HCZ40" s="1925"/>
      <c r="HDA40" s="1925"/>
      <c r="HDB40" s="1925"/>
      <c r="HDC40" s="1925"/>
      <c r="HDD40" s="1925"/>
      <c r="HDE40" s="1925"/>
      <c r="HDF40" s="1925"/>
      <c r="HDG40" s="1925"/>
      <c r="HDH40" s="1925"/>
      <c r="HDI40" s="1925"/>
      <c r="HDJ40" s="1925"/>
      <c r="HDK40" s="1925"/>
      <c r="HDL40" s="1925"/>
      <c r="HDM40" s="1925"/>
      <c r="HDN40" s="1925"/>
      <c r="HDO40" s="1925"/>
      <c r="HDP40" s="1925"/>
      <c r="HDQ40" s="1925"/>
      <c r="HDR40" s="1925"/>
      <c r="HDS40" s="1925"/>
      <c r="HDT40" s="1925"/>
      <c r="HDU40" s="1925"/>
      <c r="HDV40" s="1925"/>
      <c r="HDW40" s="1925"/>
      <c r="HDX40" s="1925"/>
      <c r="HDY40" s="1925"/>
      <c r="HDZ40" s="1925"/>
      <c r="HEA40" s="1925"/>
      <c r="HEB40" s="1925"/>
      <c r="HEC40" s="1925"/>
      <c r="HED40" s="1925"/>
      <c r="HEE40" s="1925"/>
      <c r="HEF40" s="1925"/>
      <c r="HEG40" s="1925"/>
      <c r="HEH40" s="1925"/>
      <c r="HEI40" s="1925"/>
      <c r="HEJ40" s="1925"/>
      <c r="HEK40" s="1925"/>
      <c r="HEL40" s="1925"/>
      <c r="HEM40" s="1925"/>
      <c r="HEN40" s="1925"/>
      <c r="HEO40" s="1925"/>
      <c r="HEP40" s="1925"/>
      <c r="HEQ40" s="1925"/>
      <c r="HER40" s="1925"/>
      <c r="HES40" s="1925"/>
      <c r="HET40" s="1925"/>
      <c r="HEU40" s="1925"/>
      <c r="HEV40" s="1925"/>
      <c r="HEW40" s="1925"/>
      <c r="HEX40" s="1925"/>
      <c r="HEY40" s="1925"/>
      <c r="HEZ40" s="1925"/>
      <c r="HFA40" s="1925"/>
      <c r="HFB40" s="1925"/>
      <c r="HFC40" s="1925"/>
      <c r="HFD40" s="1925"/>
      <c r="HFE40" s="1925"/>
      <c r="HFF40" s="1925"/>
      <c r="HFG40" s="1925"/>
      <c r="HFH40" s="1925"/>
      <c r="HFI40" s="1925"/>
      <c r="HFJ40" s="1925"/>
      <c r="HFK40" s="1925"/>
      <c r="HFL40" s="1925"/>
      <c r="HFM40" s="1925"/>
      <c r="HFN40" s="1925"/>
      <c r="HFO40" s="1925"/>
      <c r="HFP40" s="1925"/>
      <c r="HFQ40" s="1925"/>
      <c r="HFR40" s="1925"/>
      <c r="HFS40" s="1925"/>
      <c r="HFT40" s="1925"/>
      <c r="HFU40" s="1925"/>
      <c r="HFV40" s="1925"/>
      <c r="HFW40" s="1925"/>
      <c r="HFX40" s="1925"/>
      <c r="HFY40" s="1925"/>
      <c r="HFZ40" s="1925"/>
      <c r="HGA40" s="1925"/>
      <c r="HGB40" s="1925"/>
      <c r="HGC40" s="1925"/>
      <c r="HGD40" s="1925"/>
      <c r="HGE40" s="1925"/>
      <c r="HGF40" s="1925"/>
      <c r="HGG40" s="1925"/>
      <c r="HGH40" s="1925"/>
      <c r="HGI40" s="1925"/>
      <c r="HGJ40" s="1925"/>
      <c r="HGK40" s="1925"/>
      <c r="HGL40" s="1925"/>
      <c r="HGM40" s="1925"/>
      <c r="HGN40" s="1925"/>
      <c r="HGO40" s="1925"/>
      <c r="HGP40" s="1925"/>
      <c r="HGQ40" s="1925"/>
      <c r="HGR40" s="1925"/>
      <c r="HGS40" s="1925"/>
      <c r="HGT40" s="1925"/>
      <c r="HGU40" s="1925"/>
      <c r="HGV40" s="1925"/>
      <c r="HGW40" s="1925"/>
      <c r="HGX40" s="1925"/>
      <c r="HGY40" s="1925"/>
      <c r="HGZ40" s="1925"/>
      <c r="HHA40" s="1925"/>
      <c r="HHB40" s="1925"/>
      <c r="HHC40" s="1925"/>
      <c r="HHD40" s="1925"/>
      <c r="HHE40" s="1925"/>
      <c r="HHF40" s="1925"/>
      <c r="HHG40" s="1925"/>
      <c r="HHH40" s="1925"/>
      <c r="HHI40" s="1925"/>
      <c r="HHJ40" s="1925"/>
      <c r="HHK40" s="1925"/>
      <c r="HHL40" s="1925"/>
      <c r="HHM40" s="1925"/>
      <c r="HHN40" s="1925"/>
      <c r="HHO40" s="1925"/>
      <c r="HHP40" s="1925"/>
      <c r="HHQ40" s="1925"/>
      <c r="HHR40" s="1925"/>
      <c r="HHS40" s="1925"/>
      <c r="HHT40" s="1925"/>
      <c r="HHU40" s="1925"/>
      <c r="HHV40" s="1925"/>
      <c r="HHW40" s="1925"/>
      <c r="HHX40" s="1925"/>
      <c r="HHY40" s="1925"/>
      <c r="HHZ40" s="1925"/>
      <c r="HIA40" s="1925"/>
      <c r="HIB40" s="1925"/>
      <c r="HIC40" s="1925"/>
      <c r="HID40" s="1925"/>
      <c r="HIE40" s="1925"/>
      <c r="HIF40" s="1925"/>
      <c r="HIG40" s="1925"/>
      <c r="HIH40" s="1925"/>
      <c r="HII40" s="1925"/>
      <c r="HIJ40" s="1925"/>
      <c r="HIK40" s="1925"/>
      <c r="HIL40" s="1925"/>
      <c r="HIM40" s="1925"/>
      <c r="HIN40" s="1925"/>
      <c r="HIO40" s="1925"/>
      <c r="HIP40" s="1925"/>
      <c r="HIQ40" s="1925"/>
      <c r="HIR40" s="1925"/>
      <c r="HIS40" s="1925"/>
      <c r="HIT40" s="1925"/>
      <c r="HIU40" s="1925"/>
      <c r="HIV40" s="1925"/>
      <c r="HIW40" s="1925"/>
      <c r="HIX40" s="1925"/>
      <c r="HIY40" s="1925"/>
      <c r="HIZ40" s="1925"/>
      <c r="HJA40" s="1925"/>
      <c r="HJB40" s="1925"/>
      <c r="HJC40" s="1925"/>
      <c r="HJD40" s="1925"/>
      <c r="HJE40" s="1925"/>
      <c r="HJF40" s="1925"/>
      <c r="HJG40" s="1925"/>
      <c r="HJH40" s="1925"/>
      <c r="HJI40" s="1925"/>
      <c r="HJJ40" s="1925"/>
      <c r="HJK40" s="1925"/>
      <c r="HJL40" s="1925"/>
      <c r="HJM40" s="1925"/>
      <c r="HJN40" s="1925"/>
      <c r="HJO40" s="1925"/>
      <c r="HJP40" s="1925"/>
      <c r="HJQ40" s="1925"/>
      <c r="HJR40" s="1925"/>
      <c r="HJS40" s="1925"/>
      <c r="HJT40" s="1925"/>
      <c r="HJU40" s="1925"/>
      <c r="HJV40" s="1925"/>
      <c r="HJW40" s="1925"/>
      <c r="HJX40" s="1925"/>
      <c r="HJY40" s="1925"/>
      <c r="HJZ40" s="1925"/>
      <c r="HKA40" s="1925"/>
      <c r="HKB40" s="1925"/>
      <c r="HKC40" s="1925"/>
      <c r="HKD40" s="1925"/>
      <c r="HKE40" s="1925"/>
      <c r="HKF40" s="1925"/>
      <c r="HKG40" s="1925"/>
      <c r="HKH40" s="1925"/>
      <c r="HKI40" s="1925"/>
      <c r="HKJ40" s="1925"/>
      <c r="HKK40" s="1925"/>
      <c r="HKL40" s="1925"/>
      <c r="HKM40" s="1925"/>
      <c r="HKN40" s="1925"/>
      <c r="HKO40" s="1925"/>
      <c r="HKP40" s="1925"/>
      <c r="HKQ40" s="1925"/>
      <c r="HKR40" s="1925"/>
      <c r="HKS40" s="1925"/>
      <c r="HKT40" s="1925"/>
      <c r="HKU40" s="1925"/>
      <c r="HKV40" s="1925"/>
      <c r="HKW40" s="1925"/>
      <c r="HKX40" s="1925"/>
      <c r="HKY40" s="1925"/>
      <c r="HKZ40" s="1925"/>
      <c r="HLA40" s="1925"/>
      <c r="HLB40" s="1925"/>
      <c r="HLC40" s="1925"/>
      <c r="HLD40" s="1925"/>
      <c r="HLE40" s="1925"/>
      <c r="HLF40" s="1925"/>
      <c r="HLG40" s="1925"/>
      <c r="HLH40" s="1925"/>
      <c r="HLI40" s="1925"/>
      <c r="HLJ40" s="1925"/>
      <c r="HLK40" s="1925"/>
      <c r="HLL40" s="1925"/>
      <c r="HLM40" s="1925"/>
      <c r="HLN40" s="1925"/>
      <c r="HLO40" s="1925"/>
      <c r="HLP40" s="1925"/>
      <c r="HLQ40" s="1925"/>
      <c r="HLR40" s="1925"/>
      <c r="HLS40" s="1925"/>
      <c r="HLT40" s="1925"/>
      <c r="HLU40" s="1925"/>
      <c r="HLV40" s="1925"/>
      <c r="HLW40" s="1925"/>
      <c r="HLX40" s="1925"/>
      <c r="HLY40" s="1925"/>
      <c r="HLZ40" s="1925"/>
      <c r="HMA40" s="1925"/>
      <c r="HMB40" s="1925"/>
      <c r="HMC40" s="1925"/>
      <c r="HMD40" s="1925"/>
      <c r="HME40" s="1925"/>
      <c r="HMF40" s="1925"/>
      <c r="HMG40" s="1925"/>
      <c r="HMH40" s="1925"/>
      <c r="HMI40" s="1925"/>
      <c r="HMJ40" s="1925"/>
      <c r="HMK40" s="1925"/>
      <c r="HML40" s="1925"/>
      <c r="HMM40" s="1925"/>
      <c r="HMN40" s="1925"/>
      <c r="HMO40" s="1925"/>
      <c r="HMP40" s="1925"/>
      <c r="HMQ40" s="1925"/>
      <c r="HMR40" s="1925"/>
      <c r="HMS40" s="1925"/>
      <c r="HMT40" s="1925"/>
      <c r="HMU40" s="1925"/>
      <c r="HMV40" s="1925"/>
      <c r="HMW40" s="1925"/>
      <c r="HMX40" s="1925"/>
      <c r="HMY40" s="1925"/>
      <c r="HMZ40" s="1925"/>
      <c r="HNA40" s="1925"/>
      <c r="HNB40" s="1925"/>
      <c r="HNC40" s="1925"/>
      <c r="HND40" s="1925"/>
      <c r="HNE40" s="1925"/>
      <c r="HNF40" s="1925"/>
      <c r="HNG40" s="1925"/>
      <c r="HNH40" s="1925"/>
      <c r="HNI40" s="1925"/>
      <c r="HNJ40" s="1925"/>
      <c r="HNK40" s="1925"/>
      <c r="HNL40" s="1925"/>
      <c r="HNM40" s="1925"/>
      <c r="HNN40" s="1925"/>
      <c r="HNO40" s="1925"/>
      <c r="HNP40" s="1925"/>
      <c r="HNQ40" s="1925"/>
      <c r="HNR40" s="1925"/>
      <c r="HNS40" s="1925"/>
      <c r="HNT40" s="1925"/>
      <c r="HNU40" s="1925"/>
      <c r="HNV40" s="1925"/>
      <c r="HNW40" s="1925"/>
      <c r="HNX40" s="1925"/>
      <c r="HNY40" s="1925"/>
      <c r="HNZ40" s="1925"/>
      <c r="HOA40" s="1925"/>
      <c r="HOB40" s="1925"/>
      <c r="HOC40" s="1925"/>
      <c r="HOD40" s="1925"/>
      <c r="HOE40" s="1925"/>
      <c r="HOF40" s="1925"/>
      <c r="HOG40" s="1925"/>
      <c r="HOH40" s="1925"/>
      <c r="HOI40" s="1925"/>
      <c r="HOJ40" s="1925"/>
      <c r="HOK40" s="1925"/>
      <c r="HOL40" s="1925"/>
      <c r="HOM40" s="1925"/>
      <c r="HON40" s="1925"/>
      <c r="HOO40" s="1925"/>
      <c r="HOP40" s="1925"/>
      <c r="HOQ40" s="1925"/>
      <c r="HOR40" s="1925"/>
      <c r="HOS40" s="1925"/>
      <c r="HOT40" s="1925"/>
      <c r="HOU40" s="1925"/>
      <c r="HOV40" s="1925"/>
      <c r="HOW40" s="1925"/>
      <c r="HOX40" s="1925"/>
      <c r="HOY40" s="1925"/>
      <c r="HOZ40" s="1925"/>
      <c r="HPA40" s="1925"/>
      <c r="HPB40" s="1925"/>
      <c r="HPC40" s="1925"/>
      <c r="HPD40" s="1925"/>
      <c r="HPE40" s="1925"/>
      <c r="HPF40" s="1925"/>
      <c r="HPG40" s="1925"/>
      <c r="HPH40" s="1925"/>
      <c r="HPI40" s="1925"/>
      <c r="HPJ40" s="1925"/>
      <c r="HPK40" s="1925"/>
      <c r="HPL40" s="1925"/>
      <c r="HPM40" s="1925"/>
      <c r="HPN40" s="1925"/>
      <c r="HPO40" s="1925"/>
      <c r="HPP40" s="1925"/>
      <c r="HPQ40" s="1925"/>
      <c r="HPR40" s="1925"/>
      <c r="HPS40" s="1925"/>
      <c r="HPT40" s="1925"/>
      <c r="HPU40" s="1925"/>
      <c r="HPV40" s="1925"/>
      <c r="HPW40" s="1925"/>
      <c r="HPX40" s="1925"/>
      <c r="HPY40" s="1925"/>
      <c r="HPZ40" s="1925"/>
      <c r="HQA40" s="1925"/>
      <c r="HQB40" s="1925"/>
      <c r="HQC40" s="1925"/>
      <c r="HQD40" s="1925"/>
      <c r="HQE40" s="1925"/>
      <c r="HQF40" s="1925"/>
      <c r="HQG40" s="1925"/>
      <c r="HQH40" s="1925"/>
      <c r="HQI40" s="1925"/>
      <c r="HQJ40" s="1925"/>
      <c r="HQK40" s="1925"/>
      <c r="HQL40" s="1925"/>
      <c r="HQM40" s="1925"/>
      <c r="HQN40" s="1925"/>
      <c r="HQO40" s="1925"/>
      <c r="HQP40" s="1925"/>
      <c r="HQQ40" s="1925"/>
      <c r="HQR40" s="1925"/>
      <c r="HQS40" s="1925"/>
      <c r="HQT40" s="1925"/>
      <c r="HQU40" s="1925"/>
      <c r="HQV40" s="1925"/>
      <c r="HQW40" s="1925"/>
      <c r="HQX40" s="1925"/>
      <c r="HQY40" s="1925"/>
      <c r="HQZ40" s="1925"/>
      <c r="HRA40" s="1925"/>
      <c r="HRB40" s="1925"/>
      <c r="HRC40" s="1925"/>
      <c r="HRD40" s="1925"/>
      <c r="HRE40" s="1925"/>
      <c r="HRF40" s="1925"/>
      <c r="HRG40" s="1925"/>
      <c r="HRH40" s="1925"/>
      <c r="HRI40" s="1925"/>
      <c r="HRJ40" s="1925"/>
      <c r="HRK40" s="1925"/>
      <c r="HRL40" s="1925"/>
      <c r="HRM40" s="1925"/>
      <c r="HRN40" s="1925"/>
      <c r="HRO40" s="1925"/>
      <c r="HRP40" s="1925"/>
      <c r="HRQ40" s="1925"/>
      <c r="HRR40" s="1925"/>
      <c r="HRS40" s="1925"/>
      <c r="HRT40" s="1925"/>
      <c r="HRU40" s="1925"/>
      <c r="HRV40" s="1925"/>
      <c r="HRW40" s="1925"/>
      <c r="HRX40" s="1925"/>
      <c r="HRY40" s="1925"/>
      <c r="HRZ40" s="1925"/>
      <c r="HSA40" s="1925"/>
      <c r="HSB40" s="1925"/>
      <c r="HSC40" s="1925"/>
      <c r="HSD40" s="1925"/>
      <c r="HSE40" s="1925"/>
      <c r="HSF40" s="1925"/>
      <c r="HSG40" s="1925"/>
      <c r="HSH40" s="1925"/>
      <c r="HSI40" s="1925"/>
      <c r="HSJ40" s="1925"/>
      <c r="HSK40" s="1925"/>
      <c r="HSL40" s="1925"/>
      <c r="HSM40" s="1925"/>
      <c r="HSN40" s="1925"/>
      <c r="HSO40" s="1925"/>
      <c r="HSP40" s="1925"/>
      <c r="HSQ40" s="1925"/>
      <c r="HSR40" s="1925"/>
      <c r="HSS40" s="1925"/>
      <c r="HST40" s="1925"/>
      <c r="HSU40" s="1925"/>
      <c r="HSV40" s="1925"/>
      <c r="HSW40" s="1925"/>
      <c r="HSX40" s="1925"/>
      <c r="HSY40" s="1925"/>
      <c r="HSZ40" s="1925"/>
      <c r="HTA40" s="1925"/>
      <c r="HTB40" s="1925"/>
      <c r="HTC40" s="1925"/>
      <c r="HTD40" s="1925"/>
      <c r="HTE40" s="1925"/>
      <c r="HTF40" s="1925"/>
      <c r="HTG40" s="1925"/>
      <c r="HTH40" s="1925"/>
      <c r="HTI40" s="1925"/>
      <c r="HTJ40" s="1925"/>
      <c r="HTK40" s="1925"/>
      <c r="HTL40" s="1925"/>
      <c r="HTM40" s="1925"/>
      <c r="HTN40" s="1925"/>
      <c r="HTO40" s="1925"/>
      <c r="HTP40" s="1925"/>
      <c r="HTQ40" s="1925"/>
      <c r="HTR40" s="1925"/>
      <c r="HTS40" s="1925"/>
      <c r="HTT40" s="1925"/>
      <c r="HTU40" s="1925"/>
      <c r="HTV40" s="1925"/>
      <c r="HTW40" s="1925"/>
      <c r="HTX40" s="1925"/>
      <c r="HTY40" s="1925"/>
      <c r="HTZ40" s="1925"/>
      <c r="HUA40" s="1925"/>
      <c r="HUB40" s="1925"/>
      <c r="HUC40" s="1925"/>
      <c r="HUD40" s="1925"/>
      <c r="HUE40" s="1925"/>
      <c r="HUF40" s="1925"/>
      <c r="HUG40" s="1925"/>
      <c r="HUH40" s="1925"/>
      <c r="HUI40" s="1925"/>
      <c r="HUJ40" s="1925"/>
      <c r="HUK40" s="1925"/>
      <c r="HUL40" s="1925"/>
      <c r="HUM40" s="1925"/>
      <c r="HUN40" s="1925"/>
      <c r="HUO40" s="1925"/>
      <c r="HUP40" s="1925"/>
      <c r="HUQ40" s="1925"/>
      <c r="HUR40" s="1925"/>
      <c r="HUS40" s="1925"/>
      <c r="HUT40" s="1925"/>
      <c r="HUU40" s="1925"/>
      <c r="HUV40" s="1925"/>
      <c r="HUW40" s="1925"/>
      <c r="HUX40" s="1925"/>
      <c r="HUY40" s="1925"/>
      <c r="HUZ40" s="1925"/>
      <c r="HVA40" s="1925"/>
      <c r="HVB40" s="1925"/>
      <c r="HVC40" s="1925"/>
      <c r="HVD40" s="1925"/>
      <c r="HVE40" s="1925"/>
      <c r="HVF40" s="1925"/>
      <c r="HVG40" s="1925"/>
      <c r="HVH40" s="1925"/>
      <c r="HVI40" s="1925"/>
      <c r="HVJ40" s="1925"/>
      <c r="HVK40" s="1925"/>
      <c r="HVL40" s="1925"/>
      <c r="HVM40" s="1925"/>
      <c r="HVN40" s="1925"/>
      <c r="HVO40" s="1925"/>
      <c r="HVP40" s="1925"/>
      <c r="HVQ40" s="1925"/>
      <c r="HVR40" s="1925"/>
      <c r="HVS40" s="1925"/>
      <c r="HVT40" s="1925"/>
      <c r="HVU40" s="1925"/>
      <c r="HVV40" s="1925"/>
      <c r="HVW40" s="1925"/>
      <c r="HVX40" s="1925"/>
      <c r="HVY40" s="1925"/>
      <c r="HVZ40" s="1925"/>
      <c r="HWA40" s="1925"/>
      <c r="HWB40" s="1925"/>
      <c r="HWC40" s="1925"/>
      <c r="HWD40" s="1925"/>
      <c r="HWE40" s="1925"/>
      <c r="HWF40" s="1925"/>
      <c r="HWG40" s="1925"/>
      <c r="HWH40" s="1925"/>
      <c r="HWI40" s="1925"/>
      <c r="HWJ40" s="1925"/>
      <c r="HWK40" s="1925"/>
      <c r="HWL40" s="1925"/>
      <c r="HWM40" s="1925"/>
      <c r="HWN40" s="1925"/>
      <c r="HWO40" s="1925"/>
      <c r="HWP40" s="1925"/>
      <c r="HWQ40" s="1925"/>
      <c r="HWR40" s="1925"/>
      <c r="HWS40" s="1925"/>
      <c r="HWT40" s="1925"/>
      <c r="HWU40" s="1925"/>
      <c r="HWV40" s="1925"/>
      <c r="HWW40" s="1925"/>
      <c r="HWX40" s="1925"/>
      <c r="HWY40" s="1925"/>
      <c r="HWZ40" s="1925"/>
      <c r="HXA40" s="1925"/>
      <c r="HXB40" s="1925"/>
      <c r="HXC40" s="1925"/>
      <c r="HXD40" s="1925"/>
      <c r="HXE40" s="1925"/>
      <c r="HXF40" s="1925"/>
      <c r="HXG40" s="1925"/>
      <c r="HXH40" s="1925"/>
      <c r="HXI40" s="1925"/>
      <c r="HXJ40" s="1925"/>
      <c r="HXK40" s="1925"/>
      <c r="HXL40" s="1925"/>
      <c r="HXM40" s="1925"/>
      <c r="HXN40" s="1925"/>
      <c r="HXO40" s="1925"/>
      <c r="HXP40" s="1925"/>
      <c r="HXQ40" s="1925"/>
      <c r="HXR40" s="1925"/>
      <c r="HXS40" s="1925"/>
      <c r="HXT40" s="1925"/>
      <c r="HXU40" s="1925"/>
      <c r="HXV40" s="1925"/>
      <c r="HXW40" s="1925"/>
      <c r="HXX40" s="1925"/>
      <c r="HXY40" s="1925"/>
      <c r="HXZ40" s="1925"/>
      <c r="HYA40" s="1925"/>
      <c r="HYB40" s="1925"/>
      <c r="HYC40" s="1925"/>
      <c r="HYD40" s="1925"/>
      <c r="HYE40" s="1925"/>
      <c r="HYF40" s="1925"/>
      <c r="HYG40" s="1925"/>
      <c r="HYH40" s="1925"/>
      <c r="HYI40" s="1925"/>
      <c r="HYJ40" s="1925"/>
      <c r="HYK40" s="1925"/>
      <c r="HYL40" s="1925"/>
      <c r="HYM40" s="1925"/>
      <c r="HYN40" s="1925"/>
      <c r="HYO40" s="1925"/>
      <c r="HYP40" s="1925"/>
      <c r="HYQ40" s="1925"/>
      <c r="HYR40" s="1925"/>
      <c r="HYS40" s="1925"/>
      <c r="HYT40" s="1925"/>
      <c r="HYU40" s="1925"/>
      <c r="HYV40" s="1925"/>
      <c r="HYW40" s="1925"/>
      <c r="HYX40" s="1925"/>
      <c r="HYY40" s="1925"/>
      <c r="HYZ40" s="1925"/>
      <c r="HZA40" s="1925"/>
      <c r="HZB40" s="1925"/>
      <c r="HZC40" s="1925"/>
      <c r="HZD40" s="1925"/>
      <c r="HZE40" s="1925"/>
      <c r="HZF40" s="1925"/>
      <c r="HZG40" s="1925"/>
      <c r="HZH40" s="1925"/>
      <c r="HZI40" s="1925"/>
      <c r="HZJ40" s="1925"/>
      <c r="HZK40" s="1925"/>
      <c r="HZL40" s="1925"/>
      <c r="HZM40" s="1925"/>
      <c r="HZN40" s="1925"/>
      <c r="HZO40" s="1925"/>
      <c r="HZP40" s="1925"/>
      <c r="HZQ40" s="1925"/>
      <c r="HZR40" s="1925"/>
      <c r="HZS40" s="1925"/>
      <c r="HZT40" s="1925"/>
      <c r="HZU40" s="1925"/>
      <c r="HZV40" s="1925"/>
      <c r="HZW40" s="1925"/>
      <c r="HZX40" s="1925"/>
      <c r="HZY40" s="1925"/>
      <c r="HZZ40" s="1925"/>
      <c r="IAA40" s="1925"/>
      <c r="IAB40" s="1925"/>
      <c r="IAC40" s="1925"/>
      <c r="IAD40" s="1925"/>
      <c r="IAE40" s="1925"/>
      <c r="IAF40" s="1925"/>
      <c r="IAG40" s="1925"/>
      <c r="IAH40" s="1925"/>
      <c r="IAI40" s="1925"/>
      <c r="IAJ40" s="1925"/>
      <c r="IAK40" s="1925"/>
      <c r="IAL40" s="1925"/>
      <c r="IAM40" s="1925"/>
      <c r="IAN40" s="1925"/>
      <c r="IAO40" s="1925"/>
      <c r="IAP40" s="1925"/>
      <c r="IAQ40" s="1925"/>
      <c r="IAR40" s="1925"/>
      <c r="IAS40" s="1925"/>
      <c r="IAT40" s="1925"/>
      <c r="IAU40" s="1925"/>
      <c r="IAV40" s="1925"/>
      <c r="IAW40" s="1925"/>
      <c r="IAX40" s="1925"/>
      <c r="IAY40" s="1925"/>
      <c r="IAZ40" s="1925"/>
      <c r="IBA40" s="1925"/>
      <c r="IBB40" s="1925"/>
      <c r="IBC40" s="1925"/>
      <c r="IBD40" s="1925"/>
      <c r="IBE40" s="1925"/>
      <c r="IBF40" s="1925"/>
      <c r="IBG40" s="1925"/>
      <c r="IBH40" s="1925"/>
      <c r="IBI40" s="1925"/>
      <c r="IBJ40" s="1925"/>
      <c r="IBK40" s="1925"/>
      <c r="IBL40" s="1925"/>
      <c r="IBM40" s="1925"/>
      <c r="IBN40" s="1925"/>
      <c r="IBO40" s="1925"/>
      <c r="IBP40" s="1925"/>
      <c r="IBQ40" s="1925"/>
      <c r="IBR40" s="1925"/>
      <c r="IBS40" s="1925"/>
      <c r="IBT40" s="1925"/>
      <c r="IBU40" s="1925"/>
      <c r="IBV40" s="1925"/>
      <c r="IBW40" s="1925"/>
      <c r="IBX40" s="1925"/>
      <c r="IBY40" s="1925"/>
      <c r="IBZ40" s="1925"/>
      <c r="ICA40" s="1925"/>
      <c r="ICB40" s="1925"/>
      <c r="ICC40" s="1925"/>
      <c r="ICD40" s="1925"/>
      <c r="ICE40" s="1925"/>
      <c r="ICF40" s="1925"/>
      <c r="ICG40" s="1925"/>
      <c r="ICH40" s="1925"/>
      <c r="ICI40" s="1925"/>
      <c r="ICJ40" s="1925"/>
      <c r="ICK40" s="1925"/>
      <c r="ICL40" s="1925"/>
      <c r="ICM40" s="1925"/>
      <c r="ICN40" s="1925"/>
      <c r="ICO40" s="1925"/>
      <c r="ICP40" s="1925"/>
      <c r="ICQ40" s="1925"/>
      <c r="ICR40" s="1925"/>
      <c r="ICS40" s="1925"/>
      <c r="ICT40" s="1925"/>
      <c r="ICU40" s="1925"/>
      <c r="ICV40" s="1925"/>
      <c r="ICW40" s="1925"/>
      <c r="ICX40" s="1925"/>
      <c r="ICY40" s="1925"/>
      <c r="ICZ40" s="1925"/>
      <c r="IDA40" s="1925"/>
      <c r="IDB40" s="1925"/>
      <c r="IDC40" s="1925"/>
      <c r="IDD40" s="1925"/>
      <c r="IDE40" s="1925"/>
      <c r="IDF40" s="1925"/>
      <c r="IDG40" s="1925"/>
      <c r="IDH40" s="1925"/>
      <c r="IDI40" s="1925"/>
      <c r="IDJ40" s="1925"/>
      <c r="IDK40" s="1925"/>
      <c r="IDL40" s="1925"/>
      <c r="IDM40" s="1925"/>
      <c r="IDN40" s="1925"/>
      <c r="IDO40" s="1925"/>
      <c r="IDP40" s="1925"/>
      <c r="IDQ40" s="1925"/>
      <c r="IDR40" s="1925"/>
      <c r="IDS40" s="1925"/>
      <c r="IDT40" s="1925"/>
      <c r="IDU40" s="1925"/>
      <c r="IDV40" s="1925"/>
      <c r="IDW40" s="1925"/>
      <c r="IDX40" s="1925"/>
      <c r="IDY40" s="1925"/>
      <c r="IDZ40" s="1925"/>
      <c r="IEA40" s="1925"/>
      <c r="IEB40" s="1925"/>
      <c r="IEC40" s="1925"/>
      <c r="IED40" s="1925"/>
      <c r="IEE40" s="1925"/>
      <c r="IEF40" s="1925"/>
      <c r="IEG40" s="1925"/>
      <c r="IEH40" s="1925"/>
      <c r="IEI40" s="1925"/>
      <c r="IEJ40" s="1925"/>
      <c r="IEK40" s="1925"/>
      <c r="IEL40" s="1925"/>
      <c r="IEM40" s="1925"/>
      <c r="IEN40" s="1925"/>
      <c r="IEO40" s="1925"/>
      <c r="IEP40" s="1925"/>
      <c r="IEQ40" s="1925"/>
      <c r="IER40" s="1925"/>
      <c r="IES40" s="1925"/>
      <c r="IET40" s="1925"/>
      <c r="IEU40" s="1925"/>
      <c r="IEV40" s="1925"/>
      <c r="IEW40" s="1925"/>
      <c r="IEX40" s="1925"/>
      <c r="IEY40" s="1925"/>
      <c r="IEZ40" s="1925"/>
      <c r="IFA40" s="1925"/>
      <c r="IFB40" s="1925"/>
      <c r="IFC40" s="1925"/>
      <c r="IFD40" s="1925"/>
      <c r="IFE40" s="1925"/>
      <c r="IFF40" s="1925"/>
      <c r="IFG40" s="1925"/>
      <c r="IFH40" s="1925"/>
      <c r="IFI40" s="1925"/>
      <c r="IFJ40" s="1925"/>
      <c r="IFK40" s="1925"/>
      <c r="IFL40" s="1925"/>
      <c r="IFM40" s="1925"/>
      <c r="IFN40" s="1925"/>
      <c r="IFO40" s="1925"/>
      <c r="IFP40" s="1925"/>
      <c r="IFQ40" s="1925"/>
      <c r="IFR40" s="1925"/>
      <c r="IFS40" s="1925"/>
      <c r="IFT40" s="1925"/>
      <c r="IFU40" s="1925"/>
      <c r="IFV40" s="1925"/>
      <c r="IFW40" s="1925"/>
      <c r="IFX40" s="1925"/>
      <c r="IFY40" s="1925"/>
      <c r="IFZ40" s="1925"/>
      <c r="IGA40" s="1925"/>
      <c r="IGB40" s="1925"/>
      <c r="IGC40" s="1925"/>
      <c r="IGD40" s="1925"/>
      <c r="IGE40" s="1925"/>
      <c r="IGF40" s="1925"/>
      <c r="IGG40" s="1925"/>
      <c r="IGH40" s="1925"/>
      <c r="IGI40" s="1925"/>
      <c r="IGJ40" s="1925"/>
      <c r="IGK40" s="1925"/>
      <c r="IGL40" s="1925"/>
      <c r="IGM40" s="1925"/>
      <c r="IGN40" s="1925"/>
      <c r="IGO40" s="1925"/>
      <c r="IGP40" s="1925"/>
      <c r="IGQ40" s="1925"/>
      <c r="IGR40" s="1925"/>
      <c r="IGS40" s="1925"/>
      <c r="IGT40" s="1925"/>
      <c r="IGU40" s="1925"/>
      <c r="IGV40" s="1925"/>
      <c r="IGW40" s="1925"/>
      <c r="IGX40" s="1925"/>
      <c r="IGY40" s="1925"/>
      <c r="IGZ40" s="1925"/>
      <c r="IHA40" s="1925"/>
      <c r="IHB40" s="1925"/>
      <c r="IHC40" s="1925"/>
      <c r="IHD40" s="1925"/>
      <c r="IHE40" s="1925"/>
      <c r="IHF40" s="1925"/>
      <c r="IHG40" s="1925"/>
      <c r="IHH40" s="1925"/>
      <c r="IHI40" s="1925"/>
      <c r="IHJ40" s="1925"/>
      <c r="IHK40" s="1925"/>
      <c r="IHL40" s="1925"/>
      <c r="IHM40" s="1925"/>
      <c r="IHN40" s="1925"/>
      <c r="IHO40" s="1925"/>
      <c r="IHP40" s="1925"/>
      <c r="IHQ40" s="1925"/>
      <c r="IHR40" s="1925"/>
      <c r="IHS40" s="1925"/>
      <c r="IHT40" s="1925"/>
      <c r="IHU40" s="1925"/>
      <c r="IHV40" s="1925"/>
      <c r="IHW40" s="1925"/>
      <c r="IHX40" s="1925"/>
      <c r="IHY40" s="1925"/>
      <c r="IHZ40" s="1925"/>
      <c r="IIA40" s="1925"/>
      <c r="IIB40" s="1925"/>
      <c r="IIC40" s="1925"/>
      <c r="IID40" s="1925"/>
      <c r="IIE40" s="1925"/>
      <c r="IIF40" s="1925"/>
      <c r="IIG40" s="1925"/>
      <c r="IIH40" s="1925"/>
      <c r="III40" s="1925"/>
      <c r="IIJ40" s="1925"/>
      <c r="IIK40" s="1925"/>
      <c r="IIL40" s="1925"/>
      <c r="IIM40" s="1925"/>
      <c r="IIN40" s="1925"/>
      <c r="IIO40" s="1925"/>
      <c r="IIP40" s="1925"/>
      <c r="IIQ40" s="1925"/>
      <c r="IIR40" s="1925"/>
      <c r="IIS40" s="1925"/>
      <c r="IIT40" s="1925"/>
      <c r="IIU40" s="1925"/>
      <c r="IIV40" s="1925"/>
      <c r="IIW40" s="1925"/>
      <c r="IIX40" s="1925"/>
      <c r="IIY40" s="1925"/>
      <c r="IIZ40" s="1925"/>
      <c r="IJA40" s="1925"/>
      <c r="IJB40" s="1925"/>
      <c r="IJC40" s="1925"/>
      <c r="IJD40" s="1925"/>
      <c r="IJE40" s="1925"/>
      <c r="IJF40" s="1925"/>
      <c r="IJG40" s="1925"/>
      <c r="IJH40" s="1925"/>
      <c r="IJI40" s="1925"/>
      <c r="IJJ40" s="1925"/>
      <c r="IJK40" s="1925"/>
      <c r="IJL40" s="1925"/>
      <c r="IJM40" s="1925"/>
      <c r="IJN40" s="1925"/>
      <c r="IJO40" s="1925"/>
      <c r="IJP40" s="1925"/>
      <c r="IJQ40" s="1925"/>
      <c r="IJR40" s="1925"/>
      <c r="IJS40" s="1925"/>
      <c r="IJT40" s="1925"/>
      <c r="IJU40" s="1925"/>
      <c r="IJV40" s="1925"/>
      <c r="IJW40" s="1925"/>
      <c r="IJX40" s="1925"/>
      <c r="IJY40" s="1925"/>
      <c r="IJZ40" s="1925"/>
      <c r="IKA40" s="1925"/>
      <c r="IKB40" s="1925"/>
      <c r="IKC40" s="1925"/>
      <c r="IKD40" s="1925"/>
      <c r="IKE40" s="1925"/>
      <c r="IKF40" s="1925"/>
      <c r="IKG40" s="1925"/>
      <c r="IKH40" s="1925"/>
      <c r="IKI40" s="1925"/>
      <c r="IKJ40" s="1925"/>
      <c r="IKK40" s="1925"/>
      <c r="IKL40" s="1925"/>
      <c r="IKM40" s="1925"/>
      <c r="IKN40" s="1925"/>
      <c r="IKO40" s="1925"/>
      <c r="IKP40" s="1925"/>
      <c r="IKQ40" s="1925"/>
      <c r="IKR40" s="1925"/>
      <c r="IKS40" s="1925"/>
      <c r="IKT40" s="1925"/>
      <c r="IKU40" s="1925"/>
      <c r="IKV40" s="1925"/>
      <c r="IKW40" s="1925"/>
      <c r="IKX40" s="1925"/>
      <c r="IKY40" s="1925"/>
      <c r="IKZ40" s="1925"/>
      <c r="ILA40" s="1925"/>
      <c r="ILB40" s="1925"/>
      <c r="ILC40" s="1925"/>
      <c r="ILD40" s="1925"/>
      <c r="ILE40" s="1925"/>
      <c r="ILF40" s="1925"/>
      <c r="ILG40" s="1925"/>
      <c r="ILH40" s="1925"/>
      <c r="ILI40" s="1925"/>
      <c r="ILJ40" s="1925"/>
      <c r="ILK40" s="1925"/>
      <c r="ILL40" s="1925"/>
      <c r="ILM40" s="1925"/>
      <c r="ILN40" s="1925"/>
      <c r="ILO40" s="1925"/>
      <c r="ILP40" s="1925"/>
      <c r="ILQ40" s="1925"/>
      <c r="ILR40" s="1925"/>
      <c r="ILS40" s="1925"/>
      <c r="ILT40" s="1925"/>
      <c r="ILU40" s="1925"/>
      <c r="ILV40" s="1925"/>
      <c r="ILW40" s="1925"/>
      <c r="ILX40" s="1925"/>
      <c r="ILY40" s="1925"/>
      <c r="ILZ40" s="1925"/>
      <c r="IMA40" s="1925"/>
      <c r="IMB40" s="1925"/>
      <c r="IMC40" s="1925"/>
      <c r="IMD40" s="1925"/>
      <c r="IME40" s="1925"/>
      <c r="IMF40" s="1925"/>
      <c r="IMG40" s="1925"/>
      <c r="IMH40" s="1925"/>
      <c r="IMI40" s="1925"/>
      <c r="IMJ40" s="1925"/>
      <c r="IMK40" s="1925"/>
      <c r="IML40" s="1925"/>
      <c r="IMM40" s="1925"/>
      <c r="IMN40" s="1925"/>
      <c r="IMO40" s="1925"/>
      <c r="IMP40" s="1925"/>
      <c r="IMQ40" s="1925"/>
      <c r="IMR40" s="1925"/>
      <c r="IMS40" s="1925"/>
      <c r="IMT40" s="1925"/>
      <c r="IMU40" s="1925"/>
      <c r="IMV40" s="1925"/>
      <c r="IMW40" s="1925"/>
      <c r="IMX40" s="1925"/>
      <c r="IMY40" s="1925"/>
      <c r="IMZ40" s="1925"/>
      <c r="INA40" s="1925"/>
      <c r="INB40" s="1925"/>
      <c r="INC40" s="1925"/>
      <c r="IND40" s="1925"/>
      <c r="INE40" s="1925"/>
      <c r="INF40" s="1925"/>
      <c r="ING40" s="1925"/>
      <c r="INH40" s="1925"/>
      <c r="INI40" s="1925"/>
      <c r="INJ40" s="1925"/>
      <c r="INK40" s="1925"/>
      <c r="INL40" s="1925"/>
      <c r="INM40" s="1925"/>
      <c r="INN40" s="1925"/>
      <c r="INO40" s="1925"/>
      <c r="INP40" s="1925"/>
      <c r="INQ40" s="1925"/>
      <c r="INR40" s="1925"/>
      <c r="INS40" s="1925"/>
      <c r="INT40" s="1925"/>
      <c r="INU40" s="1925"/>
      <c r="INV40" s="1925"/>
      <c r="INW40" s="1925"/>
      <c r="INX40" s="1925"/>
      <c r="INY40" s="1925"/>
      <c r="INZ40" s="1925"/>
      <c r="IOA40" s="1925"/>
      <c r="IOB40" s="1925"/>
      <c r="IOC40" s="1925"/>
      <c r="IOD40" s="1925"/>
      <c r="IOE40" s="1925"/>
      <c r="IOF40" s="1925"/>
      <c r="IOG40" s="1925"/>
      <c r="IOH40" s="1925"/>
      <c r="IOI40" s="1925"/>
      <c r="IOJ40" s="1925"/>
      <c r="IOK40" s="1925"/>
      <c r="IOL40" s="1925"/>
      <c r="IOM40" s="1925"/>
      <c r="ION40" s="1925"/>
      <c r="IOO40" s="1925"/>
      <c r="IOP40" s="1925"/>
      <c r="IOQ40" s="1925"/>
      <c r="IOR40" s="1925"/>
      <c r="IOS40" s="1925"/>
      <c r="IOT40" s="1925"/>
      <c r="IOU40" s="1925"/>
      <c r="IOV40" s="1925"/>
      <c r="IOW40" s="1925"/>
      <c r="IOX40" s="1925"/>
      <c r="IOY40" s="1925"/>
      <c r="IOZ40" s="1925"/>
      <c r="IPA40" s="1925"/>
      <c r="IPB40" s="1925"/>
      <c r="IPC40" s="1925"/>
      <c r="IPD40" s="1925"/>
      <c r="IPE40" s="1925"/>
      <c r="IPF40" s="1925"/>
      <c r="IPG40" s="1925"/>
      <c r="IPH40" s="1925"/>
      <c r="IPI40" s="1925"/>
      <c r="IPJ40" s="1925"/>
      <c r="IPK40" s="1925"/>
      <c r="IPL40" s="1925"/>
      <c r="IPM40" s="1925"/>
      <c r="IPN40" s="1925"/>
      <c r="IPO40" s="1925"/>
      <c r="IPP40" s="1925"/>
      <c r="IPQ40" s="1925"/>
      <c r="IPR40" s="1925"/>
      <c r="IPS40" s="1925"/>
      <c r="IPT40" s="1925"/>
      <c r="IPU40" s="1925"/>
      <c r="IPV40" s="1925"/>
      <c r="IPW40" s="1925"/>
      <c r="IPX40" s="1925"/>
      <c r="IPY40" s="1925"/>
      <c r="IPZ40" s="1925"/>
      <c r="IQA40" s="1925"/>
      <c r="IQB40" s="1925"/>
      <c r="IQC40" s="1925"/>
      <c r="IQD40" s="1925"/>
      <c r="IQE40" s="1925"/>
      <c r="IQF40" s="1925"/>
      <c r="IQG40" s="1925"/>
      <c r="IQH40" s="1925"/>
      <c r="IQI40" s="1925"/>
      <c r="IQJ40" s="1925"/>
      <c r="IQK40" s="1925"/>
      <c r="IQL40" s="1925"/>
      <c r="IQM40" s="1925"/>
      <c r="IQN40" s="1925"/>
      <c r="IQO40" s="1925"/>
      <c r="IQP40" s="1925"/>
      <c r="IQQ40" s="1925"/>
      <c r="IQR40" s="1925"/>
      <c r="IQS40" s="1925"/>
      <c r="IQT40" s="1925"/>
      <c r="IQU40" s="1925"/>
      <c r="IQV40" s="1925"/>
      <c r="IQW40" s="1925"/>
      <c r="IQX40" s="1925"/>
      <c r="IQY40" s="1925"/>
      <c r="IQZ40" s="1925"/>
      <c r="IRA40" s="1925"/>
      <c r="IRB40" s="1925"/>
      <c r="IRC40" s="1925"/>
      <c r="IRD40" s="1925"/>
      <c r="IRE40" s="1925"/>
      <c r="IRF40" s="1925"/>
      <c r="IRG40" s="1925"/>
      <c r="IRH40" s="1925"/>
      <c r="IRI40" s="1925"/>
      <c r="IRJ40" s="1925"/>
      <c r="IRK40" s="1925"/>
      <c r="IRL40" s="1925"/>
      <c r="IRM40" s="1925"/>
      <c r="IRN40" s="1925"/>
      <c r="IRO40" s="1925"/>
      <c r="IRP40" s="1925"/>
      <c r="IRQ40" s="1925"/>
      <c r="IRR40" s="1925"/>
      <c r="IRS40" s="1925"/>
      <c r="IRT40" s="1925"/>
      <c r="IRU40" s="1925"/>
      <c r="IRV40" s="1925"/>
      <c r="IRW40" s="1925"/>
      <c r="IRX40" s="1925"/>
      <c r="IRY40" s="1925"/>
      <c r="IRZ40" s="1925"/>
      <c r="ISA40" s="1925"/>
      <c r="ISB40" s="1925"/>
      <c r="ISC40" s="1925"/>
      <c r="ISD40" s="1925"/>
      <c r="ISE40" s="1925"/>
      <c r="ISF40" s="1925"/>
      <c r="ISG40" s="1925"/>
      <c r="ISH40" s="1925"/>
      <c r="ISI40" s="1925"/>
      <c r="ISJ40" s="1925"/>
      <c r="ISK40" s="1925"/>
      <c r="ISL40" s="1925"/>
      <c r="ISM40" s="1925"/>
      <c r="ISN40" s="1925"/>
      <c r="ISO40" s="1925"/>
      <c r="ISP40" s="1925"/>
      <c r="ISQ40" s="1925"/>
      <c r="ISR40" s="1925"/>
      <c r="ISS40" s="1925"/>
      <c r="IST40" s="1925"/>
      <c r="ISU40" s="1925"/>
      <c r="ISV40" s="1925"/>
      <c r="ISW40" s="1925"/>
      <c r="ISX40" s="1925"/>
      <c r="ISY40" s="1925"/>
      <c r="ISZ40" s="1925"/>
      <c r="ITA40" s="1925"/>
      <c r="ITB40" s="1925"/>
      <c r="ITC40" s="1925"/>
      <c r="ITD40" s="1925"/>
      <c r="ITE40" s="1925"/>
      <c r="ITF40" s="1925"/>
      <c r="ITG40" s="1925"/>
      <c r="ITH40" s="1925"/>
      <c r="ITI40" s="1925"/>
      <c r="ITJ40" s="1925"/>
      <c r="ITK40" s="1925"/>
      <c r="ITL40" s="1925"/>
      <c r="ITM40" s="1925"/>
      <c r="ITN40" s="1925"/>
      <c r="ITO40" s="1925"/>
      <c r="ITP40" s="1925"/>
      <c r="ITQ40" s="1925"/>
      <c r="ITR40" s="1925"/>
      <c r="ITS40" s="1925"/>
      <c r="ITT40" s="1925"/>
      <c r="ITU40" s="1925"/>
      <c r="ITV40" s="1925"/>
      <c r="ITW40" s="1925"/>
      <c r="ITX40" s="1925"/>
      <c r="ITY40" s="1925"/>
      <c r="ITZ40" s="1925"/>
      <c r="IUA40" s="1925"/>
      <c r="IUB40" s="1925"/>
      <c r="IUC40" s="1925"/>
      <c r="IUD40" s="1925"/>
      <c r="IUE40" s="1925"/>
      <c r="IUF40" s="1925"/>
      <c r="IUG40" s="1925"/>
      <c r="IUH40" s="1925"/>
      <c r="IUI40" s="1925"/>
      <c r="IUJ40" s="1925"/>
      <c r="IUK40" s="1925"/>
      <c r="IUL40" s="1925"/>
      <c r="IUM40" s="1925"/>
      <c r="IUN40" s="1925"/>
      <c r="IUO40" s="1925"/>
      <c r="IUP40" s="1925"/>
      <c r="IUQ40" s="1925"/>
      <c r="IUR40" s="1925"/>
      <c r="IUS40" s="1925"/>
      <c r="IUT40" s="1925"/>
      <c r="IUU40" s="1925"/>
      <c r="IUV40" s="1925"/>
      <c r="IUW40" s="1925"/>
      <c r="IUX40" s="1925"/>
      <c r="IUY40" s="1925"/>
      <c r="IUZ40" s="1925"/>
      <c r="IVA40" s="1925"/>
      <c r="IVB40" s="1925"/>
      <c r="IVC40" s="1925"/>
      <c r="IVD40" s="1925"/>
      <c r="IVE40" s="1925"/>
      <c r="IVF40" s="1925"/>
      <c r="IVG40" s="1925"/>
      <c r="IVH40" s="1925"/>
      <c r="IVI40" s="1925"/>
      <c r="IVJ40" s="1925"/>
      <c r="IVK40" s="1925"/>
      <c r="IVL40" s="1925"/>
      <c r="IVM40" s="1925"/>
      <c r="IVN40" s="1925"/>
      <c r="IVO40" s="1925"/>
      <c r="IVP40" s="1925"/>
      <c r="IVQ40" s="1925"/>
      <c r="IVR40" s="1925"/>
      <c r="IVS40" s="1925"/>
      <c r="IVT40" s="1925"/>
      <c r="IVU40" s="1925"/>
      <c r="IVV40" s="1925"/>
      <c r="IVW40" s="1925"/>
      <c r="IVX40" s="1925"/>
      <c r="IVY40" s="1925"/>
      <c r="IVZ40" s="1925"/>
      <c r="IWA40" s="1925"/>
      <c r="IWB40" s="1925"/>
      <c r="IWC40" s="1925"/>
      <c r="IWD40" s="1925"/>
      <c r="IWE40" s="1925"/>
      <c r="IWF40" s="1925"/>
      <c r="IWG40" s="1925"/>
      <c r="IWH40" s="1925"/>
      <c r="IWI40" s="1925"/>
      <c r="IWJ40" s="1925"/>
      <c r="IWK40" s="1925"/>
      <c r="IWL40" s="1925"/>
      <c r="IWM40" s="1925"/>
      <c r="IWN40" s="1925"/>
      <c r="IWO40" s="1925"/>
      <c r="IWP40" s="1925"/>
      <c r="IWQ40" s="1925"/>
      <c r="IWR40" s="1925"/>
      <c r="IWS40" s="1925"/>
      <c r="IWT40" s="1925"/>
      <c r="IWU40" s="1925"/>
      <c r="IWV40" s="1925"/>
      <c r="IWW40" s="1925"/>
      <c r="IWX40" s="1925"/>
      <c r="IWY40" s="1925"/>
      <c r="IWZ40" s="1925"/>
      <c r="IXA40" s="1925"/>
      <c r="IXB40" s="1925"/>
      <c r="IXC40" s="1925"/>
      <c r="IXD40" s="1925"/>
      <c r="IXE40" s="1925"/>
      <c r="IXF40" s="1925"/>
      <c r="IXG40" s="1925"/>
      <c r="IXH40" s="1925"/>
      <c r="IXI40" s="1925"/>
      <c r="IXJ40" s="1925"/>
      <c r="IXK40" s="1925"/>
      <c r="IXL40" s="1925"/>
      <c r="IXM40" s="1925"/>
      <c r="IXN40" s="1925"/>
      <c r="IXO40" s="1925"/>
      <c r="IXP40" s="1925"/>
      <c r="IXQ40" s="1925"/>
      <c r="IXR40" s="1925"/>
      <c r="IXS40" s="1925"/>
      <c r="IXT40" s="1925"/>
      <c r="IXU40" s="1925"/>
      <c r="IXV40" s="1925"/>
      <c r="IXW40" s="1925"/>
      <c r="IXX40" s="1925"/>
      <c r="IXY40" s="1925"/>
      <c r="IXZ40" s="1925"/>
      <c r="IYA40" s="1925"/>
      <c r="IYB40" s="1925"/>
      <c r="IYC40" s="1925"/>
      <c r="IYD40" s="1925"/>
      <c r="IYE40" s="1925"/>
      <c r="IYF40" s="1925"/>
      <c r="IYG40" s="1925"/>
      <c r="IYH40" s="1925"/>
      <c r="IYI40" s="1925"/>
      <c r="IYJ40" s="1925"/>
      <c r="IYK40" s="1925"/>
      <c r="IYL40" s="1925"/>
      <c r="IYM40" s="1925"/>
      <c r="IYN40" s="1925"/>
      <c r="IYO40" s="1925"/>
      <c r="IYP40" s="1925"/>
      <c r="IYQ40" s="1925"/>
      <c r="IYR40" s="1925"/>
      <c r="IYS40" s="1925"/>
      <c r="IYT40" s="1925"/>
      <c r="IYU40" s="1925"/>
      <c r="IYV40" s="1925"/>
      <c r="IYW40" s="1925"/>
      <c r="IYX40" s="1925"/>
      <c r="IYY40" s="1925"/>
      <c r="IYZ40" s="1925"/>
      <c r="IZA40" s="1925"/>
      <c r="IZB40" s="1925"/>
      <c r="IZC40" s="1925"/>
      <c r="IZD40" s="1925"/>
      <c r="IZE40" s="1925"/>
      <c r="IZF40" s="1925"/>
      <c r="IZG40" s="1925"/>
      <c r="IZH40" s="1925"/>
      <c r="IZI40" s="1925"/>
      <c r="IZJ40" s="1925"/>
      <c r="IZK40" s="1925"/>
      <c r="IZL40" s="1925"/>
      <c r="IZM40" s="1925"/>
      <c r="IZN40" s="1925"/>
      <c r="IZO40" s="1925"/>
      <c r="IZP40" s="1925"/>
      <c r="IZQ40" s="1925"/>
      <c r="IZR40" s="1925"/>
      <c r="IZS40" s="1925"/>
      <c r="IZT40" s="1925"/>
      <c r="IZU40" s="1925"/>
      <c r="IZV40" s="1925"/>
      <c r="IZW40" s="1925"/>
      <c r="IZX40" s="1925"/>
      <c r="IZY40" s="1925"/>
      <c r="IZZ40" s="1925"/>
      <c r="JAA40" s="1925"/>
      <c r="JAB40" s="1925"/>
      <c r="JAC40" s="1925"/>
      <c r="JAD40" s="1925"/>
      <c r="JAE40" s="1925"/>
      <c r="JAF40" s="1925"/>
      <c r="JAG40" s="1925"/>
      <c r="JAH40" s="1925"/>
      <c r="JAI40" s="1925"/>
      <c r="JAJ40" s="1925"/>
      <c r="JAK40" s="1925"/>
      <c r="JAL40" s="1925"/>
      <c r="JAM40" s="1925"/>
      <c r="JAN40" s="1925"/>
      <c r="JAO40" s="1925"/>
      <c r="JAP40" s="1925"/>
      <c r="JAQ40" s="1925"/>
      <c r="JAR40" s="1925"/>
      <c r="JAS40" s="1925"/>
      <c r="JAT40" s="1925"/>
      <c r="JAU40" s="1925"/>
      <c r="JAV40" s="1925"/>
      <c r="JAW40" s="1925"/>
      <c r="JAX40" s="1925"/>
      <c r="JAY40" s="1925"/>
      <c r="JAZ40" s="1925"/>
      <c r="JBA40" s="1925"/>
      <c r="JBB40" s="1925"/>
      <c r="JBC40" s="1925"/>
      <c r="JBD40" s="1925"/>
      <c r="JBE40" s="1925"/>
      <c r="JBF40" s="1925"/>
      <c r="JBG40" s="1925"/>
      <c r="JBH40" s="1925"/>
      <c r="JBI40" s="1925"/>
      <c r="JBJ40" s="1925"/>
      <c r="JBK40" s="1925"/>
      <c r="JBL40" s="1925"/>
      <c r="JBM40" s="1925"/>
      <c r="JBN40" s="1925"/>
      <c r="JBO40" s="1925"/>
      <c r="JBP40" s="1925"/>
      <c r="JBQ40" s="1925"/>
      <c r="JBR40" s="1925"/>
      <c r="JBS40" s="1925"/>
      <c r="JBT40" s="1925"/>
      <c r="JBU40" s="1925"/>
      <c r="JBV40" s="1925"/>
      <c r="JBW40" s="1925"/>
      <c r="JBX40" s="1925"/>
      <c r="JBY40" s="1925"/>
      <c r="JBZ40" s="1925"/>
      <c r="JCA40" s="1925"/>
      <c r="JCB40" s="1925"/>
      <c r="JCC40" s="1925"/>
      <c r="JCD40" s="1925"/>
      <c r="JCE40" s="1925"/>
      <c r="JCF40" s="1925"/>
      <c r="JCG40" s="1925"/>
      <c r="JCH40" s="1925"/>
      <c r="JCI40" s="1925"/>
      <c r="JCJ40" s="1925"/>
      <c r="JCK40" s="1925"/>
      <c r="JCL40" s="1925"/>
      <c r="JCM40" s="1925"/>
      <c r="JCN40" s="1925"/>
      <c r="JCO40" s="1925"/>
      <c r="JCP40" s="1925"/>
      <c r="JCQ40" s="1925"/>
      <c r="JCR40" s="1925"/>
      <c r="JCS40" s="1925"/>
      <c r="JCT40" s="1925"/>
      <c r="JCU40" s="1925"/>
      <c r="JCV40" s="1925"/>
      <c r="JCW40" s="1925"/>
      <c r="JCX40" s="1925"/>
      <c r="JCY40" s="1925"/>
      <c r="JCZ40" s="1925"/>
      <c r="JDA40" s="1925"/>
      <c r="JDB40" s="1925"/>
      <c r="JDC40" s="1925"/>
      <c r="JDD40" s="1925"/>
      <c r="JDE40" s="1925"/>
      <c r="JDF40" s="1925"/>
      <c r="JDG40" s="1925"/>
      <c r="JDH40" s="1925"/>
      <c r="JDI40" s="1925"/>
      <c r="JDJ40" s="1925"/>
      <c r="JDK40" s="1925"/>
      <c r="JDL40" s="1925"/>
      <c r="JDM40" s="1925"/>
      <c r="JDN40" s="1925"/>
      <c r="JDO40" s="1925"/>
      <c r="JDP40" s="1925"/>
      <c r="JDQ40" s="1925"/>
      <c r="JDR40" s="1925"/>
      <c r="JDS40" s="1925"/>
      <c r="JDT40" s="1925"/>
      <c r="JDU40" s="1925"/>
      <c r="JDV40" s="1925"/>
      <c r="JDW40" s="1925"/>
      <c r="JDX40" s="1925"/>
      <c r="JDY40" s="1925"/>
      <c r="JDZ40" s="1925"/>
      <c r="JEA40" s="1925"/>
      <c r="JEB40" s="1925"/>
      <c r="JEC40" s="1925"/>
      <c r="JED40" s="1925"/>
      <c r="JEE40" s="1925"/>
      <c r="JEF40" s="1925"/>
      <c r="JEG40" s="1925"/>
      <c r="JEH40" s="1925"/>
      <c r="JEI40" s="1925"/>
      <c r="JEJ40" s="1925"/>
      <c r="JEK40" s="1925"/>
      <c r="JEL40" s="1925"/>
      <c r="JEM40" s="1925"/>
      <c r="JEN40" s="1925"/>
      <c r="JEO40" s="1925"/>
      <c r="JEP40" s="1925"/>
      <c r="JEQ40" s="1925"/>
      <c r="JER40" s="1925"/>
      <c r="JES40" s="1925"/>
      <c r="JET40" s="1925"/>
      <c r="JEU40" s="1925"/>
      <c r="JEV40" s="1925"/>
      <c r="JEW40" s="1925"/>
      <c r="JEX40" s="1925"/>
      <c r="JEY40" s="1925"/>
      <c r="JEZ40" s="1925"/>
      <c r="JFA40" s="1925"/>
      <c r="JFB40" s="1925"/>
      <c r="JFC40" s="1925"/>
      <c r="JFD40" s="1925"/>
      <c r="JFE40" s="1925"/>
      <c r="JFF40" s="1925"/>
      <c r="JFG40" s="1925"/>
      <c r="JFH40" s="1925"/>
      <c r="JFI40" s="1925"/>
      <c r="JFJ40" s="1925"/>
      <c r="JFK40" s="1925"/>
      <c r="JFL40" s="1925"/>
      <c r="JFM40" s="1925"/>
      <c r="JFN40" s="1925"/>
      <c r="JFO40" s="1925"/>
      <c r="JFP40" s="1925"/>
      <c r="JFQ40" s="1925"/>
      <c r="JFR40" s="1925"/>
      <c r="JFS40" s="1925"/>
      <c r="JFT40" s="1925"/>
      <c r="JFU40" s="1925"/>
      <c r="JFV40" s="1925"/>
      <c r="JFW40" s="1925"/>
      <c r="JFX40" s="1925"/>
      <c r="JFY40" s="1925"/>
      <c r="JFZ40" s="1925"/>
      <c r="JGA40" s="1925"/>
      <c r="JGB40" s="1925"/>
      <c r="JGC40" s="1925"/>
      <c r="JGD40" s="1925"/>
      <c r="JGE40" s="1925"/>
      <c r="JGF40" s="1925"/>
      <c r="JGG40" s="1925"/>
      <c r="JGH40" s="1925"/>
      <c r="JGI40" s="1925"/>
      <c r="JGJ40" s="1925"/>
      <c r="JGK40" s="1925"/>
      <c r="JGL40" s="1925"/>
      <c r="JGM40" s="1925"/>
      <c r="JGN40" s="1925"/>
      <c r="JGO40" s="1925"/>
      <c r="JGP40" s="1925"/>
      <c r="JGQ40" s="1925"/>
      <c r="JGR40" s="1925"/>
      <c r="JGS40" s="1925"/>
      <c r="JGT40" s="1925"/>
      <c r="JGU40" s="1925"/>
      <c r="JGV40" s="1925"/>
      <c r="JGW40" s="1925"/>
      <c r="JGX40" s="1925"/>
      <c r="JGY40" s="1925"/>
      <c r="JGZ40" s="1925"/>
      <c r="JHA40" s="1925"/>
      <c r="JHB40" s="1925"/>
      <c r="JHC40" s="1925"/>
      <c r="JHD40" s="1925"/>
      <c r="JHE40" s="1925"/>
      <c r="JHF40" s="1925"/>
      <c r="JHG40" s="1925"/>
      <c r="JHH40" s="1925"/>
      <c r="JHI40" s="1925"/>
      <c r="JHJ40" s="1925"/>
      <c r="JHK40" s="1925"/>
      <c r="JHL40" s="1925"/>
      <c r="JHM40" s="1925"/>
      <c r="JHN40" s="1925"/>
      <c r="JHO40" s="1925"/>
      <c r="JHP40" s="1925"/>
      <c r="JHQ40" s="1925"/>
      <c r="JHR40" s="1925"/>
      <c r="JHS40" s="1925"/>
      <c r="JHT40" s="1925"/>
      <c r="JHU40" s="1925"/>
      <c r="JHV40" s="1925"/>
      <c r="JHW40" s="1925"/>
      <c r="JHX40" s="1925"/>
      <c r="JHY40" s="1925"/>
      <c r="JHZ40" s="1925"/>
      <c r="JIA40" s="1925"/>
      <c r="JIB40" s="1925"/>
      <c r="JIC40" s="1925"/>
      <c r="JID40" s="1925"/>
      <c r="JIE40" s="1925"/>
      <c r="JIF40" s="1925"/>
      <c r="JIG40" s="1925"/>
      <c r="JIH40" s="1925"/>
      <c r="JII40" s="1925"/>
      <c r="JIJ40" s="1925"/>
      <c r="JIK40" s="1925"/>
      <c r="JIL40" s="1925"/>
      <c r="JIM40" s="1925"/>
      <c r="JIN40" s="1925"/>
      <c r="JIO40" s="1925"/>
      <c r="JIP40" s="1925"/>
      <c r="JIQ40" s="1925"/>
      <c r="JIR40" s="1925"/>
      <c r="JIS40" s="1925"/>
      <c r="JIT40" s="1925"/>
      <c r="JIU40" s="1925"/>
      <c r="JIV40" s="1925"/>
      <c r="JIW40" s="1925"/>
      <c r="JIX40" s="1925"/>
      <c r="JIY40" s="1925"/>
      <c r="JIZ40" s="1925"/>
      <c r="JJA40" s="1925"/>
      <c r="JJB40" s="1925"/>
      <c r="JJC40" s="1925"/>
      <c r="JJD40" s="1925"/>
      <c r="JJE40" s="1925"/>
      <c r="JJF40" s="1925"/>
      <c r="JJG40" s="1925"/>
      <c r="JJH40" s="1925"/>
      <c r="JJI40" s="1925"/>
      <c r="JJJ40" s="1925"/>
      <c r="JJK40" s="1925"/>
      <c r="JJL40" s="1925"/>
      <c r="JJM40" s="1925"/>
      <c r="JJN40" s="1925"/>
      <c r="JJO40" s="1925"/>
      <c r="JJP40" s="1925"/>
      <c r="JJQ40" s="1925"/>
      <c r="JJR40" s="1925"/>
      <c r="JJS40" s="1925"/>
      <c r="JJT40" s="1925"/>
      <c r="JJU40" s="1925"/>
      <c r="JJV40" s="1925"/>
      <c r="JJW40" s="1925"/>
      <c r="JJX40" s="1925"/>
      <c r="JJY40" s="1925"/>
      <c r="JJZ40" s="1925"/>
      <c r="JKA40" s="1925"/>
      <c r="JKB40" s="1925"/>
      <c r="JKC40" s="1925"/>
      <c r="JKD40" s="1925"/>
      <c r="JKE40" s="1925"/>
      <c r="JKF40" s="1925"/>
      <c r="JKG40" s="1925"/>
      <c r="JKH40" s="1925"/>
      <c r="JKI40" s="1925"/>
      <c r="JKJ40" s="1925"/>
      <c r="JKK40" s="1925"/>
      <c r="JKL40" s="1925"/>
      <c r="JKM40" s="1925"/>
      <c r="JKN40" s="1925"/>
      <c r="JKO40" s="1925"/>
      <c r="JKP40" s="1925"/>
      <c r="JKQ40" s="1925"/>
      <c r="JKR40" s="1925"/>
      <c r="JKS40" s="1925"/>
      <c r="JKT40" s="1925"/>
      <c r="JKU40" s="1925"/>
      <c r="JKV40" s="1925"/>
      <c r="JKW40" s="1925"/>
      <c r="JKX40" s="1925"/>
      <c r="JKY40" s="1925"/>
      <c r="JKZ40" s="1925"/>
      <c r="JLA40" s="1925"/>
      <c r="JLB40" s="1925"/>
      <c r="JLC40" s="1925"/>
      <c r="JLD40" s="1925"/>
      <c r="JLE40" s="1925"/>
      <c r="JLF40" s="1925"/>
      <c r="JLG40" s="1925"/>
      <c r="JLH40" s="1925"/>
      <c r="JLI40" s="1925"/>
      <c r="JLJ40" s="1925"/>
      <c r="JLK40" s="1925"/>
      <c r="JLL40" s="1925"/>
      <c r="JLM40" s="1925"/>
      <c r="JLN40" s="1925"/>
      <c r="JLO40" s="1925"/>
      <c r="JLP40" s="1925"/>
      <c r="JLQ40" s="1925"/>
      <c r="JLR40" s="1925"/>
      <c r="JLS40" s="1925"/>
      <c r="JLT40" s="1925"/>
      <c r="JLU40" s="1925"/>
      <c r="JLV40" s="1925"/>
      <c r="JLW40" s="1925"/>
      <c r="JLX40" s="1925"/>
      <c r="JLY40" s="1925"/>
      <c r="JLZ40" s="1925"/>
      <c r="JMA40" s="1925"/>
      <c r="JMB40" s="1925"/>
      <c r="JMC40" s="1925"/>
      <c r="JMD40" s="1925"/>
      <c r="JME40" s="1925"/>
      <c r="JMF40" s="1925"/>
      <c r="JMG40" s="1925"/>
      <c r="JMH40" s="1925"/>
      <c r="JMI40" s="1925"/>
      <c r="JMJ40" s="1925"/>
      <c r="JMK40" s="1925"/>
      <c r="JML40" s="1925"/>
      <c r="JMM40" s="1925"/>
      <c r="JMN40" s="1925"/>
      <c r="JMO40" s="1925"/>
      <c r="JMP40" s="1925"/>
      <c r="JMQ40" s="1925"/>
      <c r="JMR40" s="1925"/>
      <c r="JMS40" s="1925"/>
      <c r="JMT40" s="1925"/>
      <c r="JMU40" s="1925"/>
      <c r="JMV40" s="1925"/>
      <c r="JMW40" s="1925"/>
      <c r="JMX40" s="1925"/>
      <c r="JMY40" s="1925"/>
      <c r="JMZ40" s="1925"/>
      <c r="JNA40" s="1925"/>
      <c r="JNB40" s="1925"/>
      <c r="JNC40" s="1925"/>
      <c r="JND40" s="1925"/>
      <c r="JNE40" s="1925"/>
      <c r="JNF40" s="1925"/>
      <c r="JNG40" s="1925"/>
      <c r="JNH40" s="1925"/>
      <c r="JNI40" s="1925"/>
      <c r="JNJ40" s="1925"/>
      <c r="JNK40" s="1925"/>
      <c r="JNL40" s="1925"/>
      <c r="JNM40" s="1925"/>
      <c r="JNN40" s="1925"/>
      <c r="JNO40" s="1925"/>
      <c r="JNP40" s="1925"/>
      <c r="JNQ40" s="1925"/>
      <c r="JNR40" s="1925"/>
      <c r="JNS40" s="1925"/>
      <c r="JNT40" s="1925"/>
      <c r="JNU40" s="1925"/>
      <c r="JNV40" s="1925"/>
      <c r="JNW40" s="1925"/>
      <c r="JNX40" s="1925"/>
      <c r="JNY40" s="1925"/>
      <c r="JNZ40" s="1925"/>
      <c r="JOA40" s="1925"/>
      <c r="JOB40" s="1925"/>
      <c r="JOC40" s="1925"/>
      <c r="JOD40" s="1925"/>
      <c r="JOE40" s="1925"/>
      <c r="JOF40" s="1925"/>
      <c r="JOG40" s="1925"/>
      <c r="JOH40" s="1925"/>
      <c r="JOI40" s="1925"/>
      <c r="JOJ40" s="1925"/>
      <c r="JOK40" s="1925"/>
      <c r="JOL40" s="1925"/>
      <c r="JOM40" s="1925"/>
      <c r="JON40" s="1925"/>
      <c r="JOO40" s="1925"/>
      <c r="JOP40" s="1925"/>
      <c r="JOQ40" s="1925"/>
      <c r="JOR40" s="1925"/>
      <c r="JOS40" s="1925"/>
      <c r="JOT40" s="1925"/>
      <c r="JOU40" s="1925"/>
      <c r="JOV40" s="1925"/>
      <c r="JOW40" s="1925"/>
      <c r="JOX40" s="1925"/>
      <c r="JOY40" s="1925"/>
      <c r="JOZ40" s="1925"/>
      <c r="JPA40" s="1925"/>
      <c r="JPB40" s="1925"/>
      <c r="JPC40" s="1925"/>
      <c r="JPD40" s="1925"/>
      <c r="JPE40" s="1925"/>
      <c r="JPF40" s="1925"/>
      <c r="JPG40" s="1925"/>
      <c r="JPH40" s="1925"/>
      <c r="JPI40" s="1925"/>
      <c r="JPJ40" s="1925"/>
      <c r="JPK40" s="1925"/>
      <c r="JPL40" s="1925"/>
      <c r="JPM40" s="1925"/>
      <c r="JPN40" s="1925"/>
      <c r="JPO40" s="1925"/>
      <c r="JPP40" s="1925"/>
      <c r="JPQ40" s="1925"/>
      <c r="JPR40" s="1925"/>
      <c r="JPS40" s="1925"/>
      <c r="JPT40" s="1925"/>
      <c r="JPU40" s="1925"/>
      <c r="JPV40" s="1925"/>
      <c r="JPW40" s="1925"/>
      <c r="JPX40" s="1925"/>
      <c r="JPY40" s="1925"/>
      <c r="JPZ40" s="1925"/>
      <c r="JQA40" s="1925"/>
      <c r="JQB40" s="1925"/>
      <c r="JQC40" s="1925"/>
      <c r="JQD40" s="1925"/>
      <c r="JQE40" s="1925"/>
      <c r="JQF40" s="1925"/>
      <c r="JQG40" s="1925"/>
      <c r="JQH40" s="1925"/>
      <c r="JQI40" s="1925"/>
      <c r="JQJ40" s="1925"/>
      <c r="JQK40" s="1925"/>
      <c r="JQL40" s="1925"/>
      <c r="JQM40" s="1925"/>
      <c r="JQN40" s="1925"/>
      <c r="JQO40" s="1925"/>
      <c r="JQP40" s="1925"/>
      <c r="JQQ40" s="1925"/>
      <c r="JQR40" s="1925"/>
      <c r="JQS40" s="1925"/>
      <c r="JQT40" s="1925"/>
      <c r="JQU40" s="1925"/>
      <c r="JQV40" s="1925"/>
      <c r="JQW40" s="1925"/>
      <c r="JQX40" s="1925"/>
      <c r="JQY40" s="1925"/>
      <c r="JQZ40" s="1925"/>
      <c r="JRA40" s="1925"/>
      <c r="JRB40" s="1925"/>
      <c r="JRC40" s="1925"/>
      <c r="JRD40" s="1925"/>
      <c r="JRE40" s="1925"/>
      <c r="JRF40" s="1925"/>
      <c r="JRG40" s="1925"/>
      <c r="JRH40" s="1925"/>
      <c r="JRI40" s="1925"/>
      <c r="JRJ40" s="1925"/>
      <c r="JRK40" s="1925"/>
      <c r="JRL40" s="1925"/>
      <c r="JRM40" s="1925"/>
      <c r="JRN40" s="1925"/>
      <c r="JRO40" s="1925"/>
      <c r="JRP40" s="1925"/>
      <c r="JRQ40" s="1925"/>
      <c r="JRR40" s="1925"/>
      <c r="JRS40" s="1925"/>
      <c r="JRT40" s="1925"/>
      <c r="JRU40" s="1925"/>
      <c r="JRV40" s="1925"/>
      <c r="JRW40" s="1925"/>
      <c r="JRX40" s="1925"/>
      <c r="JRY40" s="1925"/>
      <c r="JRZ40" s="1925"/>
      <c r="JSA40" s="1925"/>
      <c r="JSB40" s="1925"/>
      <c r="JSC40" s="1925"/>
      <c r="JSD40" s="1925"/>
      <c r="JSE40" s="1925"/>
      <c r="JSF40" s="1925"/>
      <c r="JSG40" s="1925"/>
      <c r="JSH40" s="1925"/>
      <c r="JSI40" s="1925"/>
      <c r="JSJ40" s="1925"/>
      <c r="JSK40" s="1925"/>
      <c r="JSL40" s="1925"/>
      <c r="JSM40" s="1925"/>
      <c r="JSN40" s="1925"/>
      <c r="JSO40" s="1925"/>
      <c r="JSP40" s="1925"/>
      <c r="JSQ40" s="1925"/>
      <c r="JSR40" s="1925"/>
      <c r="JSS40" s="1925"/>
      <c r="JST40" s="1925"/>
      <c r="JSU40" s="1925"/>
      <c r="JSV40" s="1925"/>
      <c r="JSW40" s="1925"/>
      <c r="JSX40" s="1925"/>
      <c r="JSY40" s="1925"/>
      <c r="JSZ40" s="1925"/>
      <c r="JTA40" s="1925"/>
      <c r="JTB40" s="1925"/>
      <c r="JTC40" s="1925"/>
      <c r="JTD40" s="1925"/>
      <c r="JTE40" s="1925"/>
      <c r="JTF40" s="1925"/>
      <c r="JTG40" s="1925"/>
      <c r="JTH40" s="1925"/>
      <c r="JTI40" s="1925"/>
      <c r="JTJ40" s="1925"/>
      <c r="JTK40" s="1925"/>
      <c r="JTL40" s="1925"/>
      <c r="JTM40" s="1925"/>
      <c r="JTN40" s="1925"/>
      <c r="JTO40" s="1925"/>
      <c r="JTP40" s="1925"/>
      <c r="JTQ40" s="1925"/>
      <c r="JTR40" s="1925"/>
      <c r="JTS40" s="1925"/>
      <c r="JTT40" s="1925"/>
      <c r="JTU40" s="1925"/>
      <c r="JTV40" s="1925"/>
      <c r="JTW40" s="1925"/>
      <c r="JTX40" s="1925"/>
      <c r="JTY40" s="1925"/>
      <c r="JTZ40" s="1925"/>
      <c r="JUA40" s="1925"/>
      <c r="JUB40" s="1925"/>
      <c r="JUC40" s="1925"/>
      <c r="JUD40" s="1925"/>
      <c r="JUE40" s="1925"/>
      <c r="JUF40" s="1925"/>
      <c r="JUG40" s="1925"/>
      <c r="JUH40" s="1925"/>
      <c r="JUI40" s="1925"/>
      <c r="JUJ40" s="1925"/>
      <c r="JUK40" s="1925"/>
      <c r="JUL40" s="1925"/>
      <c r="JUM40" s="1925"/>
      <c r="JUN40" s="1925"/>
      <c r="JUO40" s="1925"/>
      <c r="JUP40" s="1925"/>
      <c r="JUQ40" s="1925"/>
      <c r="JUR40" s="1925"/>
      <c r="JUS40" s="1925"/>
      <c r="JUT40" s="1925"/>
      <c r="JUU40" s="1925"/>
      <c r="JUV40" s="1925"/>
      <c r="JUW40" s="1925"/>
      <c r="JUX40" s="1925"/>
      <c r="JUY40" s="1925"/>
      <c r="JUZ40" s="1925"/>
      <c r="JVA40" s="1925"/>
      <c r="JVB40" s="1925"/>
      <c r="JVC40" s="1925"/>
      <c r="JVD40" s="1925"/>
      <c r="JVE40" s="1925"/>
      <c r="JVF40" s="1925"/>
      <c r="JVG40" s="1925"/>
      <c r="JVH40" s="1925"/>
      <c r="JVI40" s="1925"/>
      <c r="JVJ40" s="1925"/>
      <c r="JVK40" s="1925"/>
      <c r="JVL40" s="1925"/>
      <c r="JVM40" s="1925"/>
      <c r="JVN40" s="1925"/>
      <c r="JVO40" s="1925"/>
      <c r="JVP40" s="1925"/>
      <c r="JVQ40" s="1925"/>
      <c r="JVR40" s="1925"/>
      <c r="JVS40" s="1925"/>
      <c r="JVT40" s="1925"/>
      <c r="JVU40" s="1925"/>
      <c r="JVV40" s="1925"/>
      <c r="JVW40" s="1925"/>
      <c r="JVX40" s="1925"/>
      <c r="JVY40" s="1925"/>
      <c r="JVZ40" s="1925"/>
      <c r="JWA40" s="1925"/>
      <c r="JWB40" s="1925"/>
      <c r="JWC40" s="1925"/>
      <c r="JWD40" s="1925"/>
      <c r="JWE40" s="1925"/>
      <c r="JWF40" s="1925"/>
      <c r="JWG40" s="1925"/>
      <c r="JWH40" s="1925"/>
      <c r="JWI40" s="1925"/>
      <c r="JWJ40" s="1925"/>
      <c r="JWK40" s="1925"/>
      <c r="JWL40" s="1925"/>
      <c r="JWM40" s="1925"/>
      <c r="JWN40" s="1925"/>
      <c r="JWO40" s="1925"/>
      <c r="JWP40" s="1925"/>
      <c r="JWQ40" s="1925"/>
      <c r="JWR40" s="1925"/>
      <c r="JWS40" s="1925"/>
      <c r="JWT40" s="1925"/>
      <c r="JWU40" s="1925"/>
      <c r="JWV40" s="1925"/>
      <c r="JWW40" s="1925"/>
      <c r="JWX40" s="1925"/>
      <c r="JWY40" s="1925"/>
      <c r="JWZ40" s="1925"/>
      <c r="JXA40" s="1925"/>
      <c r="JXB40" s="1925"/>
      <c r="JXC40" s="1925"/>
      <c r="JXD40" s="1925"/>
      <c r="JXE40" s="1925"/>
      <c r="JXF40" s="1925"/>
      <c r="JXG40" s="1925"/>
      <c r="JXH40" s="1925"/>
      <c r="JXI40" s="1925"/>
      <c r="JXJ40" s="1925"/>
      <c r="JXK40" s="1925"/>
      <c r="JXL40" s="1925"/>
      <c r="JXM40" s="1925"/>
      <c r="JXN40" s="1925"/>
      <c r="JXO40" s="1925"/>
      <c r="JXP40" s="1925"/>
      <c r="JXQ40" s="1925"/>
      <c r="JXR40" s="1925"/>
      <c r="JXS40" s="1925"/>
      <c r="JXT40" s="1925"/>
      <c r="JXU40" s="1925"/>
      <c r="JXV40" s="1925"/>
      <c r="JXW40" s="1925"/>
      <c r="JXX40" s="1925"/>
      <c r="JXY40" s="1925"/>
      <c r="JXZ40" s="1925"/>
      <c r="JYA40" s="1925"/>
      <c r="JYB40" s="1925"/>
      <c r="JYC40" s="1925"/>
      <c r="JYD40" s="1925"/>
      <c r="JYE40" s="1925"/>
      <c r="JYF40" s="1925"/>
      <c r="JYG40" s="1925"/>
      <c r="JYH40" s="1925"/>
      <c r="JYI40" s="1925"/>
      <c r="JYJ40" s="1925"/>
      <c r="JYK40" s="1925"/>
      <c r="JYL40" s="1925"/>
      <c r="JYM40" s="1925"/>
      <c r="JYN40" s="1925"/>
      <c r="JYO40" s="1925"/>
      <c r="JYP40" s="1925"/>
      <c r="JYQ40" s="1925"/>
      <c r="JYR40" s="1925"/>
      <c r="JYS40" s="1925"/>
      <c r="JYT40" s="1925"/>
      <c r="JYU40" s="1925"/>
      <c r="JYV40" s="1925"/>
      <c r="JYW40" s="1925"/>
      <c r="JYX40" s="1925"/>
      <c r="JYY40" s="1925"/>
      <c r="JYZ40" s="1925"/>
      <c r="JZA40" s="1925"/>
      <c r="JZB40" s="1925"/>
      <c r="JZC40" s="1925"/>
      <c r="JZD40" s="1925"/>
      <c r="JZE40" s="1925"/>
      <c r="JZF40" s="1925"/>
      <c r="JZG40" s="1925"/>
      <c r="JZH40" s="1925"/>
      <c r="JZI40" s="1925"/>
      <c r="JZJ40" s="1925"/>
      <c r="JZK40" s="1925"/>
      <c r="JZL40" s="1925"/>
      <c r="JZM40" s="1925"/>
      <c r="JZN40" s="1925"/>
      <c r="JZO40" s="1925"/>
      <c r="JZP40" s="1925"/>
      <c r="JZQ40" s="1925"/>
      <c r="JZR40" s="1925"/>
      <c r="JZS40" s="1925"/>
      <c r="JZT40" s="1925"/>
      <c r="JZU40" s="1925"/>
      <c r="JZV40" s="1925"/>
      <c r="JZW40" s="1925"/>
      <c r="JZX40" s="1925"/>
      <c r="JZY40" s="1925"/>
      <c r="JZZ40" s="1925"/>
      <c r="KAA40" s="1925"/>
      <c r="KAB40" s="1925"/>
      <c r="KAC40" s="1925"/>
      <c r="KAD40" s="1925"/>
      <c r="KAE40" s="1925"/>
      <c r="KAF40" s="1925"/>
      <c r="KAG40" s="1925"/>
      <c r="KAH40" s="1925"/>
      <c r="KAI40" s="1925"/>
      <c r="KAJ40" s="1925"/>
      <c r="KAK40" s="1925"/>
      <c r="KAL40" s="1925"/>
      <c r="KAM40" s="1925"/>
      <c r="KAN40" s="1925"/>
      <c r="KAO40" s="1925"/>
      <c r="KAP40" s="1925"/>
      <c r="KAQ40" s="1925"/>
      <c r="KAR40" s="1925"/>
      <c r="KAS40" s="1925"/>
      <c r="KAT40" s="1925"/>
      <c r="KAU40" s="1925"/>
      <c r="KAV40" s="1925"/>
      <c r="KAW40" s="1925"/>
      <c r="KAX40" s="1925"/>
      <c r="KAY40" s="1925"/>
      <c r="KAZ40" s="1925"/>
      <c r="KBA40" s="1925"/>
      <c r="KBB40" s="1925"/>
      <c r="KBC40" s="1925"/>
      <c r="KBD40" s="1925"/>
      <c r="KBE40" s="1925"/>
      <c r="KBF40" s="1925"/>
      <c r="KBG40" s="1925"/>
      <c r="KBH40" s="1925"/>
      <c r="KBI40" s="1925"/>
      <c r="KBJ40" s="1925"/>
      <c r="KBK40" s="1925"/>
      <c r="KBL40" s="1925"/>
      <c r="KBM40" s="1925"/>
      <c r="KBN40" s="1925"/>
      <c r="KBO40" s="1925"/>
      <c r="KBP40" s="1925"/>
      <c r="KBQ40" s="1925"/>
      <c r="KBR40" s="1925"/>
      <c r="KBS40" s="1925"/>
      <c r="KBT40" s="1925"/>
      <c r="KBU40" s="1925"/>
      <c r="KBV40" s="1925"/>
      <c r="KBW40" s="1925"/>
      <c r="KBX40" s="1925"/>
      <c r="KBY40" s="1925"/>
      <c r="KBZ40" s="1925"/>
      <c r="KCA40" s="1925"/>
      <c r="KCB40" s="1925"/>
      <c r="KCC40" s="1925"/>
      <c r="KCD40" s="1925"/>
      <c r="KCE40" s="1925"/>
      <c r="KCF40" s="1925"/>
      <c r="KCG40" s="1925"/>
      <c r="KCH40" s="1925"/>
      <c r="KCI40" s="1925"/>
      <c r="KCJ40" s="1925"/>
      <c r="KCK40" s="1925"/>
      <c r="KCL40" s="1925"/>
      <c r="KCM40" s="1925"/>
      <c r="KCN40" s="1925"/>
      <c r="KCO40" s="1925"/>
      <c r="KCP40" s="1925"/>
      <c r="KCQ40" s="1925"/>
      <c r="KCR40" s="1925"/>
      <c r="KCS40" s="1925"/>
      <c r="KCT40" s="1925"/>
      <c r="KCU40" s="1925"/>
      <c r="KCV40" s="1925"/>
      <c r="KCW40" s="1925"/>
      <c r="KCX40" s="1925"/>
      <c r="KCY40" s="1925"/>
      <c r="KCZ40" s="1925"/>
      <c r="KDA40" s="1925"/>
      <c r="KDB40" s="1925"/>
      <c r="KDC40" s="1925"/>
      <c r="KDD40" s="1925"/>
      <c r="KDE40" s="1925"/>
      <c r="KDF40" s="1925"/>
      <c r="KDG40" s="1925"/>
      <c r="KDH40" s="1925"/>
      <c r="KDI40" s="1925"/>
      <c r="KDJ40" s="1925"/>
      <c r="KDK40" s="1925"/>
      <c r="KDL40" s="1925"/>
      <c r="KDM40" s="1925"/>
      <c r="KDN40" s="1925"/>
      <c r="KDO40" s="1925"/>
      <c r="KDP40" s="1925"/>
      <c r="KDQ40" s="1925"/>
      <c r="KDR40" s="1925"/>
      <c r="KDS40" s="1925"/>
      <c r="KDT40" s="1925"/>
      <c r="KDU40" s="1925"/>
      <c r="KDV40" s="1925"/>
      <c r="KDW40" s="1925"/>
      <c r="KDX40" s="1925"/>
      <c r="KDY40" s="1925"/>
      <c r="KDZ40" s="1925"/>
      <c r="KEA40" s="1925"/>
      <c r="KEB40" s="1925"/>
      <c r="KEC40" s="1925"/>
      <c r="KED40" s="1925"/>
      <c r="KEE40" s="1925"/>
      <c r="KEF40" s="1925"/>
      <c r="KEG40" s="1925"/>
      <c r="KEH40" s="1925"/>
      <c r="KEI40" s="1925"/>
      <c r="KEJ40" s="1925"/>
      <c r="KEK40" s="1925"/>
      <c r="KEL40" s="1925"/>
      <c r="KEM40" s="1925"/>
      <c r="KEN40" s="1925"/>
      <c r="KEO40" s="1925"/>
      <c r="KEP40" s="1925"/>
      <c r="KEQ40" s="1925"/>
      <c r="KER40" s="1925"/>
      <c r="KES40" s="1925"/>
      <c r="KET40" s="1925"/>
      <c r="KEU40" s="1925"/>
      <c r="KEV40" s="1925"/>
      <c r="KEW40" s="1925"/>
      <c r="KEX40" s="1925"/>
      <c r="KEY40" s="1925"/>
      <c r="KEZ40" s="1925"/>
      <c r="KFA40" s="1925"/>
      <c r="KFB40" s="1925"/>
      <c r="KFC40" s="1925"/>
      <c r="KFD40" s="1925"/>
      <c r="KFE40" s="1925"/>
      <c r="KFF40" s="1925"/>
      <c r="KFG40" s="1925"/>
      <c r="KFH40" s="1925"/>
      <c r="KFI40" s="1925"/>
      <c r="KFJ40" s="1925"/>
      <c r="KFK40" s="1925"/>
      <c r="KFL40" s="1925"/>
      <c r="KFM40" s="1925"/>
      <c r="KFN40" s="1925"/>
      <c r="KFO40" s="1925"/>
      <c r="KFP40" s="1925"/>
      <c r="KFQ40" s="1925"/>
      <c r="KFR40" s="1925"/>
      <c r="KFS40" s="1925"/>
      <c r="KFT40" s="1925"/>
      <c r="KFU40" s="1925"/>
      <c r="KFV40" s="1925"/>
      <c r="KFW40" s="1925"/>
      <c r="KFX40" s="1925"/>
      <c r="KFY40" s="1925"/>
      <c r="KFZ40" s="1925"/>
      <c r="KGA40" s="1925"/>
      <c r="KGB40" s="1925"/>
      <c r="KGC40" s="1925"/>
      <c r="KGD40" s="1925"/>
      <c r="KGE40" s="1925"/>
      <c r="KGF40" s="1925"/>
      <c r="KGG40" s="1925"/>
      <c r="KGH40" s="1925"/>
      <c r="KGI40" s="1925"/>
      <c r="KGJ40" s="1925"/>
      <c r="KGK40" s="1925"/>
      <c r="KGL40" s="1925"/>
      <c r="KGM40" s="1925"/>
      <c r="KGN40" s="1925"/>
      <c r="KGO40" s="1925"/>
      <c r="KGP40" s="1925"/>
      <c r="KGQ40" s="1925"/>
      <c r="KGR40" s="1925"/>
      <c r="KGS40" s="1925"/>
      <c r="KGT40" s="1925"/>
      <c r="KGU40" s="1925"/>
      <c r="KGV40" s="1925"/>
      <c r="KGW40" s="1925"/>
      <c r="KGX40" s="1925"/>
      <c r="KGY40" s="1925"/>
      <c r="KGZ40" s="1925"/>
      <c r="KHA40" s="1925"/>
      <c r="KHB40" s="1925"/>
      <c r="KHC40" s="1925"/>
      <c r="KHD40" s="1925"/>
      <c r="KHE40" s="1925"/>
      <c r="KHF40" s="1925"/>
      <c r="KHG40" s="1925"/>
      <c r="KHH40" s="1925"/>
      <c r="KHI40" s="1925"/>
      <c r="KHJ40" s="1925"/>
      <c r="KHK40" s="1925"/>
      <c r="KHL40" s="1925"/>
      <c r="KHM40" s="1925"/>
      <c r="KHN40" s="1925"/>
      <c r="KHO40" s="1925"/>
      <c r="KHP40" s="1925"/>
      <c r="KHQ40" s="1925"/>
      <c r="KHR40" s="1925"/>
      <c r="KHS40" s="1925"/>
      <c r="KHT40" s="1925"/>
      <c r="KHU40" s="1925"/>
      <c r="KHV40" s="1925"/>
      <c r="KHW40" s="1925"/>
      <c r="KHX40" s="1925"/>
      <c r="KHY40" s="1925"/>
      <c r="KHZ40" s="1925"/>
      <c r="KIA40" s="1925"/>
      <c r="KIB40" s="1925"/>
      <c r="KIC40" s="1925"/>
      <c r="KID40" s="1925"/>
      <c r="KIE40" s="1925"/>
      <c r="KIF40" s="1925"/>
      <c r="KIG40" s="1925"/>
      <c r="KIH40" s="1925"/>
      <c r="KII40" s="1925"/>
      <c r="KIJ40" s="1925"/>
      <c r="KIK40" s="1925"/>
      <c r="KIL40" s="1925"/>
      <c r="KIM40" s="1925"/>
      <c r="KIN40" s="1925"/>
      <c r="KIO40" s="1925"/>
      <c r="KIP40" s="1925"/>
      <c r="KIQ40" s="1925"/>
      <c r="KIR40" s="1925"/>
      <c r="KIS40" s="1925"/>
      <c r="KIT40" s="1925"/>
      <c r="KIU40" s="1925"/>
      <c r="KIV40" s="1925"/>
      <c r="KIW40" s="1925"/>
      <c r="KIX40" s="1925"/>
      <c r="KIY40" s="1925"/>
      <c r="KIZ40" s="1925"/>
      <c r="KJA40" s="1925"/>
      <c r="KJB40" s="1925"/>
      <c r="KJC40" s="1925"/>
      <c r="KJD40" s="1925"/>
      <c r="KJE40" s="1925"/>
      <c r="KJF40" s="1925"/>
      <c r="KJG40" s="1925"/>
      <c r="KJH40" s="1925"/>
      <c r="KJI40" s="1925"/>
      <c r="KJJ40" s="1925"/>
      <c r="KJK40" s="1925"/>
      <c r="KJL40" s="1925"/>
      <c r="KJM40" s="1925"/>
      <c r="KJN40" s="1925"/>
      <c r="KJO40" s="1925"/>
      <c r="KJP40" s="1925"/>
      <c r="KJQ40" s="1925"/>
      <c r="KJR40" s="1925"/>
      <c r="KJS40" s="1925"/>
      <c r="KJT40" s="1925"/>
      <c r="KJU40" s="1925"/>
      <c r="KJV40" s="1925"/>
      <c r="KJW40" s="1925"/>
      <c r="KJX40" s="1925"/>
      <c r="KJY40" s="1925"/>
      <c r="KJZ40" s="1925"/>
      <c r="KKA40" s="1925"/>
      <c r="KKB40" s="1925"/>
      <c r="KKC40" s="1925"/>
      <c r="KKD40" s="1925"/>
      <c r="KKE40" s="1925"/>
      <c r="KKF40" s="1925"/>
      <c r="KKG40" s="1925"/>
      <c r="KKH40" s="1925"/>
      <c r="KKI40" s="1925"/>
      <c r="KKJ40" s="1925"/>
      <c r="KKK40" s="1925"/>
      <c r="KKL40" s="1925"/>
      <c r="KKM40" s="1925"/>
      <c r="KKN40" s="1925"/>
      <c r="KKO40" s="1925"/>
      <c r="KKP40" s="1925"/>
      <c r="KKQ40" s="1925"/>
      <c r="KKR40" s="1925"/>
      <c r="KKS40" s="1925"/>
      <c r="KKT40" s="1925"/>
      <c r="KKU40" s="1925"/>
      <c r="KKV40" s="1925"/>
      <c r="KKW40" s="1925"/>
      <c r="KKX40" s="1925"/>
      <c r="KKY40" s="1925"/>
      <c r="KKZ40" s="1925"/>
      <c r="KLA40" s="1925"/>
      <c r="KLB40" s="1925"/>
      <c r="KLC40" s="1925"/>
      <c r="KLD40" s="1925"/>
      <c r="KLE40" s="1925"/>
      <c r="KLF40" s="1925"/>
      <c r="KLG40" s="1925"/>
      <c r="KLH40" s="1925"/>
      <c r="KLI40" s="1925"/>
      <c r="KLJ40" s="1925"/>
      <c r="KLK40" s="1925"/>
      <c r="KLL40" s="1925"/>
      <c r="KLM40" s="1925"/>
      <c r="KLN40" s="1925"/>
      <c r="KLO40" s="1925"/>
      <c r="KLP40" s="1925"/>
      <c r="KLQ40" s="1925"/>
      <c r="KLR40" s="1925"/>
      <c r="KLS40" s="1925"/>
      <c r="KLT40" s="1925"/>
      <c r="KLU40" s="1925"/>
      <c r="KLV40" s="1925"/>
      <c r="KLW40" s="1925"/>
      <c r="KLX40" s="1925"/>
      <c r="KLY40" s="1925"/>
      <c r="KLZ40" s="1925"/>
      <c r="KMA40" s="1925"/>
      <c r="KMB40" s="1925"/>
      <c r="KMC40" s="1925"/>
      <c r="KMD40" s="1925"/>
      <c r="KME40" s="1925"/>
      <c r="KMF40" s="1925"/>
      <c r="KMG40" s="1925"/>
      <c r="KMH40" s="1925"/>
      <c r="KMI40" s="1925"/>
      <c r="KMJ40" s="1925"/>
      <c r="KMK40" s="1925"/>
      <c r="KML40" s="1925"/>
      <c r="KMM40" s="1925"/>
      <c r="KMN40" s="1925"/>
      <c r="KMO40" s="1925"/>
      <c r="KMP40" s="1925"/>
      <c r="KMQ40" s="1925"/>
      <c r="KMR40" s="1925"/>
      <c r="KMS40" s="1925"/>
      <c r="KMT40" s="1925"/>
      <c r="KMU40" s="1925"/>
      <c r="KMV40" s="1925"/>
      <c r="KMW40" s="1925"/>
      <c r="KMX40" s="1925"/>
      <c r="KMY40" s="1925"/>
      <c r="KMZ40" s="1925"/>
      <c r="KNA40" s="1925"/>
      <c r="KNB40" s="1925"/>
      <c r="KNC40" s="1925"/>
      <c r="KND40" s="1925"/>
      <c r="KNE40" s="1925"/>
      <c r="KNF40" s="1925"/>
      <c r="KNG40" s="1925"/>
      <c r="KNH40" s="1925"/>
      <c r="KNI40" s="1925"/>
      <c r="KNJ40" s="1925"/>
      <c r="KNK40" s="1925"/>
      <c r="KNL40" s="1925"/>
      <c r="KNM40" s="1925"/>
      <c r="KNN40" s="1925"/>
      <c r="KNO40" s="1925"/>
      <c r="KNP40" s="1925"/>
      <c r="KNQ40" s="1925"/>
      <c r="KNR40" s="1925"/>
      <c r="KNS40" s="1925"/>
      <c r="KNT40" s="1925"/>
      <c r="KNU40" s="1925"/>
      <c r="KNV40" s="1925"/>
      <c r="KNW40" s="1925"/>
      <c r="KNX40" s="1925"/>
      <c r="KNY40" s="1925"/>
      <c r="KNZ40" s="1925"/>
      <c r="KOA40" s="1925"/>
      <c r="KOB40" s="1925"/>
      <c r="KOC40" s="1925"/>
      <c r="KOD40" s="1925"/>
      <c r="KOE40" s="1925"/>
      <c r="KOF40" s="1925"/>
      <c r="KOG40" s="1925"/>
      <c r="KOH40" s="1925"/>
      <c r="KOI40" s="1925"/>
      <c r="KOJ40" s="1925"/>
      <c r="KOK40" s="1925"/>
      <c r="KOL40" s="1925"/>
      <c r="KOM40" s="1925"/>
      <c r="KON40" s="1925"/>
      <c r="KOO40" s="1925"/>
      <c r="KOP40" s="1925"/>
      <c r="KOQ40" s="1925"/>
      <c r="KOR40" s="1925"/>
      <c r="KOS40" s="1925"/>
      <c r="KOT40" s="1925"/>
      <c r="KOU40" s="1925"/>
      <c r="KOV40" s="1925"/>
      <c r="KOW40" s="1925"/>
      <c r="KOX40" s="1925"/>
      <c r="KOY40" s="1925"/>
      <c r="KOZ40" s="1925"/>
      <c r="KPA40" s="1925"/>
      <c r="KPB40" s="1925"/>
      <c r="KPC40" s="1925"/>
      <c r="KPD40" s="1925"/>
      <c r="KPE40" s="1925"/>
      <c r="KPF40" s="1925"/>
      <c r="KPG40" s="1925"/>
      <c r="KPH40" s="1925"/>
      <c r="KPI40" s="1925"/>
      <c r="KPJ40" s="1925"/>
      <c r="KPK40" s="1925"/>
      <c r="KPL40" s="1925"/>
      <c r="KPM40" s="1925"/>
      <c r="KPN40" s="1925"/>
      <c r="KPO40" s="1925"/>
      <c r="KPP40" s="1925"/>
      <c r="KPQ40" s="1925"/>
      <c r="KPR40" s="1925"/>
      <c r="KPS40" s="1925"/>
      <c r="KPT40" s="1925"/>
      <c r="KPU40" s="1925"/>
      <c r="KPV40" s="1925"/>
      <c r="KPW40" s="1925"/>
      <c r="KPX40" s="1925"/>
      <c r="KPY40" s="1925"/>
      <c r="KPZ40" s="1925"/>
      <c r="KQA40" s="1925"/>
      <c r="KQB40" s="1925"/>
      <c r="KQC40" s="1925"/>
      <c r="KQD40" s="1925"/>
      <c r="KQE40" s="1925"/>
      <c r="KQF40" s="1925"/>
      <c r="KQG40" s="1925"/>
      <c r="KQH40" s="1925"/>
      <c r="KQI40" s="1925"/>
      <c r="KQJ40" s="1925"/>
      <c r="KQK40" s="1925"/>
      <c r="KQL40" s="1925"/>
      <c r="KQM40" s="1925"/>
      <c r="KQN40" s="1925"/>
      <c r="KQO40" s="1925"/>
      <c r="KQP40" s="1925"/>
      <c r="KQQ40" s="1925"/>
      <c r="KQR40" s="1925"/>
      <c r="KQS40" s="1925"/>
      <c r="KQT40" s="1925"/>
      <c r="KQU40" s="1925"/>
      <c r="KQV40" s="1925"/>
      <c r="KQW40" s="1925"/>
      <c r="KQX40" s="1925"/>
      <c r="KQY40" s="1925"/>
      <c r="KQZ40" s="1925"/>
      <c r="KRA40" s="1925"/>
      <c r="KRB40" s="1925"/>
      <c r="KRC40" s="1925"/>
      <c r="KRD40" s="1925"/>
      <c r="KRE40" s="1925"/>
      <c r="KRF40" s="1925"/>
      <c r="KRG40" s="1925"/>
      <c r="KRH40" s="1925"/>
      <c r="KRI40" s="1925"/>
      <c r="KRJ40" s="1925"/>
      <c r="KRK40" s="1925"/>
      <c r="KRL40" s="1925"/>
      <c r="KRM40" s="1925"/>
      <c r="KRN40" s="1925"/>
      <c r="KRO40" s="1925"/>
      <c r="KRP40" s="1925"/>
      <c r="KRQ40" s="1925"/>
      <c r="KRR40" s="1925"/>
      <c r="KRS40" s="1925"/>
      <c r="KRT40" s="1925"/>
      <c r="KRU40" s="1925"/>
      <c r="KRV40" s="1925"/>
      <c r="KRW40" s="1925"/>
      <c r="KRX40" s="1925"/>
      <c r="KRY40" s="1925"/>
      <c r="KRZ40" s="1925"/>
      <c r="KSA40" s="1925"/>
      <c r="KSB40" s="1925"/>
      <c r="KSC40" s="1925"/>
      <c r="KSD40" s="1925"/>
      <c r="KSE40" s="1925"/>
      <c r="KSF40" s="1925"/>
      <c r="KSG40" s="1925"/>
      <c r="KSH40" s="1925"/>
      <c r="KSI40" s="1925"/>
      <c r="KSJ40" s="1925"/>
      <c r="KSK40" s="1925"/>
      <c r="KSL40" s="1925"/>
      <c r="KSM40" s="1925"/>
      <c r="KSN40" s="1925"/>
      <c r="KSO40" s="1925"/>
      <c r="KSP40" s="1925"/>
      <c r="KSQ40" s="1925"/>
      <c r="KSR40" s="1925"/>
      <c r="KSS40" s="1925"/>
      <c r="KST40" s="1925"/>
      <c r="KSU40" s="1925"/>
      <c r="KSV40" s="1925"/>
      <c r="KSW40" s="1925"/>
      <c r="KSX40" s="1925"/>
      <c r="KSY40" s="1925"/>
      <c r="KSZ40" s="1925"/>
      <c r="KTA40" s="1925"/>
      <c r="KTB40" s="1925"/>
      <c r="KTC40" s="1925"/>
      <c r="KTD40" s="1925"/>
      <c r="KTE40" s="1925"/>
      <c r="KTF40" s="1925"/>
      <c r="KTG40" s="1925"/>
      <c r="KTH40" s="1925"/>
      <c r="KTI40" s="1925"/>
      <c r="KTJ40" s="1925"/>
      <c r="KTK40" s="1925"/>
      <c r="KTL40" s="1925"/>
      <c r="KTM40" s="1925"/>
      <c r="KTN40" s="1925"/>
      <c r="KTO40" s="1925"/>
      <c r="KTP40" s="1925"/>
      <c r="KTQ40" s="1925"/>
      <c r="KTR40" s="1925"/>
      <c r="KTS40" s="1925"/>
      <c r="KTT40" s="1925"/>
      <c r="KTU40" s="1925"/>
      <c r="KTV40" s="1925"/>
      <c r="KTW40" s="1925"/>
      <c r="KTX40" s="1925"/>
      <c r="KTY40" s="1925"/>
      <c r="KTZ40" s="1925"/>
      <c r="KUA40" s="1925"/>
      <c r="KUB40" s="1925"/>
      <c r="KUC40" s="1925"/>
      <c r="KUD40" s="1925"/>
      <c r="KUE40" s="1925"/>
      <c r="KUF40" s="1925"/>
      <c r="KUG40" s="1925"/>
      <c r="KUH40" s="1925"/>
      <c r="KUI40" s="1925"/>
      <c r="KUJ40" s="1925"/>
      <c r="KUK40" s="1925"/>
      <c r="KUL40" s="1925"/>
      <c r="KUM40" s="1925"/>
      <c r="KUN40" s="1925"/>
      <c r="KUO40" s="1925"/>
      <c r="KUP40" s="1925"/>
      <c r="KUQ40" s="1925"/>
      <c r="KUR40" s="1925"/>
      <c r="KUS40" s="1925"/>
      <c r="KUT40" s="1925"/>
      <c r="KUU40" s="1925"/>
      <c r="KUV40" s="1925"/>
      <c r="KUW40" s="1925"/>
      <c r="KUX40" s="1925"/>
      <c r="KUY40" s="1925"/>
      <c r="KUZ40" s="1925"/>
      <c r="KVA40" s="1925"/>
      <c r="KVB40" s="1925"/>
      <c r="KVC40" s="1925"/>
      <c r="KVD40" s="1925"/>
      <c r="KVE40" s="1925"/>
      <c r="KVF40" s="1925"/>
      <c r="KVG40" s="1925"/>
      <c r="KVH40" s="1925"/>
      <c r="KVI40" s="1925"/>
      <c r="KVJ40" s="1925"/>
      <c r="KVK40" s="1925"/>
      <c r="KVL40" s="1925"/>
      <c r="KVM40" s="1925"/>
      <c r="KVN40" s="1925"/>
      <c r="KVO40" s="1925"/>
      <c r="KVP40" s="1925"/>
      <c r="KVQ40" s="1925"/>
      <c r="KVR40" s="1925"/>
      <c r="KVS40" s="1925"/>
      <c r="KVT40" s="1925"/>
      <c r="KVU40" s="1925"/>
      <c r="KVV40" s="1925"/>
      <c r="KVW40" s="1925"/>
      <c r="KVX40" s="1925"/>
      <c r="KVY40" s="1925"/>
      <c r="KVZ40" s="1925"/>
      <c r="KWA40" s="1925"/>
      <c r="KWB40" s="1925"/>
      <c r="KWC40" s="1925"/>
      <c r="KWD40" s="1925"/>
      <c r="KWE40" s="1925"/>
      <c r="KWF40" s="1925"/>
      <c r="KWG40" s="1925"/>
      <c r="KWH40" s="1925"/>
      <c r="KWI40" s="1925"/>
      <c r="KWJ40" s="1925"/>
      <c r="KWK40" s="1925"/>
      <c r="KWL40" s="1925"/>
      <c r="KWM40" s="1925"/>
      <c r="KWN40" s="1925"/>
      <c r="KWO40" s="1925"/>
      <c r="KWP40" s="1925"/>
      <c r="KWQ40" s="1925"/>
      <c r="KWR40" s="1925"/>
      <c r="KWS40" s="1925"/>
      <c r="KWT40" s="1925"/>
      <c r="KWU40" s="1925"/>
      <c r="KWV40" s="1925"/>
      <c r="KWW40" s="1925"/>
      <c r="KWX40" s="1925"/>
      <c r="KWY40" s="1925"/>
      <c r="KWZ40" s="1925"/>
      <c r="KXA40" s="1925"/>
      <c r="KXB40" s="1925"/>
      <c r="KXC40" s="1925"/>
      <c r="KXD40" s="1925"/>
      <c r="KXE40" s="1925"/>
      <c r="KXF40" s="1925"/>
      <c r="KXG40" s="1925"/>
      <c r="KXH40" s="1925"/>
      <c r="KXI40" s="1925"/>
      <c r="KXJ40" s="1925"/>
      <c r="KXK40" s="1925"/>
      <c r="KXL40" s="1925"/>
      <c r="KXM40" s="1925"/>
      <c r="KXN40" s="1925"/>
      <c r="KXO40" s="1925"/>
      <c r="KXP40" s="1925"/>
      <c r="KXQ40" s="1925"/>
      <c r="KXR40" s="1925"/>
      <c r="KXS40" s="1925"/>
      <c r="KXT40" s="1925"/>
      <c r="KXU40" s="1925"/>
      <c r="KXV40" s="1925"/>
      <c r="KXW40" s="1925"/>
      <c r="KXX40" s="1925"/>
      <c r="KXY40" s="1925"/>
      <c r="KXZ40" s="1925"/>
      <c r="KYA40" s="1925"/>
      <c r="KYB40" s="1925"/>
      <c r="KYC40" s="1925"/>
      <c r="KYD40" s="1925"/>
      <c r="KYE40" s="1925"/>
      <c r="KYF40" s="1925"/>
      <c r="KYG40" s="1925"/>
      <c r="KYH40" s="1925"/>
      <c r="KYI40" s="1925"/>
      <c r="KYJ40" s="1925"/>
      <c r="KYK40" s="1925"/>
      <c r="KYL40" s="1925"/>
      <c r="KYM40" s="1925"/>
      <c r="KYN40" s="1925"/>
      <c r="KYO40" s="1925"/>
      <c r="KYP40" s="1925"/>
      <c r="KYQ40" s="1925"/>
      <c r="KYR40" s="1925"/>
      <c r="KYS40" s="1925"/>
      <c r="KYT40" s="1925"/>
      <c r="KYU40" s="1925"/>
      <c r="KYV40" s="1925"/>
      <c r="KYW40" s="1925"/>
      <c r="KYX40" s="1925"/>
      <c r="KYY40" s="1925"/>
      <c r="KYZ40" s="1925"/>
      <c r="KZA40" s="1925"/>
      <c r="KZB40" s="1925"/>
      <c r="KZC40" s="1925"/>
      <c r="KZD40" s="1925"/>
      <c r="KZE40" s="1925"/>
      <c r="KZF40" s="1925"/>
      <c r="KZG40" s="1925"/>
      <c r="KZH40" s="1925"/>
      <c r="KZI40" s="1925"/>
      <c r="KZJ40" s="1925"/>
      <c r="KZK40" s="1925"/>
      <c r="KZL40" s="1925"/>
      <c r="KZM40" s="1925"/>
      <c r="KZN40" s="1925"/>
      <c r="KZO40" s="1925"/>
      <c r="KZP40" s="1925"/>
      <c r="KZQ40" s="1925"/>
      <c r="KZR40" s="1925"/>
      <c r="KZS40" s="1925"/>
      <c r="KZT40" s="1925"/>
      <c r="KZU40" s="1925"/>
      <c r="KZV40" s="1925"/>
      <c r="KZW40" s="1925"/>
      <c r="KZX40" s="1925"/>
      <c r="KZY40" s="1925"/>
      <c r="KZZ40" s="1925"/>
      <c r="LAA40" s="1925"/>
      <c r="LAB40" s="1925"/>
      <c r="LAC40" s="1925"/>
      <c r="LAD40" s="1925"/>
      <c r="LAE40" s="1925"/>
      <c r="LAF40" s="1925"/>
      <c r="LAG40" s="1925"/>
      <c r="LAH40" s="1925"/>
      <c r="LAI40" s="1925"/>
      <c r="LAJ40" s="1925"/>
      <c r="LAK40" s="1925"/>
      <c r="LAL40" s="1925"/>
      <c r="LAM40" s="1925"/>
      <c r="LAN40" s="1925"/>
      <c r="LAO40" s="1925"/>
      <c r="LAP40" s="1925"/>
      <c r="LAQ40" s="1925"/>
      <c r="LAR40" s="1925"/>
      <c r="LAS40" s="1925"/>
      <c r="LAT40" s="1925"/>
      <c r="LAU40" s="1925"/>
      <c r="LAV40" s="1925"/>
      <c r="LAW40" s="1925"/>
      <c r="LAX40" s="1925"/>
      <c r="LAY40" s="1925"/>
      <c r="LAZ40" s="1925"/>
      <c r="LBA40" s="1925"/>
      <c r="LBB40" s="1925"/>
      <c r="LBC40" s="1925"/>
      <c r="LBD40" s="1925"/>
      <c r="LBE40" s="1925"/>
      <c r="LBF40" s="1925"/>
      <c r="LBG40" s="1925"/>
      <c r="LBH40" s="1925"/>
      <c r="LBI40" s="1925"/>
      <c r="LBJ40" s="1925"/>
      <c r="LBK40" s="1925"/>
      <c r="LBL40" s="1925"/>
      <c r="LBM40" s="1925"/>
      <c r="LBN40" s="1925"/>
      <c r="LBO40" s="1925"/>
      <c r="LBP40" s="1925"/>
      <c r="LBQ40" s="1925"/>
      <c r="LBR40" s="1925"/>
      <c r="LBS40" s="1925"/>
      <c r="LBT40" s="1925"/>
      <c r="LBU40" s="1925"/>
      <c r="LBV40" s="1925"/>
      <c r="LBW40" s="1925"/>
      <c r="LBX40" s="1925"/>
      <c r="LBY40" s="1925"/>
      <c r="LBZ40" s="1925"/>
      <c r="LCA40" s="1925"/>
      <c r="LCB40" s="1925"/>
      <c r="LCC40" s="1925"/>
      <c r="LCD40" s="1925"/>
      <c r="LCE40" s="1925"/>
      <c r="LCF40" s="1925"/>
      <c r="LCG40" s="1925"/>
      <c r="LCH40" s="1925"/>
      <c r="LCI40" s="1925"/>
      <c r="LCJ40" s="1925"/>
      <c r="LCK40" s="1925"/>
      <c r="LCL40" s="1925"/>
      <c r="LCM40" s="1925"/>
      <c r="LCN40" s="1925"/>
      <c r="LCO40" s="1925"/>
      <c r="LCP40" s="1925"/>
      <c r="LCQ40" s="1925"/>
      <c r="LCR40" s="1925"/>
      <c r="LCS40" s="1925"/>
      <c r="LCT40" s="1925"/>
      <c r="LCU40" s="1925"/>
      <c r="LCV40" s="1925"/>
      <c r="LCW40" s="1925"/>
      <c r="LCX40" s="1925"/>
      <c r="LCY40" s="1925"/>
      <c r="LCZ40" s="1925"/>
      <c r="LDA40" s="1925"/>
      <c r="LDB40" s="1925"/>
      <c r="LDC40" s="1925"/>
      <c r="LDD40" s="1925"/>
      <c r="LDE40" s="1925"/>
      <c r="LDF40" s="1925"/>
      <c r="LDG40" s="1925"/>
      <c r="LDH40" s="1925"/>
      <c r="LDI40" s="1925"/>
      <c r="LDJ40" s="1925"/>
      <c r="LDK40" s="1925"/>
      <c r="LDL40" s="1925"/>
      <c r="LDM40" s="1925"/>
      <c r="LDN40" s="1925"/>
      <c r="LDO40" s="1925"/>
      <c r="LDP40" s="1925"/>
      <c r="LDQ40" s="1925"/>
      <c r="LDR40" s="1925"/>
      <c r="LDS40" s="1925"/>
      <c r="LDT40" s="1925"/>
      <c r="LDU40" s="1925"/>
      <c r="LDV40" s="1925"/>
      <c r="LDW40" s="1925"/>
      <c r="LDX40" s="1925"/>
      <c r="LDY40" s="1925"/>
      <c r="LDZ40" s="1925"/>
      <c r="LEA40" s="1925"/>
      <c r="LEB40" s="1925"/>
      <c r="LEC40" s="1925"/>
      <c r="LED40" s="1925"/>
      <c r="LEE40" s="1925"/>
      <c r="LEF40" s="1925"/>
      <c r="LEG40" s="1925"/>
      <c r="LEH40" s="1925"/>
      <c r="LEI40" s="1925"/>
      <c r="LEJ40" s="1925"/>
      <c r="LEK40" s="1925"/>
      <c r="LEL40" s="1925"/>
      <c r="LEM40" s="1925"/>
      <c r="LEN40" s="1925"/>
      <c r="LEO40" s="1925"/>
      <c r="LEP40" s="1925"/>
      <c r="LEQ40" s="1925"/>
      <c r="LER40" s="1925"/>
      <c r="LES40" s="1925"/>
      <c r="LET40" s="1925"/>
      <c r="LEU40" s="1925"/>
      <c r="LEV40" s="1925"/>
      <c r="LEW40" s="1925"/>
      <c r="LEX40" s="1925"/>
      <c r="LEY40" s="1925"/>
      <c r="LEZ40" s="1925"/>
      <c r="LFA40" s="1925"/>
      <c r="LFB40" s="1925"/>
      <c r="LFC40" s="1925"/>
      <c r="LFD40" s="1925"/>
      <c r="LFE40" s="1925"/>
      <c r="LFF40" s="1925"/>
      <c r="LFG40" s="1925"/>
      <c r="LFH40" s="1925"/>
      <c r="LFI40" s="1925"/>
      <c r="LFJ40" s="1925"/>
      <c r="LFK40" s="1925"/>
      <c r="LFL40" s="1925"/>
      <c r="LFM40" s="1925"/>
      <c r="LFN40" s="1925"/>
      <c r="LFO40" s="1925"/>
      <c r="LFP40" s="1925"/>
      <c r="LFQ40" s="1925"/>
      <c r="LFR40" s="1925"/>
      <c r="LFS40" s="1925"/>
      <c r="LFT40" s="1925"/>
      <c r="LFU40" s="1925"/>
      <c r="LFV40" s="1925"/>
      <c r="LFW40" s="1925"/>
      <c r="LFX40" s="1925"/>
      <c r="LFY40" s="1925"/>
      <c r="LFZ40" s="1925"/>
      <c r="LGA40" s="1925"/>
      <c r="LGB40" s="1925"/>
      <c r="LGC40" s="1925"/>
      <c r="LGD40" s="1925"/>
      <c r="LGE40" s="1925"/>
      <c r="LGF40" s="1925"/>
      <c r="LGG40" s="1925"/>
      <c r="LGH40" s="1925"/>
      <c r="LGI40" s="1925"/>
      <c r="LGJ40" s="1925"/>
      <c r="LGK40" s="1925"/>
      <c r="LGL40" s="1925"/>
      <c r="LGM40" s="1925"/>
      <c r="LGN40" s="1925"/>
      <c r="LGO40" s="1925"/>
      <c r="LGP40" s="1925"/>
      <c r="LGQ40" s="1925"/>
      <c r="LGR40" s="1925"/>
      <c r="LGS40" s="1925"/>
      <c r="LGT40" s="1925"/>
      <c r="LGU40" s="1925"/>
      <c r="LGV40" s="1925"/>
      <c r="LGW40" s="1925"/>
      <c r="LGX40" s="1925"/>
      <c r="LGY40" s="1925"/>
      <c r="LGZ40" s="1925"/>
      <c r="LHA40" s="1925"/>
      <c r="LHB40" s="1925"/>
      <c r="LHC40" s="1925"/>
      <c r="LHD40" s="1925"/>
      <c r="LHE40" s="1925"/>
      <c r="LHF40" s="1925"/>
      <c r="LHG40" s="1925"/>
      <c r="LHH40" s="1925"/>
      <c r="LHI40" s="1925"/>
      <c r="LHJ40" s="1925"/>
      <c r="LHK40" s="1925"/>
      <c r="LHL40" s="1925"/>
      <c r="LHM40" s="1925"/>
      <c r="LHN40" s="1925"/>
      <c r="LHO40" s="1925"/>
      <c r="LHP40" s="1925"/>
      <c r="LHQ40" s="1925"/>
      <c r="LHR40" s="1925"/>
      <c r="LHS40" s="1925"/>
      <c r="LHT40" s="1925"/>
      <c r="LHU40" s="1925"/>
      <c r="LHV40" s="1925"/>
      <c r="LHW40" s="1925"/>
      <c r="LHX40" s="1925"/>
      <c r="LHY40" s="1925"/>
      <c r="LHZ40" s="1925"/>
      <c r="LIA40" s="1925"/>
      <c r="LIB40" s="1925"/>
      <c r="LIC40" s="1925"/>
      <c r="LID40" s="1925"/>
      <c r="LIE40" s="1925"/>
      <c r="LIF40" s="1925"/>
      <c r="LIG40" s="1925"/>
      <c r="LIH40" s="1925"/>
      <c r="LII40" s="1925"/>
      <c r="LIJ40" s="1925"/>
      <c r="LIK40" s="1925"/>
      <c r="LIL40" s="1925"/>
      <c r="LIM40" s="1925"/>
      <c r="LIN40" s="1925"/>
      <c r="LIO40" s="1925"/>
      <c r="LIP40" s="1925"/>
      <c r="LIQ40" s="1925"/>
      <c r="LIR40" s="1925"/>
      <c r="LIS40" s="1925"/>
      <c r="LIT40" s="1925"/>
      <c r="LIU40" s="1925"/>
      <c r="LIV40" s="1925"/>
      <c r="LIW40" s="1925"/>
      <c r="LIX40" s="1925"/>
      <c r="LIY40" s="1925"/>
      <c r="LIZ40" s="1925"/>
      <c r="LJA40" s="1925"/>
      <c r="LJB40" s="1925"/>
      <c r="LJC40" s="1925"/>
      <c r="LJD40" s="1925"/>
      <c r="LJE40" s="1925"/>
      <c r="LJF40" s="1925"/>
      <c r="LJG40" s="1925"/>
      <c r="LJH40" s="1925"/>
      <c r="LJI40" s="1925"/>
      <c r="LJJ40" s="1925"/>
      <c r="LJK40" s="1925"/>
      <c r="LJL40" s="1925"/>
      <c r="LJM40" s="1925"/>
      <c r="LJN40" s="1925"/>
      <c r="LJO40" s="1925"/>
      <c r="LJP40" s="1925"/>
      <c r="LJQ40" s="1925"/>
      <c r="LJR40" s="1925"/>
      <c r="LJS40" s="1925"/>
      <c r="LJT40" s="1925"/>
      <c r="LJU40" s="1925"/>
      <c r="LJV40" s="1925"/>
      <c r="LJW40" s="1925"/>
      <c r="LJX40" s="1925"/>
      <c r="LJY40" s="1925"/>
      <c r="LJZ40" s="1925"/>
      <c r="LKA40" s="1925"/>
      <c r="LKB40" s="1925"/>
      <c r="LKC40" s="1925"/>
      <c r="LKD40" s="1925"/>
      <c r="LKE40" s="1925"/>
      <c r="LKF40" s="1925"/>
      <c r="LKG40" s="1925"/>
      <c r="LKH40" s="1925"/>
      <c r="LKI40" s="1925"/>
      <c r="LKJ40" s="1925"/>
      <c r="LKK40" s="1925"/>
      <c r="LKL40" s="1925"/>
      <c r="LKM40" s="1925"/>
      <c r="LKN40" s="1925"/>
      <c r="LKO40" s="1925"/>
      <c r="LKP40" s="1925"/>
      <c r="LKQ40" s="1925"/>
      <c r="LKR40" s="1925"/>
      <c r="LKS40" s="1925"/>
      <c r="LKT40" s="1925"/>
      <c r="LKU40" s="1925"/>
      <c r="LKV40" s="1925"/>
      <c r="LKW40" s="1925"/>
      <c r="LKX40" s="1925"/>
      <c r="LKY40" s="1925"/>
      <c r="LKZ40" s="1925"/>
      <c r="LLA40" s="1925"/>
      <c r="LLB40" s="1925"/>
      <c r="LLC40" s="1925"/>
      <c r="LLD40" s="1925"/>
      <c r="LLE40" s="1925"/>
      <c r="LLF40" s="1925"/>
      <c r="LLG40" s="1925"/>
      <c r="LLH40" s="1925"/>
      <c r="LLI40" s="1925"/>
      <c r="LLJ40" s="1925"/>
      <c r="LLK40" s="1925"/>
      <c r="LLL40" s="1925"/>
      <c r="LLM40" s="1925"/>
      <c r="LLN40" s="1925"/>
      <c r="LLO40" s="1925"/>
      <c r="LLP40" s="1925"/>
      <c r="LLQ40" s="1925"/>
      <c r="LLR40" s="1925"/>
      <c r="LLS40" s="1925"/>
      <c r="LLT40" s="1925"/>
      <c r="LLU40" s="1925"/>
      <c r="LLV40" s="1925"/>
      <c r="LLW40" s="1925"/>
      <c r="LLX40" s="1925"/>
      <c r="LLY40" s="1925"/>
      <c r="LLZ40" s="1925"/>
      <c r="LMA40" s="1925"/>
      <c r="LMB40" s="1925"/>
      <c r="LMC40" s="1925"/>
      <c r="LMD40" s="1925"/>
      <c r="LME40" s="1925"/>
      <c r="LMF40" s="1925"/>
      <c r="LMG40" s="1925"/>
      <c r="LMH40" s="1925"/>
      <c r="LMI40" s="1925"/>
      <c r="LMJ40" s="1925"/>
      <c r="LMK40" s="1925"/>
      <c r="LML40" s="1925"/>
      <c r="LMM40" s="1925"/>
      <c r="LMN40" s="1925"/>
      <c r="LMO40" s="1925"/>
      <c r="LMP40" s="1925"/>
      <c r="LMQ40" s="1925"/>
      <c r="LMR40" s="1925"/>
      <c r="LMS40" s="1925"/>
      <c r="LMT40" s="1925"/>
      <c r="LMU40" s="1925"/>
      <c r="LMV40" s="1925"/>
      <c r="LMW40" s="1925"/>
      <c r="LMX40" s="1925"/>
      <c r="LMY40" s="1925"/>
      <c r="LMZ40" s="1925"/>
      <c r="LNA40" s="1925"/>
      <c r="LNB40" s="1925"/>
      <c r="LNC40" s="1925"/>
      <c r="LND40" s="1925"/>
      <c r="LNE40" s="1925"/>
      <c r="LNF40" s="1925"/>
      <c r="LNG40" s="1925"/>
      <c r="LNH40" s="1925"/>
      <c r="LNI40" s="1925"/>
      <c r="LNJ40" s="1925"/>
      <c r="LNK40" s="1925"/>
      <c r="LNL40" s="1925"/>
      <c r="LNM40" s="1925"/>
      <c r="LNN40" s="1925"/>
      <c r="LNO40" s="1925"/>
      <c r="LNP40" s="1925"/>
      <c r="LNQ40" s="1925"/>
      <c r="LNR40" s="1925"/>
      <c r="LNS40" s="1925"/>
      <c r="LNT40" s="1925"/>
      <c r="LNU40" s="1925"/>
      <c r="LNV40" s="1925"/>
      <c r="LNW40" s="1925"/>
      <c r="LNX40" s="1925"/>
      <c r="LNY40" s="1925"/>
      <c r="LNZ40" s="1925"/>
      <c r="LOA40" s="1925"/>
      <c r="LOB40" s="1925"/>
      <c r="LOC40" s="1925"/>
      <c r="LOD40" s="1925"/>
      <c r="LOE40" s="1925"/>
      <c r="LOF40" s="1925"/>
      <c r="LOG40" s="1925"/>
      <c r="LOH40" s="1925"/>
      <c r="LOI40" s="1925"/>
      <c r="LOJ40" s="1925"/>
      <c r="LOK40" s="1925"/>
      <c r="LOL40" s="1925"/>
      <c r="LOM40" s="1925"/>
      <c r="LON40" s="1925"/>
      <c r="LOO40" s="1925"/>
      <c r="LOP40" s="1925"/>
      <c r="LOQ40" s="1925"/>
      <c r="LOR40" s="1925"/>
      <c r="LOS40" s="1925"/>
      <c r="LOT40" s="1925"/>
      <c r="LOU40" s="1925"/>
      <c r="LOV40" s="1925"/>
      <c r="LOW40" s="1925"/>
      <c r="LOX40" s="1925"/>
      <c r="LOY40" s="1925"/>
      <c r="LOZ40" s="1925"/>
      <c r="LPA40" s="1925"/>
      <c r="LPB40" s="1925"/>
      <c r="LPC40" s="1925"/>
      <c r="LPD40" s="1925"/>
      <c r="LPE40" s="1925"/>
      <c r="LPF40" s="1925"/>
      <c r="LPG40" s="1925"/>
      <c r="LPH40" s="1925"/>
      <c r="LPI40" s="1925"/>
      <c r="LPJ40" s="1925"/>
      <c r="LPK40" s="1925"/>
      <c r="LPL40" s="1925"/>
      <c r="LPM40" s="1925"/>
      <c r="LPN40" s="1925"/>
      <c r="LPO40" s="1925"/>
      <c r="LPP40" s="1925"/>
      <c r="LPQ40" s="1925"/>
      <c r="LPR40" s="1925"/>
      <c r="LPS40" s="1925"/>
      <c r="LPT40" s="1925"/>
      <c r="LPU40" s="1925"/>
      <c r="LPV40" s="1925"/>
      <c r="LPW40" s="1925"/>
      <c r="LPX40" s="1925"/>
      <c r="LPY40" s="1925"/>
      <c r="LPZ40" s="1925"/>
      <c r="LQA40" s="1925"/>
      <c r="LQB40" s="1925"/>
      <c r="LQC40" s="1925"/>
      <c r="LQD40" s="1925"/>
      <c r="LQE40" s="1925"/>
      <c r="LQF40" s="1925"/>
      <c r="LQG40" s="1925"/>
      <c r="LQH40" s="1925"/>
      <c r="LQI40" s="1925"/>
      <c r="LQJ40" s="1925"/>
      <c r="LQK40" s="1925"/>
      <c r="LQL40" s="1925"/>
      <c r="LQM40" s="1925"/>
      <c r="LQN40" s="1925"/>
      <c r="LQO40" s="1925"/>
      <c r="LQP40" s="1925"/>
      <c r="LQQ40" s="1925"/>
      <c r="LQR40" s="1925"/>
      <c r="LQS40" s="1925"/>
      <c r="LQT40" s="1925"/>
      <c r="LQU40" s="1925"/>
      <c r="LQV40" s="1925"/>
      <c r="LQW40" s="1925"/>
      <c r="LQX40" s="1925"/>
      <c r="LQY40" s="1925"/>
      <c r="LQZ40" s="1925"/>
      <c r="LRA40" s="1925"/>
      <c r="LRB40" s="1925"/>
      <c r="LRC40" s="1925"/>
      <c r="LRD40" s="1925"/>
      <c r="LRE40" s="1925"/>
      <c r="LRF40" s="1925"/>
      <c r="LRG40" s="1925"/>
      <c r="LRH40" s="1925"/>
      <c r="LRI40" s="1925"/>
      <c r="LRJ40" s="1925"/>
      <c r="LRK40" s="1925"/>
      <c r="LRL40" s="1925"/>
      <c r="LRM40" s="1925"/>
      <c r="LRN40" s="1925"/>
      <c r="LRO40" s="1925"/>
      <c r="LRP40" s="1925"/>
      <c r="LRQ40" s="1925"/>
      <c r="LRR40" s="1925"/>
      <c r="LRS40" s="1925"/>
      <c r="LRT40" s="1925"/>
      <c r="LRU40" s="1925"/>
      <c r="LRV40" s="1925"/>
      <c r="LRW40" s="1925"/>
      <c r="LRX40" s="1925"/>
      <c r="LRY40" s="1925"/>
      <c r="LRZ40" s="1925"/>
      <c r="LSA40" s="1925"/>
      <c r="LSB40" s="1925"/>
      <c r="LSC40" s="1925"/>
      <c r="LSD40" s="1925"/>
      <c r="LSE40" s="1925"/>
      <c r="LSF40" s="1925"/>
      <c r="LSG40" s="1925"/>
      <c r="LSH40" s="1925"/>
      <c r="LSI40" s="1925"/>
      <c r="LSJ40" s="1925"/>
      <c r="LSK40" s="1925"/>
      <c r="LSL40" s="1925"/>
      <c r="LSM40" s="1925"/>
      <c r="LSN40" s="1925"/>
      <c r="LSO40" s="1925"/>
      <c r="LSP40" s="1925"/>
      <c r="LSQ40" s="1925"/>
      <c r="LSR40" s="1925"/>
      <c r="LSS40" s="1925"/>
      <c r="LST40" s="1925"/>
      <c r="LSU40" s="1925"/>
      <c r="LSV40" s="1925"/>
      <c r="LSW40" s="1925"/>
      <c r="LSX40" s="1925"/>
      <c r="LSY40" s="1925"/>
      <c r="LSZ40" s="1925"/>
      <c r="LTA40" s="1925"/>
      <c r="LTB40" s="1925"/>
      <c r="LTC40" s="1925"/>
      <c r="LTD40" s="1925"/>
      <c r="LTE40" s="1925"/>
      <c r="LTF40" s="1925"/>
      <c r="LTG40" s="1925"/>
      <c r="LTH40" s="1925"/>
      <c r="LTI40" s="1925"/>
      <c r="LTJ40" s="1925"/>
      <c r="LTK40" s="1925"/>
      <c r="LTL40" s="1925"/>
      <c r="LTM40" s="1925"/>
      <c r="LTN40" s="1925"/>
      <c r="LTO40" s="1925"/>
      <c r="LTP40" s="1925"/>
      <c r="LTQ40" s="1925"/>
      <c r="LTR40" s="1925"/>
      <c r="LTS40" s="1925"/>
      <c r="LTT40" s="1925"/>
      <c r="LTU40" s="1925"/>
      <c r="LTV40" s="1925"/>
      <c r="LTW40" s="1925"/>
      <c r="LTX40" s="1925"/>
      <c r="LTY40" s="1925"/>
      <c r="LTZ40" s="1925"/>
      <c r="LUA40" s="1925"/>
      <c r="LUB40" s="1925"/>
      <c r="LUC40" s="1925"/>
      <c r="LUD40" s="1925"/>
      <c r="LUE40" s="1925"/>
      <c r="LUF40" s="1925"/>
      <c r="LUG40" s="1925"/>
      <c r="LUH40" s="1925"/>
      <c r="LUI40" s="1925"/>
      <c r="LUJ40" s="1925"/>
      <c r="LUK40" s="1925"/>
      <c r="LUL40" s="1925"/>
      <c r="LUM40" s="1925"/>
      <c r="LUN40" s="1925"/>
      <c r="LUO40" s="1925"/>
      <c r="LUP40" s="1925"/>
      <c r="LUQ40" s="1925"/>
      <c r="LUR40" s="1925"/>
      <c r="LUS40" s="1925"/>
      <c r="LUT40" s="1925"/>
      <c r="LUU40" s="1925"/>
      <c r="LUV40" s="1925"/>
      <c r="LUW40" s="1925"/>
      <c r="LUX40" s="1925"/>
      <c r="LUY40" s="1925"/>
      <c r="LUZ40" s="1925"/>
      <c r="LVA40" s="1925"/>
      <c r="LVB40" s="1925"/>
      <c r="LVC40" s="1925"/>
      <c r="LVD40" s="1925"/>
      <c r="LVE40" s="1925"/>
      <c r="LVF40" s="1925"/>
      <c r="LVG40" s="1925"/>
      <c r="LVH40" s="1925"/>
      <c r="LVI40" s="1925"/>
      <c r="LVJ40" s="1925"/>
      <c r="LVK40" s="1925"/>
      <c r="LVL40" s="1925"/>
      <c r="LVM40" s="1925"/>
      <c r="LVN40" s="1925"/>
      <c r="LVO40" s="1925"/>
      <c r="LVP40" s="1925"/>
      <c r="LVQ40" s="1925"/>
      <c r="LVR40" s="1925"/>
      <c r="LVS40" s="1925"/>
      <c r="LVT40" s="1925"/>
      <c r="LVU40" s="1925"/>
      <c r="LVV40" s="1925"/>
      <c r="LVW40" s="1925"/>
      <c r="LVX40" s="1925"/>
      <c r="LVY40" s="1925"/>
      <c r="LVZ40" s="1925"/>
      <c r="LWA40" s="1925"/>
      <c r="LWB40" s="1925"/>
      <c r="LWC40" s="1925"/>
      <c r="LWD40" s="1925"/>
      <c r="LWE40" s="1925"/>
      <c r="LWF40" s="1925"/>
      <c r="LWG40" s="1925"/>
      <c r="LWH40" s="1925"/>
      <c r="LWI40" s="1925"/>
      <c r="LWJ40" s="1925"/>
      <c r="LWK40" s="1925"/>
      <c r="LWL40" s="1925"/>
      <c r="LWM40" s="1925"/>
      <c r="LWN40" s="1925"/>
      <c r="LWO40" s="1925"/>
      <c r="LWP40" s="1925"/>
      <c r="LWQ40" s="1925"/>
      <c r="LWR40" s="1925"/>
      <c r="LWS40" s="1925"/>
      <c r="LWT40" s="1925"/>
      <c r="LWU40" s="1925"/>
      <c r="LWV40" s="1925"/>
      <c r="LWW40" s="1925"/>
      <c r="LWX40" s="1925"/>
      <c r="LWY40" s="1925"/>
      <c r="LWZ40" s="1925"/>
      <c r="LXA40" s="1925"/>
      <c r="LXB40" s="1925"/>
      <c r="LXC40" s="1925"/>
      <c r="LXD40" s="1925"/>
      <c r="LXE40" s="1925"/>
      <c r="LXF40" s="1925"/>
      <c r="LXG40" s="1925"/>
      <c r="LXH40" s="1925"/>
      <c r="LXI40" s="1925"/>
      <c r="LXJ40" s="1925"/>
      <c r="LXK40" s="1925"/>
      <c r="LXL40" s="1925"/>
      <c r="LXM40" s="1925"/>
      <c r="LXN40" s="1925"/>
      <c r="LXO40" s="1925"/>
      <c r="LXP40" s="1925"/>
      <c r="LXQ40" s="1925"/>
      <c r="LXR40" s="1925"/>
      <c r="LXS40" s="1925"/>
      <c r="LXT40" s="1925"/>
      <c r="LXU40" s="1925"/>
      <c r="LXV40" s="1925"/>
      <c r="LXW40" s="1925"/>
      <c r="LXX40" s="1925"/>
      <c r="LXY40" s="1925"/>
      <c r="LXZ40" s="1925"/>
      <c r="LYA40" s="1925"/>
      <c r="LYB40" s="1925"/>
      <c r="LYC40" s="1925"/>
      <c r="LYD40" s="1925"/>
      <c r="LYE40" s="1925"/>
      <c r="LYF40" s="1925"/>
      <c r="LYG40" s="1925"/>
      <c r="LYH40" s="1925"/>
      <c r="LYI40" s="1925"/>
      <c r="LYJ40" s="1925"/>
      <c r="LYK40" s="1925"/>
      <c r="LYL40" s="1925"/>
      <c r="LYM40" s="1925"/>
      <c r="LYN40" s="1925"/>
      <c r="LYO40" s="1925"/>
      <c r="LYP40" s="1925"/>
      <c r="LYQ40" s="1925"/>
      <c r="LYR40" s="1925"/>
      <c r="LYS40" s="1925"/>
      <c r="LYT40" s="1925"/>
      <c r="LYU40" s="1925"/>
      <c r="LYV40" s="1925"/>
      <c r="LYW40" s="1925"/>
      <c r="LYX40" s="1925"/>
      <c r="LYY40" s="1925"/>
      <c r="LYZ40" s="1925"/>
      <c r="LZA40" s="1925"/>
      <c r="LZB40" s="1925"/>
      <c r="LZC40" s="1925"/>
      <c r="LZD40" s="1925"/>
      <c r="LZE40" s="1925"/>
      <c r="LZF40" s="1925"/>
      <c r="LZG40" s="1925"/>
      <c r="LZH40" s="1925"/>
      <c r="LZI40" s="1925"/>
      <c r="LZJ40" s="1925"/>
      <c r="LZK40" s="1925"/>
      <c r="LZL40" s="1925"/>
      <c r="LZM40" s="1925"/>
      <c r="LZN40" s="1925"/>
      <c r="LZO40" s="1925"/>
      <c r="LZP40" s="1925"/>
      <c r="LZQ40" s="1925"/>
      <c r="LZR40" s="1925"/>
      <c r="LZS40" s="1925"/>
      <c r="LZT40" s="1925"/>
      <c r="LZU40" s="1925"/>
      <c r="LZV40" s="1925"/>
      <c r="LZW40" s="1925"/>
      <c r="LZX40" s="1925"/>
      <c r="LZY40" s="1925"/>
      <c r="LZZ40" s="1925"/>
      <c r="MAA40" s="1925"/>
      <c r="MAB40" s="1925"/>
      <c r="MAC40" s="1925"/>
      <c r="MAD40" s="1925"/>
      <c r="MAE40" s="1925"/>
      <c r="MAF40" s="1925"/>
      <c r="MAG40" s="1925"/>
      <c r="MAH40" s="1925"/>
      <c r="MAI40" s="1925"/>
      <c r="MAJ40" s="1925"/>
      <c r="MAK40" s="1925"/>
      <c r="MAL40" s="1925"/>
      <c r="MAM40" s="1925"/>
      <c r="MAN40" s="1925"/>
      <c r="MAO40" s="1925"/>
      <c r="MAP40" s="1925"/>
      <c r="MAQ40" s="1925"/>
      <c r="MAR40" s="1925"/>
      <c r="MAS40" s="1925"/>
      <c r="MAT40" s="1925"/>
      <c r="MAU40" s="1925"/>
      <c r="MAV40" s="1925"/>
      <c r="MAW40" s="1925"/>
      <c r="MAX40" s="1925"/>
      <c r="MAY40" s="1925"/>
      <c r="MAZ40" s="1925"/>
      <c r="MBA40" s="1925"/>
      <c r="MBB40" s="1925"/>
      <c r="MBC40" s="1925"/>
      <c r="MBD40" s="1925"/>
      <c r="MBE40" s="1925"/>
      <c r="MBF40" s="1925"/>
      <c r="MBG40" s="1925"/>
      <c r="MBH40" s="1925"/>
      <c r="MBI40" s="1925"/>
      <c r="MBJ40" s="1925"/>
      <c r="MBK40" s="1925"/>
      <c r="MBL40" s="1925"/>
      <c r="MBM40" s="1925"/>
      <c r="MBN40" s="1925"/>
      <c r="MBO40" s="1925"/>
      <c r="MBP40" s="1925"/>
      <c r="MBQ40" s="1925"/>
      <c r="MBR40" s="1925"/>
      <c r="MBS40" s="1925"/>
      <c r="MBT40" s="1925"/>
      <c r="MBU40" s="1925"/>
      <c r="MBV40" s="1925"/>
      <c r="MBW40" s="1925"/>
      <c r="MBX40" s="1925"/>
      <c r="MBY40" s="1925"/>
      <c r="MBZ40" s="1925"/>
      <c r="MCA40" s="1925"/>
      <c r="MCB40" s="1925"/>
      <c r="MCC40" s="1925"/>
      <c r="MCD40" s="1925"/>
      <c r="MCE40" s="1925"/>
      <c r="MCF40" s="1925"/>
      <c r="MCG40" s="1925"/>
      <c r="MCH40" s="1925"/>
      <c r="MCI40" s="1925"/>
      <c r="MCJ40" s="1925"/>
      <c r="MCK40" s="1925"/>
      <c r="MCL40" s="1925"/>
      <c r="MCM40" s="1925"/>
      <c r="MCN40" s="1925"/>
      <c r="MCO40" s="1925"/>
      <c r="MCP40" s="1925"/>
      <c r="MCQ40" s="1925"/>
      <c r="MCR40" s="1925"/>
      <c r="MCS40" s="1925"/>
      <c r="MCT40" s="1925"/>
      <c r="MCU40" s="1925"/>
      <c r="MCV40" s="1925"/>
      <c r="MCW40" s="1925"/>
      <c r="MCX40" s="1925"/>
      <c r="MCY40" s="1925"/>
      <c r="MCZ40" s="1925"/>
      <c r="MDA40" s="1925"/>
      <c r="MDB40" s="1925"/>
      <c r="MDC40" s="1925"/>
      <c r="MDD40" s="1925"/>
      <c r="MDE40" s="1925"/>
      <c r="MDF40" s="1925"/>
      <c r="MDG40" s="1925"/>
      <c r="MDH40" s="1925"/>
      <c r="MDI40" s="1925"/>
      <c r="MDJ40" s="1925"/>
      <c r="MDK40" s="1925"/>
      <c r="MDL40" s="1925"/>
      <c r="MDM40" s="1925"/>
      <c r="MDN40" s="1925"/>
      <c r="MDO40" s="1925"/>
      <c r="MDP40" s="1925"/>
      <c r="MDQ40" s="1925"/>
      <c r="MDR40" s="1925"/>
      <c r="MDS40" s="1925"/>
      <c r="MDT40" s="1925"/>
      <c r="MDU40" s="1925"/>
      <c r="MDV40" s="1925"/>
      <c r="MDW40" s="1925"/>
      <c r="MDX40" s="1925"/>
      <c r="MDY40" s="1925"/>
      <c r="MDZ40" s="1925"/>
      <c r="MEA40" s="1925"/>
      <c r="MEB40" s="1925"/>
      <c r="MEC40" s="1925"/>
      <c r="MED40" s="1925"/>
      <c r="MEE40" s="1925"/>
      <c r="MEF40" s="1925"/>
      <c r="MEG40" s="1925"/>
      <c r="MEH40" s="1925"/>
      <c r="MEI40" s="1925"/>
      <c r="MEJ40" s="1925"/>
      <c r="MEK40" s="1925"/>
      <c r="MEL40" s="1925"/>
      <c r="MEM40" s="1925"/>
      <c r="MEN40" s="1925"/>
      <c r="MEO40" s="1925"/>
      <c r="MEP40" s="1925"/>
      <c r="MEQ40" s="1925"/>
      <c r="MER40" s="1925"/>
      <c r="MES40" s="1925"/>
      <c r="MET40" s="1925"/>
      <c r="MEU40" s="1925"/>
      <c r="MEV40" s="1925"/>
      <c r="MEW40" s="1925"/>
      <c r="MEX40" s="1925"/>
      <c r="MEY40" s="1925"/>
      <c r="MEZ40" s="1925"/>
      <c r="MFA40" s="1925"/>
      <c r="MFB40" s="1925"/>
      <c r="MFC40" s="1925"/>
      <c r="MFD40" s="1925"/>
      <c r="MFE40" s="1925"/>
      <c r="MFF40" s="1925"/>
      <c r="MFG40" s="1925"/>
      <c r="MFH40" s="1925"/>
      <c r="MFI40" s="1925"/>
      <c r="MFJ40" s="1925"/>
      <c r="MFK40" s="1925"/>
      <c r="MFL40" s="1925"/>
      <c r="MFM40" s="1925"/>
      <c r="MFN40" s="1925"/>
      <c r="MFO40" s="1925"/>
      <c r="MFP40" s="1925"/>
      <c r="MFQ40" s="1925"/>
      <c r="MFR40" s="1925"/>
      <c r="MFS40" s="1925"/>
      <c r="MFT40" s="1925"/>
      <c r="MFU40" s="1925"/>
      <c r="MFV40" s="1925"/>
      <c r="MFW40" s="1925"/>
      <c r="MFX40" s="1925"/>
      <c r="MFY40" s="1925"/>
      <c r="MFZ40" s="1925"/>
      <c r="MGA40" s="1925"/>
      <c r="MGB40" s="1925"/>
      <c r="MGC40" s="1925"/>
      <c r="MGD40" s="1925"/>
      <c r="MGE40" s="1925"/>
      <c r="MGF40" s="1925"/>
      <c r="MGG40" s="1925"/>
      <c r="MGH40" s="1925"/>
      <c r="MGI40" s="1925"/>
      <c r="MGJ40" s="1925"/>
      <c r="MGK40" s="1925"/>
      <c r="MGL40" s="1925"/>
      <c r="MGM40" s="1925"/>
      <c r="MGN40" s="1925"/>
      <c r="MGO40" s="1925"/>
      <c r="MGP40" s="1925"/>
      <c r="MGQ40" s="1925"/>
      <c r="MGR40" s="1925"/>
      <c r="MGS40" s="1925"/>
      <c r="MGT40" s="1925"/>
      <c r="MGU40" s="1925"/>
      <c r="MGV40" s="1925"/>
      <c r="MGW40" s="1925"/>
      <c r="MGX40" s="1925"/>
      <c r="MGY40" s="1925"/>
      <c r="MGZ40" s="1925"/>
      <c r="MHA40" s="1925"/>
      <c r="MHB40" s="1925"/>
      <c r="MHC40" s="1925"/>
      <c r="MHD40" s="1925"/>
      <c r="MHE40" s="1925"/>
      <c r="MHF40" s="1925"/>
      <c r="MHG40" s="1925"/>
      <c r="MHH40" s="1925"/>
      <c r="MHI40" s="1925"/>
      <c r="MHJ40" s="1925"/>
      <c r="MHK40" s="1925"/>
      <c r="MHL40" s="1925"/>
      <c r="MHM40" s="1925"/>
      <c r="MHN40" s="1925"/>
      <c r="MHO40" s="1925"/>
      <c r="MHP40" s="1925"/>
      <c r="MHQ40" s="1925"/>
      <c r="MHR40" s="1925"/>
      <c r="MHS40" s="1925"/>
      <c r="MHT40" s="1925"/>
      <c r="MHU40" s="1925"/>
      <c r="MHV40" s="1925"/>
      <c r="MHW40" s="1925"/>
      <c r="MHX40" s="1925"/>
      <c r="MHY40" s="1925"/>
      <c r="MHZ40" s="1925"/>
      <c r="MIA40" s="1925"/>
      <c r="MIB40" s="1925"/>
      <c r="MIC40" s="1925"/>
      <c r="MID40" s="1925"/>
      <c r="MIE40" s="1925"/>
      <c r="MIF40" s="1925"/>
      <c r="MIG40" s="1925"/>
      <c r="MIH40" s="1925"/>
      <c r="MII40" s="1925"/>
      <c r="MIJ40" s="1925"/>
      <c r="MIK40" s="1925"/>
      <c r="MIL40" s="1925"/>
      <c r="MIM40" s="1925"/>
      <c r="MIN40" s="1925"/>
      <c r="MIO40" s="1925"/>
      <c r="MIP40" s="1925"/>
      <c r="MIQ40" s="1925"/>
      <c r="MIR40" s="1925"/>
      <c r="MIS40" s="1925"/>
      <c r="MIT40" s="1925"/>
      <c r="MIU40" s="1925"/>
      <c r="MIV40" s="1925"/>
      <c r="MIW40" s="1925"/>
      <c r="MIX40" s="1925"/>
      <c r="MIY40" s="1925"/>
      <c r="MIZ40" s="1925"/>
      <c r="MJA40" s="1925"/>
      <c r="MJB40" s="1925"/>
      <c r="MJC40" s="1925"/>
      <c r="MJD40" s="1925"/>
      <c r="MJE40" s="1925"/>
      <c r="MJF40" s="1925"/>
      <c r="MJG40" s="1925"/>
      <c r="MJH40" s="1925"/>
      <c r="MJI40" s="1925"/>
      <c r="MJJ40" s="1925"/>
      <c r="MJK40" s="1925"/>
      <c r="MJL40" s="1925"/>
      <c r="MJM40" s="1925"/>
      <c r="MJN40" s="1925"/>
      <c r="MJO40" s="1925"/>
      <c r="MJP40" s="1925"/>
      <c r="MJQ40" s="1925"/>
      <c r="MJR40" s="1925"/>
      <c r="MJS40" s="1925"/>
      <c r="MJT40" s="1925"/>
      <c r="MJU40" s="1925"/>
      <c r="MJV40" s="1925"/>
      <c r="MJW40" s="1925"/>
      <c r="MJX40" s="1925"/>
      <c r="MJY40" s="1925"/>
      <c r="MJZ40" s="1925"/>
      <c r="MKA40" s="1925"/>
      <c r="MKB40" s="1925"/>
      <c r="MKC40" s="1925"/>
      <c r="MKD40" s="1925"/>
      <c r="MKE40" s="1925"/>
      <c r="MKF40" s="1925"/>
      <c r="MKG40" s="1925"/>
      <c r="MKH40" s="1925"/>
      <c r="MKI40" s="1925"/>
      <c r="MKJ40" s="1925"/>
      <c r="MKK40" s="1925"/>
      <c r="MKL40" s="1925"/>
      <c r="MKM40" s="1925"/>
      <c r="MKN40" s="1925"/>
      <c r="MKO40" s="1925"/>
      <c r="MKP40" s="1925"/>
      <c r="MKQ40" s="1925"/>
      <c r="MKR40" s="1925"/>
      <c r="MKS40" s="1925"/>
      <c r="MKT40" s="1925"/>
      <c r="MKU40" s="1925"/>
      <c r="MKV40" s="1925"/>
      <c r="MKW40" s="1925"/>
      <c r="MKX40" s="1925"/>
      <c r="MKY40" s="1925"/>
      <c r="MKZ40" s="1925"/>
      <c r="MLA40" s="1925"/>
      <c r="MLB40" s="1925"/>
      <c r="MLC40" s="1925"/>
      <c r="MLD40" s="1925"/>
      <c r="MLE40" s="1925"/>
      <c r="MLF40" s="1925"/>
      <c r="MLG40" s="1925"/>
      <c r="MLH40" s="1925"/>
      <c r="MLI40" s="1925"/>
      <c r="MLJ40" s="1925"/>
      <c r="MLK40" s="1925"/>
      <c r="MLL40" s="1925"/>
      <c r="MLM40" s="1925"/>
      <c r="MLN40" s="1925"/>
      <c r="MLO40" s="1925"/>
      <c r="MLP40" s="1925"/>
      <c r="MLQ40" s="1925"/>
      <c r="MLR40" s="1925"/>
      <c r="MLS40" s="1925"/>
      <c r="MLT40" s="1925"/>
      <c r="MLU40" s="1925"/>
      <c r="MLV40" s="1925"/>
      <c r="MLW40" s="1925"/>
      <c r="MLX40" s="1925"/>
      <c r="MLY40" s="1925"/>
      <c r="MLZ40" s="1925"/>
      <c r="MMA40" s="1925"/>
      <c r="MMB40" s="1925"/>
      <c r="MMC40" s="1925"/>
      <c r="MMD40" s="1925"/>
      <c r="MME40" s="1925"/>
      <c r="MMF40" s="1925"/>
      <c r="MMG40" s="1925"/>
      <c r="MMH40" s="1925"/>
      <c r="MMI40" s="1925"/>
      <c r="MMJ40" s="1925"/>
      <c r="MMK40" s="1925"/>
      <c r="MML40" s="1925"/>
      <c r="MMM40" s="1925"/>
      <c r="MMN40" s="1925"/>
      <c r="MMO40" s="1925"/>
      <c r="MMP40" s="1925"/>
      <c r="MMQ40" s="1925"/>
      <c r="MMR40" s="1925"/>
      <c r="MMS40" s="1925"/>
      <c r="MMT40" s="1925"/>
      <c r="MMU40" s="1925"/>
      <c r="MMV40" s="1925"/>
      <c r="MMW40" s="1925"/>
      <c r="MMX40" s="1925"/>
      <c r="MMY40" s="1925"/>
      <c r="MMZ40" s="1925"/>
      <c r="MNA40" s="1925"/>
      <c r="MNB40" s="1925"/>
      <c r="MNC40" s="1925"/>
      <c r="MND40" s="1925"/>
      <c r="MNE40" s="1925"/>
      <c r="MNF40" s="1925"/>
      <c r="MNG40" s="1925"/>
      <c r="MNH40" s="1925"/>
      <c r="MNI40" s="1925"/>
      <c r="MNJ40" s="1925"/>
      <c r="MNK40" s="1925"/>
      <c r="MNL40" s="1925"/>
      <c r="MNM40" s="1925"/>
      <c r="MNN40" s="1925"/>
      <c r="MNO40" s="1925"/>
      <c r="MNP40" s="1925"/>
      <c r="MNQ40" s="1925"/>
      <c r="MNR40" s="1925"/>
      <c r="MNS40" s="1925"/>
      <c r="MNT40" s="1925"/>
      <c r="MNU40" s="1925"/>
      <c r="MNV40" s="1925"/>
      <c r="MNW40" s="1925"/>
      <c r="MNX40" s="1925"/>
      <c r="MNY40" s="1925"/>
      <c r="MNZ40" s="1925"/>
      <c r="MOA40" s="1925"/>
      <c r="MOB40" s="1925"/>
      <c r="MOC40" s="1925"/>
      <c r="MOD40" s="1925"/>
      <c r="MOE40" s="1925"/>
      <c r="MOF40" s="1925"/>
      <c r="MOG40" s="1925"/>
      <c r="MOH40" s="1925"/>
      <c r="MOI40" s="1925"/>
      <c r="MOJ40" s="1925"/>
      <c r="MOK40" s="1925"/>
      <c r="MOL40" s="1925"/>
      <c r="MOM40" s="1925"/>
      <c r="MON40" s="1925"/>
      <c r="MOO40" s="1925"/>
      <c r="MOP40" s="1925"/>
      <c r="MOQ40" s="1925"/>
      <c r="MOR40" s="1925"/>
      <c r="MOS40" s="1925"/>
      <c r="MOT40" s="1925"/>
      <c r="MOU40" s="1925"/>
      <c r="MOV40" s="1925"/>
      <c r="MOW40" s="1925"/>
      <c r="MOX40" s="1925"/>
      <c r="MOY40" s="1925"/>
      <c r="MOZ40" s="1925"/>
      <c r="MPA40" s="1925"/>
      <c r="MPB40" s="1925"/>
      <c r="MPC40" s="1925"/>
      <c r="MPD40" s="1925"/>
      <c r="MPE40" s="1925"/>
      <c r="MPF40" s="1925"/>
      <c r="MPG40" s="1925"/>
      <c r="MPH40" s="1925"/>
      <c r="MPI40" s="1925"/>
      <c r="MPJ40" s="1925"/>
      <c r="MPK40" s="1925"/>
      <c r="MPL40" s="1925"/>
      <c r="MPM40" s="1925"/>
      <c r="MPN40" s="1925"/>
      <c r="MPO40" s="1925"/>
      <c r="MPP40" s="1925"/>
      <c r="MPQ40" s="1925"/>
      <c r="MPR40" s="1925"/>
      <c r="MPS40" s="1925"/>
      <c r="MPT40" s="1925"/>
      <c r="MPU40" s="1925"/>
      <c r="MPV40" s="1925"/>
      <c r="MPW40" s="1925"/>
      <c r="MPX40" s="1925"/>
      <c r="MPY40" s="1925"/>
      <c r="MPZ40" s="1925"/>
      <c r="MQA40" s="1925"/>
      <c r="MQB40" s="1925"/>
      <c r="MQC40" s="1925"/>
      <c r="MQD40" s="1925"/>
      <c r="MQE40" s="1925"/>
      <c r="MQF40" s="1925"/>
      <c r="MQG40" s="1925"/>
      <c r="MQH40" s="1925"/>
      <c r="MQI40" s="1925"/>
      <c r="MQJ40" s="1925"/>
      <c r="MQK40" s="1925"/>
      <c r="MQL40" s="1925"/>
      <c r="MQM40" s="1925"/>
      <c r="MQN40" s="1925"/>
      <c r="MQO40" s="1925"/>
      <c r="MQP40" s="1925"/>
      <c r="MQQ40" s="1925"/>
      <c r="MQR40" s="1925"/>
      <c r="MQS40" s="1925"/>
      <c r="MQT40" s="1925"/>
      <c r="MQU40" s="1925"/>
      <c r="MQV40" s="1925"/>
      <c r="MQW40" s="1925"/>
      <c r="MQX40" s="1925"/>
      <c r="MQY40" s="1925"/>
      <c r="MQZ40" s="1925"/>
      <c r="MRA40" s="1925"/>
      <c r="MRB40" s="1925"/>
      <c r="MRC40" s="1925"/>
      <c r="MRD40" s="1925"/>
      <c r="MRE40" s="1925"/>
      <c r="MRF40" s="1925"/>
      <c r="MRG40" s="1925"/>
      <c r="MRH40" s="1925"/>
      <c r="MRI40" s="1925"/>
      <c r="MRJ40" s="1925"/>
      <c r="MRK40" s="1925"/>
      <c r="MRL40" s="1925"/>
      <c r="MRM40" s="1925"/>
      <c r="MRN40" s="1925"/>
      <c r="MRO40" s="1925"/>
      <c r="MRP40" s="1925"/>
      <c r="MRQ40" s="1925"/>
      <c r="MRR40" s="1925"/>
      <c r="MRS40" s="1925"/>
      <c r="MRT40" s="1925"/>
      <c r="MRU40" s="1925"/>
      <c r="MRV40" s="1925"/>
      <c r="MRW40" s="1925"/>
      <c r="MRX40" s="1925"/>
      <c r="MRY40" s="1925"/>
      <c r="MRZ40" s="1925"/>
      <c r="MSA40" s="1925"/>
      <c r="MSB40" s="1925"/>
      <c r="MSC40" s="1925"/>
      <c r="MSD40" s="1925"/>
      <c r="MSE40" s="1925"/>
      <c r="MSF40" s="1925"/>
      <c r="MSG40" s="1925"/>
      <c r="MSH40" s="1925"/>
      <c r="MSI40" s="1925"/>
      <c r="MSJ40" s="1925"/>
      <c r="MSK40" s="1925"/>
      <c r="MSL40" s="1925"/>
      <c r="MSM40" s="1925"/>
      <c r="MSN40" s="1925"/>
      <c r="MSO40" s="1925"/>
      <c r="MSP40" s="1925"/>
      <c r="MSQ40" s="1925"/>
      <c r="MSR40" s="1925"/>
      <c r="MSS40" s="1925"/>
      <c r="MST40" s="1925"/>
      <c r="MSU40" s="1925"/>
      <c r="MSV40" s="1925"/>
      <c r="MSW40" s="1925"/>
      <c r="MSX40" s="1925"/>
      <c r="MSY40" s="1925"/>
      <c r="MSZ40" s="1925"/>
      <c r="MTA40" s="1925"/>
      <c r="MTB40" s="1925"/>
      <c r="MTC40" s="1925"/>
      <c r="MTD40" s="1925"/>
      <c r="MTE40" s="1925"/>
      <c r="MTF40" s="1925"/>
      <c r="MTG40" s="1925"/>
      <c r="MTH40" s="1925"/>
      <c r="MTI40" s="1925"/>
      <c r="MTJ40" s="1925"/>
      <c r="MTK40" s="1925"/>
      <c r="MTL40" s="1925"/>
      <c r="MTM40" s="1925"/>
      <c r="MTN40" s="1925"/>
      <c r="MTO40" s="1925"/>
      <c r="MTP40" s="1925"/>
      <c r="MTQ40" s="1925"/>
      <c r="MTR40" s="1925"/>
      <c r="MTS40" s="1925"/>
      <c r="MTT40" s="1925"/>
      <c r="MTU40" s="1925"/>
      <c r="MTV40" s="1925"/>
      <c r="MTW40" s="1925"/>
      <c r="MTX40" s="1925"/>
      <c r="MTY40" s="1925"/>
      <c r="MTZ40" s="1925"/>
      <c r="MUA40" s="1925"/>
      <c r="MUB40" s="1925"/>
      <c r="MUC40" s="1925"/>
      <c r="MUD40" s="1925"/>
      <c r="MUE40" s="1925"/>
      <c r="MUF40" s="1925"/>
      <c r="MUG40" s="1925"/>
      <c r="MUH40" s="1925"/>
      <c r="MUI40" s="1925"/>
      <c r="MUJ40" s="1925"/>
      <c r="MUK40" s="1925"/>
      <c r="MUL40" s="1925"/>
      <c r="MUM40" s="1925"/>
      <c r="MUN40" s="1925"/>
      <c r="MUO40" s="1925"/>
      <c r="MUP40" s="1925"/>
      <c r="MUQ40" s="1925"/>
      <c r="MUR40" s="1925"/>
      <c r="MUS40" s="1925"/>
      <c r="MUT40" s="1925"/>
      <c r="MUU40" s="1925"/>
      <c r="MUV40" s="1925"/>
      <c r="MUW40" s="1925"/>
      <c r="MUX40" s="1925"/>
      <c r="MUY40" s="1925"/>
      <c r="MUZ40" s="1925"/>
      <c r="MVA40" s="1925"/>
      <c r="MVB40" s="1925"/>
      <c r="MVC40" s="1925"/>
      <c r="MVD40" s="1925"/>
      <c r="MVE40" s="1925"/>
      <c r="MVF40" s="1925"/>
      <c r="MVG40" s="1925"/>
      <c r="MVH40" s="1925"/>
      <c r="MVI40" s="1925"/>
      <c r="MVJ40" s="1925"/>
      <c r="MVK40" s="1925"/>
      <c r="MVL40" s="1925"/>
      <c r="MVM40" s="1925"/>
      <c r="MVN40" s="1925"/>
      <c r="MVO40" s="1925"/>
      <c r="MVP40" s="1925"/>
      <c r="MVQ40" s="1925"/>
      <c r="MVR40" s="1925"/>
      <c r="MVS40" s="1925"/>
      <c r="MVT40" s="1925"/>
      <c r="MVU40" s="1925"/>
      <c r="MVV40" s="1925"/>
      <c r="MVW40" s="1925"/>
      <c r="MVX40" s="1925"/>
      <c r="MVY40" s="1925"/>
      <c r="MVZ40" s="1925"/>
      <c r="MWA40" s="1925"/>
      <c r="MWB40" s="1925"/>
      <c r="MWC40" s="1925"/>
      <c r="MWD40" s="1925"/>
      <c r="MWE40" s="1925"/>
      <c r="MWF40" s="1925"/>
      <c r="MWG40" s="1925"/>
      <c r="MWH40" s="1925"/>
      <c r="MWI40" s="1925"/>
      <c r="MWJ40" s="1925"/>
      <c r="MWK40" s="1925"/>
      <c r="MWL40" s="1925"/>
      <c r="MWM40" s="1925"/>
      <c r="MWN40" s="1925"/>
      <c r="MWO40" s="1925"/>
      <c r="MWP40" s="1925"/>
      <c r="MWQ40" s="1925"/>
      <c r="MWR40" s="1925"/>
      <c r="MWS40" s="1925"/>
      <c r="MWT40" s="1925"/>
      <c r="MWU40" s="1925"/>
      <c r="MWV40" s="1925"/>
      <c r="MWW40" s="1925"/>
      <c r="MWX40" s="1925"/>
      <c r="MWY40" s="1925"/>
      <c r="MWZ40" s="1925"/>
      <c r="MXA40" s="1925"/>
      <c r="MXB40" s="1925"/>
      <c r="MXC40" s="1925"/>
      <c r="MXD40" s="1925"/>
      <c r="MXE40" s="1925"/>
      <c r="MXF40" s="1925"/>
      <c r="MXG40" s="1925"/>
      <c r="MXH40" s="1925"/>
      <c r="MXI40" s="1925"/>
      <c r="MXJ40" s="1925"/>
      <c r="MXK40" s="1925"/>
      <c r="MXL40" s="1925"/>
      <c r="MXM40" s="1925"/>
      <c r="MXN40" s="1925"/>
      <c r="MXO40" s="1925"/>
      <c r="MXP40" s="1925"/>
      <c r="MXQ40" s="1925"/>
      <c r="MXR40" s="1925"/>
      <c r="MXS40" s="1925"/>
      <c r="MXT40" s="1925"/>
      <c r="MXU40" s="1925"/>
      <c r="MXV40" s="1925"/>
      <c r="MXW40" s="1925"/>
      <c r="MXX40" s="1925"/>
      <c r="MXY40" s="1925"/>
      <c r="MXZ40" s="1925"/>
      <c r="MYA40" s="1925"/>
      <c r="MYB40" s="1925"/>
      <c r="MYC40" s="1925"/>
      <c r="MYD40" s="1925"/>
      <c r="MYE40" s="1925"/>
      <c r="MYF40" s="1925"/>
      <c r="MYG40" s="1925"/>
      <c r="MYH40" s="1925"/>
      <c r="MYI40" s="1925"/>
      <c r="MYJ40" s="1925"/>
      <c r="MYK40" s="1925"/>
      <c r="MYL40" s="1925"/>
      <c r="MYM40" s="1925"/>
      <c r="MYN40" s="1925"/>
      <c r="MYO40" s="1925"/>
      <c r="MYP40" s="1925"/>
      <c r="MYQ40" s="1925"/>
      <c r="MYR40" s="1925"/>
      <c r="MYS40" s="1925"/>
      <c r="MYT40" s="1925"/>
      <c r="MYU40" s="1925"/>
      <c r="MYV40" s="1925"/>
      <c r="MYW40" s="1925"/>
      <c r="MYX40" s="1925"/>
      <c r="MYY40" s="1925"/>
      <c r="MYZ40" s="1925"/>
      <c r="MZA40" s="1925"/>
      <c r="MZB40" s="1925"/>
      <c r="MZC40" s="1925"/>
      <c r="MZD40" s="1925"/>
      <c r="MZE40" s="1925"/>
      <c r="MZF40" s="1925"/>
      <c r="MZG40" s="1925"/>
      <c r="MZH40" s="1925"/>
      <c r="MZI40" s="1925"/>
      <c r="MZJ40" s="1925"/>
      <c r="MZK40" s="1925"/>
      <c r="MZL40" s="1925"/>
      <c r="MZM40" s="1925"/>
      <c r="MZN40" s="1925"/>
      <c r="MZO40" s="1925"/>
      <c r="MZP40" s="1925"/>
      <c r="MZQ40" s="1925"/>
      <c r="MZR40" s="1925"/>
      <c r="MZS40" s="1925"/>
      <c r="MZT40" s="1925"/>
      <c r="MZU40" s="1925"/>
      <c r="MZV40" s="1925"/>
      <c r="MZW40" s="1925"/>
      <c r="MZX40" s="1925"/>
      <c r="MZY40" s="1925"/>
      <c r="MZZ40" s="1925"/>
      <c r="NAA40" s="1925"/>
      <c r="NAB40" s="1925"/>
      <c r="NAC40" s="1925"/>
      <c r="NAD40" s="1925"/>
      <c r="NAE40" s="1925"/>
      <c r="NAF40" s="1925"/>
      <c r="NAG40" s="1925"/>
      <c r="NAH40" s="1925"/>
      <c r="NAI40" s="1925"/>
      <c r="NAJ40" s="1925"/>
      <c r="NAK40" s="1925"/>
      <c r="NAL40" s="1925"/>
      <c r="NAM40" s="1925"/>
      <c r="NAN40" s="1925"/>
      <c r="NAO40" s="1925"/>
      <c r="NAP40" s="1925"/>
      <c r="NAQ40" s="1925"/>
      <c r="NAR40" s="1925"/>
      <c r="NAS40" s="1925"/>
      <c r="NAT40" s="1925"/>
      <c r="NAU40" s="1925"/>
      <c r="NAV40" s="1925"/>
      <c r="NAW40" s="1925"/>
      <c r="NAX40" s="1925"/>
      <c r="NAY40" s="1925"/>
      <c r="NAZ40" s="1925"/>
      <c r="NBA40" s="1925"/>
      <c r="NBB40" s="1925"/>
      <c r="NBC40" s="1925"/>
      <c r="NBD40" s="1925"/>
      <c r="NBE40" s="1925"/>
      <c r="NBF40" s="1925"/>
      <c r="NBG40" s="1925"/>
      <c r="NBH40" s="1925"/>
      <c r="NBI40" s="1925"/>
      <c r="NBJ40" s="1925"/>
      <c r="NBK40" s="1925"/>
      <c r="NBL40" s="1925"/>
      <c r="NBM40" s="1925"/>
      <c r="NBN40" s="1925"/>
      <c r="NBO40" s="1925"/>
      <c r="NBP40" s="1925"/>
      <c r="NBQ40" s="1925"/>
      <c r="NBR40" s="1925"/>
      <c r="NBS40" s="1925"/>
      <c r="NBT40" s="1925"/>
      <c r="NBU40" s="1925"/>
      <c r="NBV40" s="1925"/>
      <c r="NBW40" s="1925"/>
      <c r="NBX40" s="1925"/>
      <c r="NBY40" s="1925"/>
      <c r="NBZ40" s="1925"/>
      <c r="NCA40" s="1925"/>
      <c r="NCB40" s="1925"/>
      <c r="NCC40" s="1925"/>
      <c r="NCD40" s="1925"/>
      <c r="NCE40" s="1925"/>
      <c r="NCF40" s="1925"/>
      <c r="NCG40" s="1925"/>
      <c r="NCH40" s="1925"/>
      <c r="NCI40" s="1925"/>
      <c r="NCJ40" s="1925"/>
      <c r="NCK40" s="1925"/>
      <c r="NCL40" s="1925"/>
      <c r="NCM40" s="1925"/>
      <c r="NCN40" s="1925"/>
      <c r="NCO40" s="1925"/>
      <c r="NCP40" s="1925"/>
      <c r="NCQ40" s="1925"/>
      <c r="NCR40" s="1925"/>
      <c r="NCS40" s="1925"/>
      <c r="NCT40" s="1925"/>
      <c r="NCU40" s="1925"/>
      <c r="NCV40" s="1925"/>
      <c r="NCW40" s="1925"/>
      <c r="NCX40" s="1925"/>
      <c r="NCY40" s="1925"/>
      <c r="NCZ40" s="1925"/>
      <c r="NDA40" s="1925"/>
      <c r="NDB40" s="1925"/>
      <c r="NDC40" s="1925"/>
      <c r="NDD40" s="1925"/>
      <c r="NDE40" s="1925"/>
      <c r="NDF40" s="1925"/>
      <c r="NDG40" s="1925"/>
      <c r="NDH40" s="1925"/>
      <c r="NDI40" s="1925"/>
      <c r="NDJ40" s="1925"/>
      <c r="NDK40" s="1925"/>
      <c r="NDL40" s="1925"/>
      <c r="NDM40" s="1925"/>
      <c r="NDN40" s="1925"/>
      <c r="NDO40" s="1925"/>
      <c r="NDP40" s="1925"/>
      <c r="NDQ40" s="1925"/>
      <c r="NDR40" s="1925"/>
      <c r="NDS40" s="1925"/>
      <c r="NDT40" s="1925"/>
      <c r="NDU40" s="1925"/>
      <c r="NDV40" s="1925"/>
      <c r="NDW40" s="1925"/>
      <c r="NDX40" s="1925"/>
      <c r="NDY40" s="1925"/>
      <c r="NDZ40" s="1925"/>
      <c r="NEA40" s="1925"/>
      <c r="NEB40" s="1925"/>
      <c r="NEC40" s="1925"/>
      <c r="NED40" s="1925"/>
      <c r="NEE40" s="1925"/>
      <c r="NEF40" s="1925"/>
      <c r="NEG40" s="1925"/>
      <c r="NEH40" s="1925"/>
      <c r="NEI40" s="1925"/>
      <c r="NEJ40" s="1925"/>
      <c r="NEK40" s="1925"/>
      <c r="NEL40" s="1925"/>
      <c r="NEM40" s="1925"/>
      <c r="NEN40" s="1925"/>
      <c r="NEO40" s="1925"/>
      <c r="NEP40" s="1925"/>
      <c r="NEQ40" s="1925"/>
      <c r="NER40" s="1925"/>
      <c r="NES40" s="1925"/>
      <c r="NET40" s="1925"/>
      <c r="NEU40" s="1925"/>
      <c r="NEV40" s="1925"/>
      <c r="NEW40" s="1925"/>
      <c r="NEX40" s="1925"/>
      <c r="NEY40" s="1925"/>
      <c r="NEZ40" s="1925"/>
      <c r="NFA40" s="1925"/>
      <c r="NFB40" s="1925"/>
      <c r="NFC40" s="1925"/>
      <c r="NFD40" s="1925"/>
      <c r="NFE40" s="1925"/>
      <c r="NFF40" s="1925"/>
      <c r="NFG40" s="1925"/>
      <c r="NFH40" s="1925"/>
      <c r="NFI40" s="1925"/>
      <c r="NFJ40" s="1925"/>
      <c r="NFK40" s="1925"/>
      <c r="NFL40" s="1925"/>
      <c r="NFM40" s="1925"/>
      <c r="NFN40" s="1925"/>
      <c r="NFO40" s="1925"/>
      <c r="NFP40" s="1925"/>
      <c r="NFQ40" s="1925"/>
      <c r="NFR40" s="1925"/>
      <c r="NFS40" s="1925"/>
      <c r="NFT40" s="1925"/>
      <c r="NFU40" s="1925"/>
      <c r="NFV40" s="1925"/>
      <c r="NFW40" s="1925"/>
      <c r="NFX40" s="1925"/>
      <c r="NFY40" s="1925"/>
      <c r="NFZ40" s="1925"/>
      <c r="NGA40" s="1925"/>
      <c r="NGB40" s="1925"/>
      <c r="NGC40" s="1925"/>
      <c r="NGD40" s="1925"/>
      <c r="NGE40" s="1925"/>
      <c r="NGF40" s="1925"/>
      <c r="NGG40" s="1925"/>
      <c r="NGH40" s="1925"/>
      <c r="NGI40" s="1925"/>
      <c r="NGJ40" s="1925"/>
      <c r="NGK40" s="1925"/>
      <c r="NGL40" s="1925"/>
      <c r="NGM40" s="1925"/>
      <c r="NGN40" s="1925"/>
      <c r="NGO40" s="1925"/>
      <c r="NGP40" s="1925"/>
      <c r="NGQ40" s="1925"/>
      <c r="NGR40" s="1925"/>
      <c r="NGS40" s="1925"/>
      <c r="NGT40" s="1925"/>
      <c r="NGU40" s="1925"/>
      <c r="NGV40" s="1925"/>
      <c r="NGW40" s="1925"/>
      <c r="NGX40" s="1925"/>
      <c r="NGY40" s="1925"/>
      <c r="NGZ40" s="1925"/>
      <c r="NHA40" s="1925"/>
      <c r="NHB40" s="1925"/>
      <c r="NHC40" s="1925"/>
      <c r="NHD40" s="1925"/>
      <c r="NHE40" s="1925"/>
      <c r="NHF40" s="1925"/>
      <c r="NHG40" s="1925"/>
      <c r="NHH40" s="1925"/>
      <c r="NHI40" s="1925"/>
      <c r="NHJ40" s="1925"/>
      <c r="NHK40" s="1925"/>
      <c r="NHL40" s="1925"/>
      <c r="NHM40" s="1925"/>
      <c r="NHN40" s="1925"/>
      <c r="NHO40" s="1925"/>
      <c r="NHP40" s="1925"/>
      <c r="NHQ40" s="1925"/>
      <c r="NHR40" s="1925"/>
      <c r="NHS40" s="1925"/>
      <c r="NHT40" s="1925"/>
      <c r="NHU40" s="1925"/>
      <c r="NHV40" s="1925"/>
      <c r="NHW40" s="1925"/>
      <c r="NHX40" s="1925"/>
      <c r="NHY40" s="1925"/>
      <c r="NHZ40" s="1925"/>
      <c r="NIA40" s="1925"/>
      <c r="NIB40" s="1925"/>
      <c r="NIC40" s="1925"/>
      <c r="NID40" s="1925"/>
      <c r="NIE40" s="1925"/>
      <c r="NIF40" s="1925"/>
      <c r="NIG40" s="1925"/>
      <c r="NIH40" s="1925"/>
      <c r="NII40" s="1925"/>
      <c r="NIJ40" s="1925"/>
      <c r="NIK40" s="1925"/>
      <c r="NIL40" s="1925"/>
      <c r="NIM40" s="1925"/>
      <c r="NIN40" s="1925"/>
      <c r="NIO40" s="1925"/>
      <c r="NIP40" s="1925"/>
      <c r="NIQ40" s="1925"/>
      <c r="NIR40" s="1925"/>
      <c r="NIS40" s="1925"/>
      <c r="NIT40" s="1925"/>
      <c r="NIU40" s="1925"/>
      <c r="NIV40" s="1925"/>
      <c r="NIW40" s="1925"/>
      <c r="NIX40" s="1925"/>
      <c r="NIY40" s="1925"/>
      <c r="NIZ40" s="1925"/>
      <c r="NJA40" s="1925"/>
      <c r="NJB40" s="1925"/>
      <c r="NJC40" s="1925"/>
      <c r="NJD40" s="1925"/>
      <c r="NJE40" s="1925"/>
      <c r="NJF40" s="1925"/>
      <c r="NJG40" s="1925"/>
      <c r="NJH40" s="1925"/>
      <c r="NJI40" s="1925"/>
      <c r="NJJ40" s="1925"/>
      <c r="NJK40" s="1925"/>
      <c r="NJL40" s="1925"/>
      <c r="NJM40" s="1925"/>
      <c r="NJN40" s="1925"/>
      <c r="NJO40" s="1925"/>
      <c r="NJP40" s="1925"/>
      <c r="NJQ40" s="1925"/>
      <c r="NJR40" s="1925"/>
      <c r="NJS40" s="1925"/>
      <c r="NJT40" s="1925"/>
      <c r="NJU40" s="1925"/>
      <c r="NJV40" s="1925"/>
      <c r="NJW40" s="1925"/>
      <c r="NJX40" s="1925"/>
      <c r="NJY40" s="1925"/>
      <c r="NJZ40" s="1925"/>
      <c r="NKA40" s="1925"/>
      <c r="NKB40" s="1925"/>
      <c r="NKC40" s="1925"/>
      <c r="NKD40" s="1925"/>
      <c r="NKE40" s="1925"/>
      <c r="NKF40" s="1925"/>
      <c r="NKG40" s="1925"/>
      <c r="NKH40" s="1925"/>
      <c r="NKI40" s="1925"/>
      <c r="NKJ40" s="1925"/>
      <c r="NKK40" s="1925"/>
      <c r="NKL40" s="1925"/>
      <c r="NKM40" s="1925"/>
      <c r="NKN40" s="1925"/>
      <c r="NKO40" s="1925"/>
      <c r="NKP40" s="1925"/>
      <c r="NKQ40" s="1925"/>
      <c r="NKR40" s="1925"/>
      <c r="NKS40" s="1925"/>
      <c r="NKT40" s="1925"/>
      <c r="NKU40" s="1925"/>
      <c r="NKV40" s="1925"/>
      <c r="NKW40" s="1925"/>
      <c r="NKX40" s="1925"/>
      <c r="NKY40" s="1925"/>
      <c r="NKZ40" s="1925"/>
      <c r="NLA40" s="1925"/>
      <c r="NLB40" s="1925"/>
      <c r="NLC40" s="1925"/>
      <c r="NLD40" s="1925"/>
      <c r="NLE40" s="1925"/>
      <c r="NLF40" s="1925"/>
      <c r="NLG40" s="1925"/>
      <c r="NLH40" s="1925"/>
      <c r="NLI40" s="1925"/>
      <c r="NLJ40" s="1925"/>
      <c r="NLK40" s="1925"/>
      <c r="NLL40" s="1925"/>
      <c r="NLM40" s="1925"/>
      <c r="NLN40" s="1925"/>
      <c r="NLO40" s="1925"/>
      <c r="NLP40" s="1925"/>
      <c r="NLQ40" s="1925"/>
      <c r="NLR40" s="1925"/>
      <c r="NLS40" s="1925"/>
      <c r="NLT40" s="1925"/>
      <c r="NLU40" s="1925"/>
      <c r="NLV40" s="1925"/>
      <c r="NLW40" s="1925"/>
      <c r="NLX40" s="1925"/>
      <c r="NLY40" s="1925"/>
      <c r="NLZ40" s="1925"/>
      <c r="NMA40" s="1925"/>
      <c r="NMB40" s="1925"/>
      <c r="NMC40" s="1925"/>
      <c r="NMD40" s="1925"/>
      <c r="NME40" s="1925"/>
      <c r="NMF40" s="1925"/>
      <c r="NMG40" s="1925"/>
      <c r="NMH40" s="1925"/>
      <c r="NMI40" s="1925"/>
      <c r="NMJ40" s="1925"/>
      <c r="NMK40" s="1925"/>
      <c r="NML40" s="1925"/>
      <c r="NMM40" s="1925"/>
      <c r="NMN40" s="1925"/>
      <c r="NMO40" s="1925"/>
      <c r="NMP40" s="1925"/>
      <c r="NMQ40" s="1925"/>
      <c r="NMR40" s="1925"/>
      <c r="NMS40" s="1925"/>
      <c r="NMT40" s="1925"/>
      <c r="NMU40" s="1925"/>
      <c r="NMV40" s="1925"/>
      <c r="NMW40" s="1925"/>
      <c r="NMX40" s="1925"/>
      <c r="NMY40" s="1925"/>
      <c r="NMZ40" s="1925"/>
      <c r="NNA40" s="1925"/>
      <c r="NNB40" s="1925"/>
      <c r="NNC40" s="1925"/>
      <c r="NND40" s="1925"/>
      <c r="NNE40" s="1925"/>
      <c r="NNF40" s="1925"/>
      <c r="NNG40" s="1925"/>
      <c r="NNH40" s="1925"/>
      <c r="NNI40" s="1925"/>
      <c r="NNJ40" s="1925"/>
      <c r="NNK40" s="1925"/>
      <c r="NNL40" s="1925"/>
      <c r="NNM40" s="1925"/>
      <c r="NNN40" s="1925"/>
      <c r="NNO40" s="1925"/>
      <c r="NNP40" s="1925"/>
      <c r="NNQ40" s="1925"/>
      <c r="NNR40" s="1925"/>
      <c r="NNS40" s="1925"/>
      <c r="NNT40" s="1925"/>
      <c r="NNU40" s="1925"/>
      <c r="NNV40" s="1925"/>
      <c r="NNW40" s="1925"/>
      <c r="NNX40" s="1925"/>
      <c r="NNY40" s="1925"/>
      <c r="NNZ40" s="1925"/>
      <c r="NOA40" s="1925"/>
      <c r="NOB40" s="1925"/>
      <c r="NOC40" s="1925"/>
      <c r="NOD40" s="1925"/>
      <c r="NOE40" s="1925"/>
      <c r="NOF40" s="1925"/>
      <c r="NOG40" s="1925"/>
      <c r="NOH40" s="1925"/>
      <c r="NOI40" s="1925"/>
      <c r="NOJ40" s="1925"/>
      <c r="NOK40" s="1925"/>
      <c r="NOL40" s="1925"/>
      <c r="NOM40" s="1925"/>
      <c r="NON40" s="1925"/>
      <c r="NOO40" s="1925"/>
      <c r="NOP40" s="1925"/>
      <c r="NOQ40" s="1925"/>
      <c r="NOR40" s="1925"/>
      <c r="NOS40" s="1925"/>
      <c r="NOT40" s="1925"/>
      <c r="NOU40" s="1925"/>
      <c r="NOV40" s="1925"/>
      <c r="NOW40" s="1925"/>
      <c r="NOX40" s="1925"/>
      <c r="NOY40" s="1925"/>
      <c r="NOZ40" s="1925"/>
      <c r="NPA40" s="1925"/>
      <c r="NPB40" s="1925"/>
      <c r="NPC40" s="1925"/>
      <c r="NPD40" s="1925"/>
      <c r="NPE40" s="1925"/>
      <c r="NPF40" s="1925"/>
      <c r="NPG40" s="1925"/>
      <c r="NPH40" s="1925"/>
      <c r="NPI40" s="1925"/>
      <c r="NPJ40" s="1925"/>
      <c r="NPK40" s="1925"/>
      <c r="NPL40" s="1925"/>
      <c r="NPM40" s="1925"/>
      <c r="NPN40" s="1925"/>
      <c r="NPO40" s="1925"/>
      <c r="NPP40" s="1925"/>
      <c r="NPQ40" s="1925"/>
      <c r="NPR40" s="1925"/>
      <c r="NPS40" s="1925"/>
      <c r="NPT40" s="1925"/>
      <c r="NPU40" s="1925"/>
      <c r="NPV40" s="1925"/>
      <c r="NPW40" s="1925"/>
      <c r="NPX40" s="1925"/>
      <c r="NPY40" s="1925"/>
      <c r="NPZ40" s="1925"/>
      <c r="NQA40" s="1925"/>
      <c r="NQB40" s="1925"/>
      <c r="NQC40" s="1925"/>
      <c r="NQD40" s="1925"/>
      <c r="NQE40" s="1925"/>
      <c r="NQF40" s="1925"/>
      <c r="NQG40" s="1925"/>
      <c r="NQH40" s="1925"/>
      <c r="NQI40" s="1925"/>
      <c r="NQJ40" s="1925"/>
      <c r="NQK40" s="1925"/>
      <c r="NQL40" s="1925"/>
      <c r="NQM40" s="1925"/>
      <c r="NQN40" s="1925"/>
      <c r="NQO40" s="1925"/>
      <c r="NQP40" s="1925"/>
      <c r="NQQ40" s="1925"/>
      <c r="NQR40" s="1925"/>
      <c r="NQS40" s="1925"/>
      <c r="NQT40" s="1925"/>
      <c r="NQU40" s="1925"/>
      <c r="NQV40" s="1925"/>
      <c r="NQW40" s="1925"/>
      <c r="NQX40" s="1925"/>
      <c r="NQY40" s="1925"/>
      <c r="NQZ40" s="1925"/>
      <c r="NRA40" s="1925"/>
      <c r="NRB40" s="1925"/>
      <c r="NRC40" s="1925"/>
      <c r="NRD40" s="1925"/>
      <c r="NRE40" s="1925"/>
      <c r="NRF40" s="1925"/>
      <c r="NRG40" s="1925"/>
      <c r="NRH40" s="1925"/>
      <c r="NRI40" s="1925"/>
      <c r="NRJ40" s="1925"/>
      <c r="NRK40" s="1925"/>
      <c r="NRL40" s="1925"/>
      <c r="NRM40" s="1925"/>
      <c r="NRN40" s="1925"/>
      <c r="NRO40" s="1925"/>
      <c r="NRP40" s="1925"/>
      <c r="NRQ40" s="1925"/>
      <c r="NRR40" s="1925"/>
      <c r="NRS40" s="1925"/>
      <c r="NRT40" s="1925"/>
      <c r="NRU40" s="1925"/>
      <c r="NRV40" s="1925"/>
      <c r="NRW40" s="1925"/>
      <c r="NRX40" s="1925"/>
      <c r="NRY40" s="1925"/>
      <c r="NRZ40" s="1925"/>
      <c r="NSA40" s="1925"/>
      <c r="NSB40" s="1925"/>
      <c r="NSC40" s="1925"/>
      <c r="NSD40" s="1925"/>
      <c r="NSE40" s="1925"/>
      <c r="NSF40" s="1925"/>
      <c r="NSG40" s="1925"/>
      <c r="NSH40" s="1925"/>
      <c r="NSI40" s="1925"/>
      <c r="NSJ40" s="1925"/>
      <c r="NSK40" s="1925"/>
      <c r="NSL40" s="1925"/>
      <c r="NSM40" s="1925"/>
      <c r="NSN40" s="1925"/>
      <c r="NSO40" s="1925"/>
      <c r="NSP40" s="1925"/>
      <c r="NSQ40" s="1925"/>
      <c r="NSR40" s="1925"/>
      <c r="NSS40" s="1925"/>
      <c r="NST40" s="1925"/>
      <c r="NSU40" s="1925"/>
      <c r="NSV40" s="1925"/>
      <c r="NSW40" s="1925"/>
      <c r="NSX40" s="1925"/>
      <c r="NSY40" s="1925"/>
      <c r="NSZ40" s="1925"/>
      <c r="NTA40" s="1925"/>
      <c r="NTB40" s="1925"/>
      <c r="NTC40" s="1925"/>
      <c r="NTD40" s="1925"/>
      <c r="NTE40" s="1925"/>
      <c r="NTF40" s="1925"/>
      <c r="NTG40" s="1925"/>
      <c r="NTH40" s="1925"/>
      <c r="NTI40" s="1925"/>
      <c r="NTJ40" s="1925"/>
      <c r="NTK40" s="1925"/>
      <c r="NTL40" s="1925"/>
      <c r="NTM40" s="1925"/>
      <c r="NTN40" s="1925"/>
      <c r="NTO40" s="1925"/>
      <c r="NTP40" s="1925"/>
      <c r="NTQ40" s="1925"/>
      <c r="NTR40" s="1925"/>
      <c r="NTS40" s="1925"/>
      <c r="NTT40" s="1925"/>
      <c r="NTU40" s="1925"/>
      <c r="NTV40" s="1925"/>
      <c r="NTW40" s="1925"/>
      <c r="NTX40" s="1925"/>
      <c r="NTY40" s="1925"/>
      <c r="NTZ40" s="1925"/>
      <c r="NUA40" s="1925"/>
      <c r="NUB40" s="1925"/>
      <c r="NUC40" s="1925"/>
      <c r="NUD40" s="1925"/>
      <c r="NUE40" s="1925"/>
      <c r="NUF40" s="1925"/>
      <c r="NUG40" s="1925"/>
      <c r="NUH40" s="1925"/>
      <c r="NUI40" s="1925"/>
      <c r="NUJ40" s="1925"/>
      <c r="NUK40" s="1925"/>
      <c r="NUL40" s="1925"/>
      <c r="NUM40" s="1925"/>
      <c r="NUN40" s="1925"/>
      <c r="NUO40" s="1925"/>
      <c r="NUP40" s="1925"/>
      <c r="NUQ40" s="1925"/>
      <c r="NUR40" s="1925"/>
      <c r="NUS40" s="1925"/>
      <c r="NUT40" s="1925"/>
      <c r="NUU40" s="1925"/>
      <c r="NUV40" s="1925"/>
      <c r="NUW40" s="1925"/>
      <c r="NUX40" s="1925"/>
      <c r="NUY40" s="1925"/>
      <c r="NUZ40" s="1925"/>
      <c r="NVA40" s="1925"/>
      <c r="NVB40" s="1925"/>
      <c r="NVC40" s="1925"/>
      <c r="NVD40" s="1925"/>
      <c r="NVE40" s="1925"/>
      <c r="NVF40" s="1925"/>
      <c r="NVG40" s="1925"/>
      <c r="NVH40" s="1925"/>
      <c r="NVI40" s="1925"/>
      <c r="NVJ40" s="1925"/>
      <c r="NVK40" s="1925"/>
      <c r="NVL40" s="1925"/>
      <c r="NVM40" s="1925"/>
      <c r="NVN40" s="1925"/>
      <c r="NVO40" s="1925"/>
      <c r="NVP40" s="1925"/>
      <c r="NVQ40" s="1925"/>
      <c r="NVR40" s="1925"/>
      <c r="NVS40" s="1925"/>
      <c r="NVT40" s="1925"/>
      <c r="NVU40" s="1925"/>
      <c r="NVV40" s="1925"/>
      <c r="NVW40" s="1925"/>
      <c r="NVX40" s="1925"/>
      <c r="NVY40" s="1925"/>
      <c r="NVZ40" s="1925"/>
      <c r="NWA40" s="1925"/>
      <c r="NWB40" s="1925"/>
      <c r="NWC40" s="1925"/>
      <c r="NWD40" s="1925"/>
      <c r="NWE40" s="1925"/>
      <c r="NWF40" s="1925"/>
      <c r="NWG40" s="1925"/>
      <c r="NWH40" s="1925"/>
      <c r="NWI40" s="1925"/>
      <c r="NWJ40" s="1925"/>
      <c r="NWK40" s="1925"/>
      <c r="NWL40" s="1925"/>
      <c r="NWM40" s="1925"/>
      <c r="NWN40" s="1925"/>
      <c r="NWO40" s="1925"/>
      <c r="NWP40" s="1925"/>
      <c r="NWQ40" s="1925"/>
      <c r="NWR40" s="1925"/>
      <c r="NWS40" s="1925"/>
      <c r="NWT40" s="1925"/>
      <c r="NWU40" s="1925"/>
      <c r="NWV40" s="1925"/>
      <c r="NWW40" s="1925"/>
      <c r="NWX40" s="1925"/>
      <c r="NWY40" s="1925"/>
      <c r="NWZ40" s="1925"/>
      <c r="NXA40" s="1925"/>
      <c r="NXB40" s="1925"/>
      <c r="NXC40" s="1925"/>
      <c r="NXD40" s="1925"/>
      <c r="NXE40" s="1925"/>
      <c r="NXF40" s="1925"/>
      <c r="NXG40" s="1925"/>
      <c r="NXH40" s="1925"/>
      <c r="NXI40" s="1925"/>
      <c r="NXJ40" s="1925"/>
      <c r="NXK40" s="1925"/>
      <c r="NXL40" s="1925"/>
      <c r="NXM40" s="1925"/>
      <c r="NXN40" s="1925"/>
      <c r="NXO40" s="1925"/>
      <c r="NXP40" s="1925"/>
      <c r="NXQ40" s="1925"/>
      <c r="NXR40" s="1925"/>
      <c r="NXS40" s="1925"/>
      <c r="NXT40" s="1925"/>
      <c r="NXU40" s="1925"/>
      <c r="NXV40" s="1925"/>
      <c r="NXW40" s="1925"/>
      <c r="NXX40" s="1925"/>
      <c r="NXY40" s="1925"/>
      <c r="NXZ40" s="1925"/>
      <c r="NYA40" s="1925"/>
      <c r="NYB40" s="1925"/>
      <c r="NYC40" s="1925"/>
      <c r="NYD40" s="1925"/>
      <c r="NYE40" s="1925"/>
      <c r="NYF40" s="1925"/>
      <c r="NYG40" s="1925"/>
      <c r="NYH40" s="1925"/>
      <c r="NYI40" s="1925"/>
      <c r="NYJ40" s="1925"/>
      <c r="NYK40" s="1925"/>
      <c r="NYL40" s="1925"/>
      <c r="NYM40" s="1925"/>
      <c r="NYN40" s="1925"/>
      <c r="NYO40" s="1925"/>
      <c r="NYP40" s="1925"/>
      <c r="NYQ40" s="1925"/>
      <c r="NYR40" s="1925"/>
      <c r="NYS40" s="1925"/>
      <c r="NYT40" s="1925"/>
      <c r="NYU40" s="1925"/>
      <c r="NYV40" s="1925"/>
      <c r="NYW40" s="1925"/>
      <c r="NYX40" s="1925"/>
      <c r="NYY40" s="1925"/>
      <c r="NYZ40" s="1925"/>
      <c r="NZA40" s="1925"/>
      <c r="NZB40" s="1925"/>
      <c r="NZC40" s="1925"/>
      <c r="NZD40" s="1925"/>
      <c r="NZE40" s="1925"/>
      <c r="NZF40" s="1925"/>
      <c r="NZG40" s="1925"/>
      <c r="NZH40" s="1925"/>
      <c r="NZI40" s="1925"/>
      <c r="NZJ40" s="1925"/>
      <c r="NZK40" s="1925"/>
      <c r="NZL40" s="1925"/>
      <c r="NZM40" s="1925"/>
      <c r="NZN40" s="1925"/>
      <c r="NZO40" s="1925"/>
      <c r="NZP40" s="1925"/>
      <c r="NZQ40" s="1925"/>
      <c r="NZR40" s="1925"/>
      <c r="NZS40" s="1925"/>
      <c r="NZT40" s="1925"/>
      <c r="NZU40" s="1925"/>
      <c r="NZV40" s="1925"/>
      <c r="NZW40" s="1925"/>
      <c r="NZX40" s="1925"/>
      <c r="NZY40" s="1925"/>
      <c r="NZZ40" s="1925"/>
      <c r="OAA40" s="1925"/>
      <c r="OAB40" s="1925"/>
      <c r="OAC40" s="1925"/>
      <c r="OAD40" s="1925"/>
      <c r="OAE40" s="1925"/>
      <c r="OAF40" s="1925"/>
      <c r="OAG40" s="1925"/>
      <c r="OAH40" s="1925"/>
      <c r="OAI40" s="1925"/>
      <c r="OAJ40" s="1925"/>
      <c r="OAK40" s="1925"/>
      <c r="OAL40" s="1925"/>
      <c r="OAM40" s="1925"/>
      <c r="OAN40" s="1925"/>
      <c r="OAO40" s="1925"/>
      <c r="OAP40" s="1925"/>
      <c r="OAQ40" s="1925"/>
      <c r="OAR40" s="1925"/>
      <c r="OAS40" s="1925"/>
      <c r="OAT40" s="1925"/>
      <c r="OAU40" s="1925"/>
      <c r="OAV40" s="1925"/>
      <c r="OAW40" s="1925"/>
      <c r="OAX40" s="1925"/>
      <c r="OAY40" s="1925"/>
      <c r="OAZ40" s="1925"/>
      <c r="OBA40" s="1925"/>
      <c r="OBB40" s="1925"/>
      <c r="OBC40" s="1925"/>
      <c r="OBD40" s="1925"/>
      <c r="OBE40" s="1925"/>
      <c r="OBF40" s="1925"/>
      <c r="OBG40" s="1925"/>
      <c r="OBH40" s="1925"/>
      <c r="OBI40" s="1925"/>
      <c r="OBJ40" s="1925"/>
      <c r="OBK40" s="1925"/>
      <c r="OBL40" s="1925"/>
      <c r="OBM40" s="1925"/>
      <c r="OBN40" s="1925"/>
      <c r="OBO40" s="1925"/>
      <c r="OBP40" s="1925"/>
      <c r="OBQ40" s="1925"/>
      <c r="OBR40" s="1925"/>
      <c r="OBS40" s="1925"/>
      <c r="OBT40" s="1925"/>
      <c r="OBU40" s="1925"/>
      <c r="OBV40" s="1925"/>
      <c r="OBW40" s="1925"/>
      <c r="OBX40" s="1925"/>
      <c r="OBY40" s="1925"/>
      <c r="OBZ40" s="1925"/>
      <c r="OCA40" s="1925"/>
      <c r="OCB40" s="1925"/>
      <c r="OCC40" s="1925"/>
      <c r="OCD40" s="1925"/>
      <c r="OCE40" s="1925"/>
      <c r="OCF40" s="1925"/>
      <c r="OCG40" s="1925"/>
      <c r="OCH40" s="1925"/>
      <c r="OCI40" s="1925"/>
      <c r="OCJ40" s="1925"/>
      <c r="OCK40" s="1925"/>
      <c r="OCL40" s="1925"/>
      <c r="OCM40" s="1925"/>
      <c r="OCN40" s="1925"/>
      <c r="OCO40" s="1925"/>
      <c r="OCP40" s="1925"/>
      <c r="OCQ40" s="1925"/>
      <c r="OCR40" s="1925"/>
      <c r="OCS40" s="1925"/>
      <c r="OCT40" s="1925"/>
      <c r="OCU40" s="1925"/>
      <c r="OCV40" s="1925"/>
      <c r="OCW40" s="1925"/>
      <c r="OCX40" s="1925"/>
      <c r="OCY40" s="1925"/>
      <c r="OCZ40" s="1925"/>
      <c r="ODA40" s="1925"/>
      <c r="ODB40" s="1925"/>
      <c r="ODC40" s="1925"/>
      <c r="ODD40" s="1925"/>
      <c r="ODE40" s="1925"/>
      <c r="ODF40" s="1925"/>
      <c r="ODG40" s="1925"/>
      <c r="ODH40" s="1925"/>
      <c r="ODI40" s="1925"/>
      <c r="ODJ40" s="1925"/>
      <c r="ODK40" s="1925"/>
      <c r="ODL40" s="1925"/>
      <c r="ODM40" s="1925"/>
      <c r="ODN40" s="1925"/>
      <c r="ODO40" s="1925"/>
      <c r="ODP40" s="1925"/>
      <c r="ODQ40" s="1925"/>
      <c r="ODR40" s="1925"/>
      <c r="ODS40" s="1925"/>
      <c r="ODT40" s="1925"/>
      <c r="ODU40" s="1925"/>
      <c r="ODV40" s="1925"/>
      <c r="ODW40" s="1925"/>
      <c r="ODX40" s="1925"/>
      <c r="ODY40" s="1925"/>
      <c r="ODZ40" s="1925"/>
      <c r="OEA40" s="1925"/>
      <c r="OEB40" s="1925"/>
      <c r="OEC40" s="1925"/>
      <c r="OED40" s="1925"/>
      <c r="OEE40" s="1925"/>
      <c r="OEF40" s="1925"/>
      <c r="OEG40" s="1925"/>
      <c r="OEH40" s="1925"/>
      <c r="OEI40" s="1925"/>
      <c r="OEJ40" s="1925"/>
      <c r="OEK40" s="1925"/>
      <c r="OEL40" s="1925"/>
      <c r="OEM40" s="1925"/>
      <c r="OEN40" s="1925"/>
      <c r="OEO40" s="1925"/>
      <c r="OEP40" s="1925"/>
      <c r="OEQ40" s="1925"/>
      <c r="OER40" s="1925"/>
      <c r="OES40" s="1925"/>
      <c r="OET40" s="1925"/>
      <c r="OEU40" s="1925"/>
      <c r="OEV40" s="1925"/>
      <c r="OEW40" s="1925"/>
      <c r="OEX40" s="1925"/>
      <c r="OEY40" s="1925"/>
      <c r="OEZ40" s="1925"/>
      <c r="OFA40" s="1925"/>
      <c r="OFB40" s="1925"/>
      <c r="OFC40" s="1925"/>
      <c r="OFD40" s="1925"/>
      <c r="OFE40" s="1925"/>
      <c r="OFF40" s="1925"/>
      <c r="OFG40" s="1925"/>
      <c r="OFH40" s="1925"/>
      <c r="OFI40" s="1925"/>
      <c r="OFJ40" s="1925"/>
      <c r="OFK40" s="1925"/>
      <c r="OFL40" s="1925"/>
      <c r="OFM40" s="1925"/>
      <c r="OFN40" s="1925"/>
      <c r="OFO40" s="1925"/>
      <c r="OFP40" s="1925"/>
      <c r="OFQ40" s="1925"/>
      <c r="OFR40" s="1925"/>
      <c r="OFS40" s="1925"/>
      <c r="OFT40" s="1925"/>
      <c r="OFU40" s="1925"/>
      <c r="OFV40" s="1925"/>
      <c r="OFW40" s="1925"/>
      <c r="OFX40" s="1925"/>
      <c r="OFY40" s="1925"/>
      <c r="OFZ40" s="1925"/>
      <c r="OGA40" s="1925"/>
      <c r="OGB40" s="1925"/>
      <c r="OGC40" s="1925"/>
      <c r="OGD40" s="1925"/>
      <c r="OGE40" s="1925"/>
      <c r="OGF40" s="1925"/>
      <c r="OGG40" s="1925"/>
      <c r="OGH40" s="1925"/>
      <c r="OGI40" s="1925"/>
      <c r="OGJ40" s="1925"/>
      <c r="OGK40" s="1925"/>
      <c r="OGL40" s="1925"/>
      <c r="OGM40" s="1925"/>
      <c r="OGN40" s="1925"/>
      <c r="OGO40" s="1925"/>
      <c r="OGP40" s="1925"/>
      <c r="OGQ40" s="1925"/>
      <c r="OGR40" s="1925"/>
      <c r="OGS40" s="1925"/>
      <c r="OGT40" s="1925"/>
      <c r="OGU40" s="1925"/>
      <c r="OGV40" s="1925"/>
      <c r="OGW40" s="1925"/>
      <c r="OGX40" s="1925"/>
      <c r="OGY40" s="1925"/>
      <c r="OGZ40" s="1925"/>
      <c r="OHA40" s="1925"/>
      <c r="OHB40" s="1925"/>
      <c r="OHC40" s="1925"/>
      <c r="OHD40" s="1925"/>
      <c r="OHE40" s="1925"/>
      <c r="OHF40" s="1925"/>
      <c r="OHG40" s="1925"/>
      <c r="OHH40" s="1925"/>
      <c r="OHI40" s="1925"/>
      <c r="OHJ40" s="1925"/>
      <c r="OHK40" s="1925"/>
      <c r="OHL40" s="1925"/>
      <c r="OHM40" s="1925"/>
      <c r="OHN40" s="1925"/>
      <c r="OHO40" s="1925"/>
      <c r="OHP40" s="1925"/>
      <c r="OHQ40" s="1925"/>
      <c r="OHR40" s="1925"/>
      <c r="OHS40" s="1925"/>
      <c r="OHT40" s="1925"/>
      <c r="OHU40" s="1925"/>
      <c r="OHV40" s="1925"/>
      <c r="OHW40" s="1925"/>
      <c r="OHX40" s="1925"/>
      <c r="OHY40" s="1925"/>
      <c r="OHZ40" s="1925"/>
      <c r="OIA40" s="1925"/>
      <c r="OIB40" s="1925"/>
      <c r="OIC40" s="1925"/>
      <c r="OID40" s="1925"/>
      <c r="OIE40" s="1925"/>
      <c r="OIF40" s="1925"/>
      <c r="OIG40" s="1925"/>
      <c r="OIH40" s="1925"/>
      <c r="OII40" s="1925"/>
      <c r="OIJ40" s="1925"/>
      <c r="OIK40" s="1925"/>
      <c r="OIL40" s="1925"/>
      <c r="OIM40" s="1925"/>
      <c r="OIN40" s="1925"/>
      <c r="OIO40" s="1925"/>
      <c r="OIP40" s="1925"/>
      <c r="OIQ40" s="1925"/>
      <c r="OIR40" s="1925"/>
      <c r="OIS40" s="1925"/>
      <c r="OIT40" s="1925"/>
      <c r="OIU40" s="1925"/>
      <c r="OIV40" s="1925"/>
      <c r="OIW40" s="1925"/>
      <c r="OIX40" s="1925"/>
      <c r="OIY40" s="1925"/>
      <c r="OIZ40" s="1925"/>
      <c r="OJA40" s="1925"/>
      <c r="OJB40" s="1925"/>
      <c r="OJC40" s="1925"/>
      <c r="OJD40" s="1925"/>
      <c r="OJE40" s="1925"/>
      <c r="OJF40" s="1925"/>
      <c r="OJG40" s="1925"/>
      <c r="OJH40" s="1925"/>
      <c r="OJI40" s="1925"/>
      <c r="OJJ40" s="1925"/>
      <c r="OJK40" s="1925"/>
      <c r="OJL40" s="1925"/>
      <c r="OJM40" s="1925"/>
      <c r="OJN40" s="1925"/>
      <c r="OJO40" s="1925"/>
      <c r="OJP40" s="1925"/>
      <c r="OJQ40" s="1925"/>
      <c r="OJR40" s="1925"/>
      <c r="OJS40" s="1925"/>
      <c r="OJT40" s="1925"/>
      <c r="OJU40" s="1925"/>
      <c r="OJV40" s="1925"/>
      <c r="OJW40" s="1925"/>
      <c r="OJX40" s="1925"/>
      <c r="OJY40" s="1925"/>
      <c r="OJZ40" s="1925"/>
      <c r="OKA40" s="1925"/>
      <c r="OKB40" s="1925"/>
      <c r="OKC40" s="1925"/>
      <c r="OKD40" s="1925"/>
      <c r="OKE40" s="1925"/>
      <c r="OKF40" s="1925"/>
      <c r="OKG40" s="1925"/>
      <c r="OKH40" s="1925"/>
      <c r="OKI40" s="1925"/>
      <c r="OKJ40" s="1925"/>
      <c r="OKK40" s="1925"/>
      <c r="OKL40" s="1925"/>
      <c r="OKM40" s="1925"/>
      <c r="OKN40" s="1925"/>
      <c r="OKO40" s="1925"/>
      <c r="OKP40" s="1925"/>
      <c r="OKQ40" s="1925"/>
      <c r="OKR40" s="1925"/>
      <c r="OKS40" s="1925"/>
      <c r="OKT40" s="1925"/>
      <c r="OKU40" s="1925"/>
      <c r="OKV40" s="1925"/>
      <c r="OKW40" s="1925"/>
      <c r="OKX40" s="1925"/>
      <c r="OKY40" s="1925"/>
      <c r="OKZ40" s="1925"/>
      <c r="OLA40" s="1925"/>
      <c r="OLB40" s="1925"/>
      <c r="OLC40" s="1925"/>
      <c r="OLD40" s="1925"/>
      <c r="OLE40" s="1925"/>
      <c r="OLF40" s="1925"/>
      <c r="OLG40" s="1925"/>
      <c r="OLH40" s="1925"/>
      <c r="OLI40" s="1925"/>
      <c r="OLJ40" s="1925"/>
      <c r="OLK40" s="1925"/>
      <c r="OLL40" s="1925"/>
      <c r="OLM40" s="1925"/>
      <c r="OLN40" s="1925"/>
      <c r="OLO40" s="1925"/>
      <c r="OLP40" s="1925"/>
      <c r="OLQ40" s="1925"/>
      <c r="OLR40" s="1925"/>
      <c r="OLS40" s="1925"/>
      <c r="OLT40" s="1925"/>
      <c r="OLU40" s="1925"/>
      <c r="OLV40" s="1925"/>
      <c r="OLW40" s="1925"/>
      <c r="OLX40" s="1925"/>
      <c r="OLY40" s="1925"/>
      <c r="OLZ40" s="1925"/>
      <c r="OMA40" s="1925"/>
      <c r="OMB40" s="1925"/>
      <c r="OMC40" s="1925"/>
      <c r="OMD40" s="1925"/>
      <c r="OME40" s="1925"/>
      <c r="OMF40" s="1925"/>
      <c r="OMG40" s="1925"/>
      <c r="OMH40" s="1925"/>
      <c r="OMI40" s="1925"/>
      <c r="OMJ40" s="1925"/>
      <c r="OMK40" s="1925"/>
      <c r="OML40" s="1925"/>
      <c r="OMM40" s="1925"/>
      <c r="OMN40" s="1925"/>
      <c r="OMO40" s="1925"/>
      <c r="OMP40" s="1925"/>
      <c r="OMQ40" s="1925"/>
      <c r="OMR40" s="1925"/>
      <c r="OMS40" s="1925"/>
      <c r="OMT40" s="1925"/>
      <c r="OMU40" s="1925"/>
      <c r="OMV40" s="1925"/>
      <c r="OMW40" s="1925"/>
      <c r="OMX40" s="1925"/>
      <c r="OMY40" s="1925"/>
      <c r="OMZ40" s="1925"/>
      <c r="ONA40" s="1925"/>
      <c r="ONB40" s="1925"/>
      <c r="ONC40" s="1925"/>
      <c r="OND40" s="1925"/>
      <c r="ONE40" s="1925"/>
      <c r="ONF40" s="1925"/>
      <c r="ONG40" s="1925"/>
      <c r="ONH40" s="1925"/>
      <c r="ONI40" s="1925"/>
      <c r="ONJ40" s="1925"/>
      <c r="ONK40" s="1925"/>
      <c r="ONL40" s="1925"/>
      <c r="ONM40" s="1925"/>
      <c r="ONN40" s="1925"/>
      <c r="ONO40" s="1925"/>
      <c r="ONP40" s="1925"/>
      <c r="ONQ40" s="1925"/>
      <c r="ONR40" s="1925"/>
      <c r="ONS40" s="1925"/>
      <c r="ONT40" s="1925"/>
      <c r="ONU40" s="1925"/>
      <c r="ONV40" s="1925"/>
      <c r="ONW40" s="1925"/>
      <c r="ONX40" s="1925"/>
      <c r="ONY40" s="1925"/>
      <c r="ONZ40" s="1925"/>
      <c r="OOA40" s="1925"/>
      <c r="OOB40" s="1925"/>
      <c r="OOC40" s="1925"/>
      <c r="OOD40" s="1925"/>
      <c r="OOE40" s="1925"/>
      <c r="OOF40" s="1925"/>
      <c r="OOG40" s="1925"/>
      <c r="OOH40" s="1925"/>
      <c r="OOI40" s="1925"/>
      <c r="OOJ40" s="1925"/>
      <c r="OOK40" s="1925"/>
      <c r="OOL40" s="1925"/>
      <c r="OOM40" s="1925"/>
      <c r="OON40" s="1925"/>
      <c r="OOO40" s="1925"/>
      <c r="OOP40" s="1925"/>
      <c r="OOQ40" s="1925"/>
      <c r="OOR40" s="1925"/>
      <c r="OOS40" s="1925"/>
      <c r="OOT40" s="1925"/>
      <c r="OOU40" s="1925"/>
      <c r="OOV40" s="1925"/>
      <c r="OOW40" s="1925"/>
      <c r="OOX40" s="1925"/>
      <c r="OOY40" s="1925"/>
      <c r="OOZ40" s="1925"/>
      <c r="OPA40" s="1925"/>
      <c r="OPB40" s="1925"/>
      <c r="OPC40" s="1925"/>
      <c r="OPD40" s="1925"/>
      <c r="OPE40" s="1925"/>
      <c r="OPF40" s="1925"/>
      <c r="OPG40" s="1925"/>
      <c r="OPH40" s="1925"/>
      <c r="OPI40" s="1925"/>
      <c r="OPJ40" s="1925"/>
      <c r="OPK40" s="1925"/>
      <c r="OPL40" s="1925"/>
      <c r="OPM40" s="1925"/>
      <c r="OPN40" s="1925"/>
      <c r="OPO40" s="1925"/>
      <c r="OPP40" s="1925"/>
      <c r="OPQ40" s="1925"/>
      <c r="OPR40" s="1925"/>
      <c r="OPS40" s="1925"/>
      <c r="OPT40" s="1925"/>
      <c r="OPU40" s="1925"/>
      <c r="OPV40" s="1925"/>
      <c r="OPW40" s="1925"/>
      <c r="OPX40" s="1925"/>
      <c r="OPY40" s="1925"/>
      <c r="OPZ40" s="1925"/>
      <c r="OQA40" s="1925"/>
      <c r="OQB40" s="1925"/>
      <c r="OQC40" s="1925"/>
      <c r="OQD40" s="1925"/>
      <c r="OQE40" s="1925"/>
      <c r="OQF40" s="1925"/>
      <c r="OQG40" s="1925"/>
      <c r="OQH40" s="1925"/>
      <c r="OQI40" s="1925"/>
      <c r="OQJ40" s="1925"/>
      <c r="OQK40" s="1925"/>
      <c r="OQL40" s="1925"/>
      <c r="OQM40" s="1925"/>
      <c r="OQN40" s="1925"/>
      <c r="OQO40" s="1925"/>
      <c r="OQP40" s="1925"/>
      <c r="OQQ40" s="1925"/>
      <c r="OQR40" s="1925"/>
      <c r="OQS40" s="1925"/>
      <c r="OQT40" s="1925"/>
      <c r="OQU40" s="1925"/>
      <c r="OQV40" s="1925"/>
      <c r="OQW40" s="1925"/>
      <c r="OQX40" s="1925"/>
      <c r="OQY40" s="1925"/>
      <c r="OQZ40" s="1925"/>
      <c r="ORA40" s="1925"/>
      <c r="ORB40" s="1925"/>
      <c r="ORC40" s="1925"/>
      <c r="ORD40" s="1925"/>
      <c r="ORE40" s="1925"/>
      <c r="ORF40" s="1925"/>
      <c r="ORG40" s="1925"/>
      <c r="ORH40" s="1925"/>
      <c r="ORI40" s="1925"/>
      <c r="ORJ40" s="1925"/>
      <c r="ORK40" s="1925"/>
      <c r="ORL40" s="1925"/>
      <c r="ORM40" s="1925"/>
      <c r="ORN40" s="1925"/>
      <c r="ORO40" s="1925"/>
      <c r="ORP40" s="1925"/>
      <c r="ORQ40" s="1925"/>
      <c r="ORR40" s="1925"/>
      <c r="ORS40" s="1925"/>
      <c r="ORT40" s="1925"/>
      <c r="ORU40" s="1925"/>
      <c r="ORV40" s="1925"/>
      <c r="ORW40" s="1925"/>
      <c r="ORX40" s="1925"/>
      <c r="ORY40" s="1925"/>
      <c r="ORZ40" s="1925"/>
      <c r="OSA40" s="1925"/>
      <c r="OSB40" s="1925"/>
      <c r="OSC40" s="1925"/>
      <c r="OSD40" s="1925"/>
      <c r="OSE40" s="1925"/>
      <c r="OSF40" s="1925"/>
      <c r="OSG40" s="1925"/>
      <c r="OSH40" s="1925"/>
      <c r="OSI40" s="1925"/>
      <c r="OSJ40" s="1925"/>
      <c r="OSK40" s="1925"/>
      <c r="OSL40" s="1925"/>
      <c r="OSM40" s="1925"/>
      <c r="OSN40" s="1925"/>
      <c r="OSO40" s="1925"/>
      <c r="OSP40" s="1925"/>
      <c r="OSQ40" s="1925"/>
      <c r="OSR40" s="1925"/>
      <c r="OSS40" s="1925"/>
      <c r="OST40" s="1925"/>
      <c r="OSU40" s="1925"/>
      <c r="OSV40" s="1925"/>
      <c r="OSW40" s="1925"/>
      <c r="OSX40" s="1925"/>
      <c r="OSY40" s="1925"/>
      <c r="OSZ40" s="1925"/>
      <c r="OTA40" s="1925"/>
      <c r="OTB40" s="1925"/>
      <c r="OTC40" s="1925"/>
      <c r="OTD40" s="1925"/>
      <c r="OTE40" s="1925"/>
      <c r="OTF40" s="1925"/>
      <c r="OTG40" s="1925"/>
      <c r="OTH40" s="1925"/>
      <c r="OTI40" s="1925"/>
      <c r="OTJ40" s="1925"/>
      <c r="OTK40" s="1925"/>
      <c r="OTL40" s="1925"/>
      <c r="OTM40" s="1925"/>
      <c r="OTN40" s="1925"/>
      <c r="OTO40" s="1925"/>
      <c r="OTP40" s="1925"/>
      <c r="OTQ40" s="1925"/>
      <c r="OTR40" s="1925"/>
      <c r="OTS40" s="1925"/>
      <c r="OTT40" s="1925"/>
      <c r="OTU40" s="1925"/>
      <c r="OTV40" s="1925"/>
      <c r="OTW40" s="1925"/>
      <c r="OTX40" s="1925"/>
      <c r="OTY40" s="1925"/>
      <c r="OTZ40" s="1925"/>
      <c r="OUA40" s="1925"/>
      <c r="OUB40" s="1925"/>
      <c r="OUC40" s="1925"/>
      <c r="OUD40" s="1925"/>
      <c r="OUE40" s="1925"/>
      <c r="OUF40" s="1925"/>
      <c r="OUG40" s="1925"/>
      <c r="OUH40" s="1925"/>
      <c r="OUI40" s="1925"/>
      <c r="OUJ40" s="1925"/>
      <c r="OUK40" s="1925"/>
      <c r="OUL40" s="1925"/>
      <c r="OUM40" s="1925"/>
      <c r="OUN40" s="1925"/>
      <c r="OUO40" s="1925"/>
      <c r="OUP40" s="1925"/>
      <c r="OUQ40" s="1925"/>
      <c r="OUR40" s="1925"/>
      <c r="OUS40" s="1925"/>
      <c r="OUT40" s="1925"/>
      <c r="OUU40" s="1925"/>
      <c r="OUV40" s="1925"/>
      <c r="OUW40" s="1925"/>
      <c r="OUX40" s="1925"/>
      <c r="OUY40" s="1925"/>
      <c r="OUZ40" s="1925"/>
      <c r="OVA40" s="1925"/>
      <c r="OVB40" s="1925"/>
      <c r="OVC40" s="1925"/>
      <c r="OVD40" s="1925"/>
      <c r="OVE40" s="1925"/>
      <c r="OVF40" s="1925"/>
      <c r="OVG40" s="1925"/>
      <c r="OVH40" s="1925"/>
      <c r="OVI40" s="1925"/>
      <c r="OVJ40" s="1925"/>
      <c r="OVK40" s="1925"/>
      <c r="OVL40" s="1925"/>
      <c r="OVM40" s="1925"/>
      <c r="OVN40" s="1925"/>
      <c r="OVO40" s="1925"/>
      <c r="OVP40" s="1925"/>
      <c r="OVQ40" s="1925"/>
      <c r="OVR40" s="1925"/>
      <c r="OVS40" s="1925"/>
      <c r="OVT40" s="1925"/>
      <c r="OVU40" s="1925"/>
      <c r="OVV40" s="1925"/>
      <c r="OVW40" s="1925"/>
      <c r="OVX40" s="1925"/>
      <c r="OVY40" s="1925"/>
      <c r="OVZ40" s="1925"/>
      <c r="OWA40" s="1925"/>
      <c r="OWB40" s="1925"/>
      <c r="OWC40" s="1925"/>
      <c r="OWD40" s="1925"/>
      <c r="OWE40" s="1925"/>
      <c r="OWF40" s="1925"/>
      <c r="OWG40" s="1925"/>
      <c r="OWH40" s="1925"/>
      <c r="OWI40" s="1925"/>
      <c r="OWJ40" s="1925"/>
      <c r="OWK40" s="1925"/>
      <c r="OWL40" s="1925"/>
      <c r="OWM40" s="1925"/>
      <c r="OWN40" s="1925"/>
      <c r="OWO40" s="1925"/>
      <c r="OWP40" s="1925"/>
      <c r="OWQ40" s="1925"/>
      <c r="OWR40" s="1925"/>
      <c r="OWS40" s="1925"/>
      <c r="OWT40" s="1925"/>
      <c r="OWU40" s="1925"/>
      <c r="OWV40" s="1925"/>
      <c r="OWW40" s="1925"/>
      <c r="OWX40" s="1925"/>
      <c r="OWY40" s="1925"/>
      <c r="OWZ40" s="1925"/>
      <c r="OXA40" s="1925"/>
      <c r="OXB40" s="1925"/>
      <c r="OXC40" s="1925"/>
      <c r="OXD40" s="1925"/>
      <c r="OXE40" s="1925"/>
      <c r="OXF40" s="1925"/>
      <c r="OXG40" s="1925"/>
      <c r="OXH40" s="1925"/>
      <c r="OXI40" s="1925"/>
      <c r="OXJ40" s="1925"/>
      <c r="OXK40" s="1925"/>
      <c r="OXL40" s="1925"/>
      <c r="OXM40" s="1925"/>
      <c r="OXN40" s="1925"/>
      <c r="OXO40" s="1925"/>
      <c r="OXP40" s="1925"/>
      <c r="OXQ40" s="1925"/>
      <c r="OXR40" s="1925"/>
      <c r="OXS40" s="1925"/>
      <c r="OXT40" s="1925"/>
      <c r="OXU40" s="1925"/>
      <c r="OXV40" s="1925"/>
      <c r="OXW40" s="1925"/>
      <c r="OXX40" s="1925"/>
      <c r="OXY40" s="1925"/>
      <c r="OXZ40" s="1925"/>
      <c r="OYA40" s="1925"/>
      <c r="OYB40" s="1925"/>
      <c r="OYC40" s="1925"/>
      <c r="OYD40" s="1925"/>
      <c r="OYE40" s="1925"/>
      <c r="OYF40" s="1925"/>
      <c r="OYG40" s="1925"/>
      <c r="OYH40" s="1925"/>
      <c r="OYI40" s="1925"/>
      <c r="OYJ40" s="1925"/>
      <c r="OYK40" s="1925"/>
      <c r="OYL40" s="1925"/>
      <c r="OYM40" s="1925"/>
      <c r="OYN40" s="1925"/>
      <c r="OYO40" s="1925"/>
      <c r="OYP40" s="1925"/>
      <c r="OYQ40" s="1925"/>
      <c r="OYR40" s="1925"/>
      <c r="OYS40" s="1925"/>
      <c r="OYT40" s="1925"/>
      <c r="OYU40" s="1925"/>
      <c r="OYV40" s="1925"/>
      <c r="OYW40" s="1925"/>
      <c r="OYX40" s="1925"/>
      <c r="OYY40" s="1925"/>
      <c r="OYZ40" s="1925"/>
      <c r="OZA40" s="1925"/>
      <c r="OZB40" s="1925"/>
      <c r="OZC40" s="1925"/>
      <c r="OZD40" s="1925"/>
      <c r="OZE40" s="1925"/>
      <c r="OZF40" s="1925"/>
      <c r="OZG40" s="1925"/>
      <c r="OZH40" s="1925"/>
      <c r="OZI40" s="1925"/>
      <c r="OZJ40" s="1925"/>
      <c r="OZK40" s="1925"/>
      <c r="OZL40" s="1925"/>
      <c r="OZM40" s="1925"/>
      <c r="OZN40" s="1925"/>
      <c r="OZO40" s="1925"/>
      <c r="OZP40" s="1925"/>
      <c r="OZQ40" s="1925"/>
      <c r="OZR40" s="1925"/>
      <c r="OZS40" s="1925"/>
      <c r="OZT40" s="1925"/>
      <c r="OZU40" s="1925"/>
      <c r="OZV40" s="1925"/>
      <c r="OZW40" s="1925"/>
      <c r="OZX40" s="1925"/>
      <c r="OZY40" s="1925"/>
      <c r="OZZ40" s="1925"/>
      <c r="PAA40" s="1925"/>
      <c r="PAB40" s="1925"/>
      <c r="PAC40" s="1925"/>
      <c r="PAD40" s="1925"/>
      <c r="PAE40" s="1925"/>
      <c r="PAF40" s="1925"/>
      <c r="PAG40" s="1925"/>
      <c r="PAH40" s="1925"/>
      <c r="PAI40" s="1925"/>
      <c r="PAJ40" s="1925"/>
      <c r="PAK40" s="1925"/>
      <c r="PAL40" s="1925"/>
      <c r="PAM40" s="1925"/>
      <c r="PAN40" s="1925"/>
      <c r="PAO40" s="1925"/>
      <c r="PAP40" s="1925"/>
      <c r="PAQ40" s="1925"/>
      <c r="PAR40" s="1925"/>
      <c r="PAS40" s="1925"/>
      <c r="PAT40" s="1925"/>
      <c r="PAU40" s="1925"/>
      <c r="PAV40" s="1925"/>
      <c r="PAW40" s="1925"/>
      <c r="PAX40" s="1925"/>
      <c r="PAY40" s="1925"/>
      <c r="PAZ40" s="1925"/>
      <c r="PBA40" s="1925"/>
      <c r="PBB40" s="1925"/>
      <c r="PBC40" s="1925"/>
      <c r="PBD40" s="1925"/>
      <c r="PBE40" s="1925"/>
      <c r="PBF40" s="1925"/>
      <c r="PBG40" s="1925"/>
      <c r="PBH40" s="1925"/>
      <c r="PBI40" s="1925"/>
      <c r="PBJ40" s="1925"/>
      <c r="PBK40" s="1925"/>
      <c r="PBL40" s="1925"/>
      <c r="PBM40" s="1925"/>
      <c r="PBN40" s="1925"/>
      <c r="PBO40" s="1925"/>
      <c r="PBP40" s="1925"/>
      <c r="PBQ40" s="1925"/>
      <c r="PBR40" s="1925"/>
      <c r="PBS40" s="1925"/>
      <c r="PBT40" s="1925"/>
      <c r="PBU40" s="1925"/>
      <c r="PBV40" s="1925"/>
      <c r="PBW40" s="1925"/>
      <c r="PBX40" s="1925"/>
      <c r="PBY40" s="1925"/>
      <c r="PBZ40" s="1925"/>
      <c r="PCA40" s="1925"/>
      <c r="PCB40" s="1925"/>
      <c r="PCC40" s="1925"/>
      <c r="PCD40" s="1925"/>
      <c r="PCE40" s="1925"/>
      <c r="PCF40" s="1925"/>
      <c r="PCG40" s="1925"/>
      <c r="PCH40" s="1925"/>
      <c r="PCI40" s="1925"/>
      <c r="PCJ40" s="1925"/>
      <c r="PCK40" s="1925"/>
      <c r="PCL40" s="1925"/>
      <c r="PCM40" s="1925"/>
      <c r="PCN40" s="1925"/>
      <c r="PCO40" s="1925"/>
      <c r="PCP40" s="1925"/>
      <c r="PCQ40" s="1925"/>
      <c r="PCR40" s="1925"/>
      <c r="PCS40" s="1925"/>
      <c r="PCT40" s="1925"/>
      <c r="PCU40" s="1925"/>
      <c r="PCV40" s="1925"/>
      <c r="PCW40" s="1925"/>
      <c r="PCX40" s="1925"/>
      <c r="PCY40" s="1925"/>
      <c r="PCZ40" s="1925"/>
      <c r="PDA40" s="1925"/>
      <c r="PDB40" s="1925"/>
      <c r="PDC40" s="1925"/>
      <c r="PDD40" s="1925"/>
      <c r="PDE40" s="1925"/>
      <c r="PDF40" s="1925"/>
      <c r="PDG40" s="1925"/>
      <c r="PDH40" s="1925"/>
      <c r="PDI40" s="1925"/>
      <c r="PDJ40" s="1925"/>
      <c r="PDK40" s="1925"/>
      <c r="PDL40" s="1925"/>
      <c r="PDM40" s="1925"/>
      <c r="PDN40" s="1925"/>
      <c r="PDO40" s="1925"/>
      <c r="PDP40" s="1925"/>
      <c r="PDQ40" s="1925"/>
      <c r="PDR40" s="1925"/>
      <c r="PDS40" s="1925"/>
      <c r="PDT40" s="1925"/>
      <c r="PDU40" s="1925"/>
      <c r="PDV40" s="1925"/>
      <c r="PDW40" s="1925"/>
      <c r="PDX40" s="1925"/>
      <c r="PDY40" s="1925"/>
      <c r="PDZ40" s="1925"/>
      <c r="PEA40" s="1925"/>
      <c r="PEB40" s="1925"/>
      <c r="PEC40" s="1925"/>
      <c r="PED40" s="1925"/>
      <c r="PEE40" s="1925"/>
      <c r="PEF40" s="1925"/>
      <c r="PEG40" s="1925"/>
      <c r="PEH40" s="1925"/>
      <c r="PEI40" s="1925"/>
      <c r="PEJ40" s="1925"/>
      <c r="PEK40" s="1925"/>
      <c r="PEL40" s="1925"/>
      <c r="PEM40" s="1925"/>
      <c r="PEN40" s="1925"/>
      <c r="PEO40" s="1925"/>
      <c r="PEP40" s="1925"/>
      <c r="PEQ40" s="1925"/>
      <c r="PER40" s="1925"/>
      <c r="PES40" s="1925"/>
      <c r="PET40" s="1925"/>
      <c r="PEU40" s="1925"/>
      <c r="PEV40" s="1925"/>
      <c r="PEW40" s="1925"/>
      <c r="PEX40" s="1925"/>
      <c r="PEY40" s="1925"/>
      <c r="PEZ40" s="1925"/>
      <c r="PFA40" s="1925"/>
      <c r="PFB40" s="1925"/>
      <c r="PFC40" s="1925"/>
      <c r="PFD40" s="1925"/>
      <c r="PFE40" s="1925"/>
      <c r="PFF40" s="1925"/>
      <c r="PFG40" s="1925"/>
      <c r="PFH40" s="1925"/>
      <c r="PFI40" s="1925"/>
      <c r="PFJ40" s="1925"/>
      <c r="PFK40" s="1925"/>
      <c r="PFL40" s="1925"/>
      <c r="PFM40" s="1925"/>
      <c r="PFN40" s="1925"/>
      <c r="PFO40" s="1925"/>
      <c r="PFP40" s="1925"/>
      <c r="PFQ40" s="1925"/>
      <c r="PFR40" s="1925"/>
      <c r="PFS40" s="1925"/>
      <c r="PFT40" s="1925"/>
      <c r="PFU40" s="1925"/>
      <c r="PFV40" s="1925"/>
      <c r="PFW40" s="1925"/>
      <c r="PFX40" s="1925"/>
      <c r="PFY40" s="1925"/>
      <c r="PFZ40" s="1925"/>
      <c r="PGA40" s="1925"/>
      <c r="PGB40" s="1925"/>
      <c r="PGC40" s="1925"/>
      <c r="PGD40" s="1925"/>
      <c r="PGE40" s="1925"/>
      <c r="PGF40" s="1925"/>
      <c r="PGG40" s="1925"/>
      <c r="PGH40" s="1925"/>
      <c r="PGI40" s="1925"/>
      <c r="PGJ40" s="1925"/>
      <c r="PGK40" s="1925"/>
      <c r="PGL40" s="1925"/>
      <c r="PGM40" s="1925"/>
      <c r="PGN40" s="1925"/>
      <c r="PGO40" s="1925"/>
      <c r="PGP40" s="1925"/>
      <c r="PGQ40" s="1925"/>
      <c r="PGR40" s="1925"/>
      <c r="PGS40" s="1925"/>
      <c r="PGT40" s="1925"/>
      <c r="PGU40" s="1925"/>
      <c r="PGV40" s="1925"/>
      <c r="PGW40" s="1925"/>
      <c r="PGX40" s="1925"/>
      <c r="PGY40" s="1925"/>
      <c r="PGZ40" s="1925"/>
      <c r="PHA40" s="1925"/>
      <c r="PHB40" s="1925"/>
      <c r="PHC40" s="1925"/>
      <c r="PHD40" s="1925"/>
      <c r="PHE40" s="1925"/>
      <c r="PHF40" s="1925"/>
      <c r="PHG40" s="1925"/>
      <c r="PHH40" s="1925"/>
      <c r="PHI40" s="1925"/>
      <c r="PHJ40" s="1925"/>
      <c r="PHK40" s="1925"/>
      <c r="PHL40" s="1925"/>
      <c r="PHM40" s="1925"/>
      <c r="PHN40" s="1925"/>
      <c r="PHO40" s="1925"/>
      <c r="PHP40" s="1925"/>
      <c r="PHQ40" s="1925"/>
      <c r="PHR40" s="1925"/>
      <c r="PHS40" s="1925"/>
      <c r="PHT40" s="1925"/>
      <c r="PHU40" s="1925"/>
      <c r="PHV40" s="1925"/>
      <c r="PHW40" s="1925"/>
      <c r="PHX40" s="1925"/>
      <c r="PHY40" s="1925"/>
      <c r="PHZ40" s="1925"/>
      <c r="PIA40" s="1925"/>
      <c r="PIB40" s="1925"/>
      <c r="PIC40" s="1925"/>
      <c r="PID40" s="1925"/>
      <c r="PIE40" s="1925"/>
      <c r="PIF40" s="1925"/>
      <c r="PIG40" s="1925"/>
      <c r="PIH40" s="1925"/>
      <c r="PII40" s="1925"/>
      <c r="PIJ40" s="1925"/>
      <c r="PIK40" s="1925"/>
      <c r="PIL40" s="1925"/>
      <c r="PIM40" s="1925"/>
      <c r="PIN40" s="1925"/>
      <c r="PIO40" s="1925"/>
      <c r="PIP40" s="1925"/>
      <c r="PIQ40" s="1925"/>
      <c r="PIR40" s="1925"/>
      <c r="PIS40" s="1925"/>
      <c r="PIT40" s="1925"/>
      <c r="PIU40" s="1925"/>
      <c r="PIV40" s="1925"/>
      <c r="PIW40" s="1925"/>
      <c r="PIX40" s="1925"/>
      <c r="PIY40" s="1925"/>
      <c r="PIZ40" s="1925"/>
      <c r="PJA40" s="1925"/>
      <c r="PJB40" s="1925"/>
      <c r="PJC40" s="1925"/>
      <c r="PJD40" s="1925"/>
      <c r="PJE40" s="1925"/>
      <c r="PJF40" s="1925"/>
      <c r="PJG40" s="1925"/>
      <c r="PJH40" s="1925"/>
      <c r="PJI40" s="1925"/>
      <c r="PJJ40" s="1925"/>
      <c r="PJK40" s="1925"/>
      <c r="PJL40" s="1925"/>
      <c r="PJM40" s="1925"/>
      <c r="PJN40" s="1925"/>
      <c r="PJO40" s="1925"/>
      <c r="PJP40" s="1925"/>
      <c r="PJQ40" s="1925"/>
      <c r="PJR40" s="1925"/>
      <c r="PJS40" s="1925"/>
      <c r="PJT40" s="1925"/>
      <c r="PJU40" s="1925"/>
      <c r="PJV40" s="1925"/>
      <c r="PJW40" s="1925"/>
      <c r="PJX40" s="1925"/>
      <c r="PJY40" s="1925"/>
      <c r="PJZ40" s="1925"/>
      <c r="PKA40" s="1925"/>
      <c r="PKB40" s="1925"/>
      <c r="PKC40" s="1925"/>
      <c r="PKD40" s="1925"/>
      <c r="PKE40" s="1925"/>
      <c r="PKF40" s="1925"/>
      <c r="PKG40" s="1925"/>
      <c r="PKH40" s="1925"/>
      <c r="PKI40" s="1925"/>
      <c r="PKJ40" s="1925"/>
      <c r="PKK40" s="1925"/>
      <c r="PKL40" s="1925"/>
      <c r="PKM40" s="1925"/>
      <c r="PKN40" s="1925"/>
      <c r="PKO40" s="1925"/>
      <c r="PKP40" s="1925"/>
      <c r="PKQ40" s="1925"/>
      <c r="PKR40" s="1925"/>
      <c r="PKS40" s="1925"/>
      <c r="PKT40" s="1925"/>
      <c r="PKU40" s="1925"/>
      <c r="PKV40" s="1925"/>
      <c r="PKW40" s="1925"/>
      <c r="PKX40" s="1925"/>
      <c r="PKY40" s="1925"/>
      <c r="PKZ40" s="1925"/>
      <c r="PLA40" s="1925"/>
      <c r="PLB40" s="1925"/>
      <c r="PLC40" s="1925"/>
      <c r="PLD40" s="1925"/>
      <c r="PLE40" s="1925"/>
      <c r="PLF40" s="1925"/>
      <c r="PLG40" s="1925"/>
      <c r="PLH40" s="1925"/>
      <c r="PLI40" s="1925"/>
      <c r="PLJ40" s="1925"/>
      <c r="PLK40" s="1925"/>
      <c r="PLL40" s="1925"/>
      <c r="PLM40" s="1925"/>
      <c r="PLN40" s="1925"/>
      <c r="PLO40" s="1925"/>
      <c r="PLP40" s="1925"/>
      <c r="PLQ40" s="1925"/>
      <c r="PLR40" s="1925"/>
      <c r="PLS40" s="1925"/>
      <c r="PLT40" s="1925"/>
      <c r="PLU40" s="1925"/>
      <c r="PLV40" s="1925"/>
      <c r="PLW40" s="1925"/>
      <c r="PLX40" s="1925"/>
      <c r="PLY40" s="1925"/>
      <c r="PLZ40" s="1925"/>
      <c r="PMA40" s="1925"/>
      <c r="PMB40" s="1925"/>
      <c r="PMC40" s="1925"/>
      <c r="PMD40" s="1925"/>
      <c r="PME40" s="1925"/>
      <c r="PMF40" s="1925"/>
      <c r="PMG40" s="1925"/>
      <c r="PMH40" s="1925"/>
      <c r="PMI40" s="1925"/>
      <c r="PMJ40" s="1925"/>
      <c r="PMK40" s="1925"/>
      <c r="PML40" s="1925"/>
      <c r="PMM40" s="1925"/>
      <c r="PMN40" s="1925"/>
      <c r="PMO40" s="1925"/>
      <c r="PMP40" s="1925"/>
      <c r="PMQ40" s="1925"/>
      <c r="PMR40" s="1925"/>
      <c r="PMS40" s="1925"/>
      <c r="PMT40" s="1925"/>
      <c r="PMU40" s="1925"/>
      <c r="PMV40" s="1925"/>
      <c r="PMW40" s="1925"/>
      <c r="PMX40" s="1925"/>
      <c r="PMY40" s="1925"/>
      <c r="PMZ40" s="1925"/>
      <c r="PNA40" s="1925"/>
      <c r="PNB40" s="1925"/>
      <c r="PNC40" s="1925"/>
      <c r="PND40" s="1925"/>
      <c r="PNE40" s="1925"/>
      <c r="PNF40" s="1925"/>
      <c r="PNG40" s="1925"/>
      <c r="PNH40" s="1925"/>
      <c r="PNI40" s="1925"/>
      <c r="PNJ40" s="1925"/>
      <c r="PNK40" s="1925"/>
      <c r="PNL40" s="1925"/>
      <c r="PNM40" s="1925"/>
      <c r="PNN40" s="1925"/>
      <c r="PNO40" s="1925"/>
      <c r="PNP40" s="1925"/>
      <c r="PNQ40" s="1925"/>
      <c r="PNR40" s="1925"/>
      <c r="PNS40" s="1925"/>
      <c r="PNT40" s="1925"/>
      <c r="PNU40" s="1925"/>
      <c r="PNV40" s="1925"/>
      <c r="PNW40" s="1925"/>
      <c r="PNX40" s="1925"/>
      <c r="PNY40" s="1925"/>
      <c r="PNZ40" s="1925"/>
      <c r="POA40" s="1925"/>
      <c r="POB40" s="1925"/>
      <c r="POC40" s="1925"/>
      <c r="POD40" s="1925"/>
      <c r="POE40" s="1925"/>
      <c r="POF40" s="1925"/>
      <c r="POG40" s="1925"/>
      <c r="POH40" s="1925"/>
      <c r="POI40" s="1925"/>
      <c r="POJ40" s="1925"/>
      <c r="POK40" s="1925"/>
      <c r="POL40" s="1925"/>
      <c r="POM40" s="1925"/>
      <c r="PON40" s="1925"/>
      <c r="POO40" s="1925"/>
      <c r="POP40" s="1925"/>
      <c r="POQ40" s="1925"/>
      <c r="POR40" s="1925"/>
      <c r="POS40" s="1925"/>
      <c r="POT40" s="1925"/>
      <c r="POU40" s="1925"/>
      <c r="POV40" s="1925"/>
      <c r="POW40" s="1925"/>
      <c r="POX40" s="1925"/>
      <c r="POY40" s="1925"/>
      <c r="POZ40" s="1925"/>
      <c r="PPA40" s="1925"/>
      <c r="PPB40" s="1925"/>
      <c r="PPC40" s="1925"/>
      <c r="PPD40" s="1925"/>
      <c r="PPE40" s="1925"/>
      <c r="PPF40" s="1925"/>
      <c r="PPG40" s="1925"/>
      <c r="PPH40" s="1925"/>
      <c r="PPI40" s="1925"/>
      <c r="PPJ40" s="1925"/>
      <c r="PPK40" s="1925"/>
      <c r="PPL40" s="1925"/>
      <c r="PPM40" s="1925"/>
      <c r="PPN40" s="1925"/>
      <c r="PPO40" s="1925"/>
      <c r="PPP40" s="1925"/>
      <c r="PPQ40" s="1925"/>
      <c r="PPR40" s="1925"/>
      <c r="PPS40" s="1925"/>
      <c r="PPT40" s="1925"/>
      <c r="PPU40" s="1925"/>
      <c r="PPV40" s="1925"/>
      <c r="PPW40" s="1925"/>
      <c r="PPX40" s="1925"/>
      <c r="PPY40" s="1925"/>
      <c r="PPZ40" s="1925"/>
      <c r="PQA40" s="1925"/>
      <c r="PQB40" s="1925"/>
      <c r="PQC40" s="1925"/>
      <c r="PQD40" s="1925"/>
      <c r="PQE40" s="1925"/>
      <c r="PQF40" s="1925"/>
      <c r="PQG40" s="1925"/>
      <c r="PQH40" s="1925"/>
      <c r="PQI40" s="1925"/>
      <c r="PQJ40" s="1925"/>
      <c r="PQK40" s="1925"/>
      <c r="PQL40" s="1925"/>
      <c r="PQM40" s="1925"/>
      <c r="PQN40" s="1925"/>
      <c r="PQO40" s="1925"/>
      <c r="PQP40" s="1925"/>
      <c r="PQQ40" s="1925"/>
      <c r="PQR40" s="1925"/>
      <c r="PQS40" s="1925"/>
      <c r="PQT40" s="1925"/>
      <c r="PQU40" s="1925"/>
      <c r="PQV40" s="1925"/>
      <c r="PQW40" s="1925"/>
      <c r="PQX40" s="1925"/>
      <c r="PQY40" s="1925"/>
      <c r="PQZ40" s="1925"/>
      <c r="PRA40" s="1925"/>
      <c r="PRB40" s="1925"/>
      <c r="PRC40" s="1925"/>
      <c r="PRD40" s="1925"/>
      <c r="PRE40" s="1925"/>
      <c r="PRF40" s="1925"/>
      <c r="PRG40" s="1925"/>
      <c r="PRH40" s="1925"/>
      <c r="PRI40" s="1925"/>
      <c r="PRJ40" s="1925"/>
      <c r="PRK40" s="1925"/>
      <c r="PRL40" s="1925"/>
      <c r="PRM40" s="1925"/>
      <c r="PRN40" s="1925"/>
      <c r="PRO40" s="1925"/>
      <c r="PRP40" s="1925"/>
      <c r="PRQ40" s="1925"/>
      <c r="PRR40" s="1925"/>
      <c r="PRS40" s="1925"/>
      <c r="PRT40" s="1925"/>
      <c r="PRU40" s="1925"/>
      <c r="PRV40" s="1925"/>
      <c r="PRW40" s="1925"/>
      <c r="PRX40" s="1925"/>
      <c r="PRY40" s="1925"/>
      <c r="PRZ40" s="1925"/>
      <c r="PSA40" s="1925"/>
      <c r="PSB40" s="1925"/>
      <c r="PSC40" s="1925"/>
      <c r="PSD40" s="1925"/>
      <c r="PSE40" s="1925"/>
      <c r="PSF40" s="1925"/>
      <c r="PSG40" s="1925"/>
      <c r="PSH40" s="1925"/>
      <c r="PSI40" s="1925"/>
      <c r="PSJ40" s="1925"/>
      <c r="PSK40" s="1925"/>
      <c r="PSL40" s="1925"/>
      <c r="PSM40" s="1925"/>
      <c r="PSN40" s="1925"/>
      <c r="PSO40" s="1925"/>
      <c r="PSP40" s="1925"/>
      <c r="PSQ40" s="1925"/>
      <c r="PSR40" s="1925"/>
      <c r="PSS40" s="1925"/>
      <c r="PST40" s="1925"/>
      <c r="PSU40" s="1925"/>
      <c r="PSV40" s="1925"/>
      <c r="PSW40" s="1925"/>
      <c r="PSX40" s="1925"/>
      <c r="PSY40" s="1925"/>
      <c r="PSZ40" s="1925"/>
      <c r="PTA40" s="1925"/>
      <c r="PTB40" s="1925"/>
      <c r="PTC40" s="1925"/>
      <c r="PTD40" s="1925"/>
      <c r="PTE40" s="1925"/>
      <c r="PTF40" s="1925"/>
      <c r="PTG40" s="1925"/>
      <c r="PTH40" s="1925"/>
      <c r="PTI40" s="1925"/>
      <c r="PTJ40" s="1925"/>
      <c r="PTK40" s="1925"/>
      <c r="PTL40" s="1925"/>
      <c r="PTM40" s="1925"/>
      <c r="PTN40" s="1925"/>
      <c r="PTO40" s="1925"/>
      <c r="PTP40" s="1925"/>
      <c r="PTQ40" s="1925"/>
      <c r="PTR40" s="1925"/>
      <c r="PTS40" s="1925"/>
      <c r="PTT40" s="1925"/>
      <c r="PTU40" s="1925"/>
      <c r="PTV40" s="1925"/>
      <c r="PTW40" s="1925"/>
      <c r="PTX40" s="1925"/>
      <c r="PTY40" s="1925"/>
      <c r="PTZ40" s="1925"/>
      <c r="PUA40" s="1925"/>
      <c r="PUB40" s="1925"/>
      <c r="PUC40" s="1925"/>
      <c r="PUD40" s="1925"/>
      <c r="PUE40" s="1925"/>
      <c r="PUF40" s="1925"/>
      <c r="PUG40" s="1925"/>
      <c r="PUH40" s="1925"/>
      <c r="PUI40" s="1925"/>
      <c r="PUJ40" s="1925"/>
      <c r="PUK40" s="1925"/>
      <c r="PUL40" s="1925"/>
      <c r="PUM40" s="1925"/>
      <c r="PUN40" s="1925"/>
      <c r="PUO40" s="1925"/>
      <c r="PUP40" s="1925"/>
      <c r="PUQ40" s="1925"/>
      <c r="PUR40" s="1925"/>
      <c r="PUS40" s="1925"/>
      <c r="PUT40" s="1925"/>
      <c r="PUU40" s="1925"/>
      <c r="PUV40" s="1925"/>
      <c r="PUW40" s="1925"/>
      <c r="PUX40" s="1925"/>
      <c r="PUY40" s="1925"/>
      <c r="PUZ40" s="1925"/>
      <c r="PVA40" s="1925"/>
      <c r="PVB40" s="1925"/>
      <c r="PVC40" s="1925"/>
      <c r="PVD40" s="1925"/>
      <c r="PVE40" s="1925"/>
      <c r="PVF40" s="1925"/>
      <c r="PVG40" s="1925"/>
      <c r="PVH40" s="1925"/>
      <c r="PVI40" s="1925"/>
      <c r="PVJ40" s="1925"/>
      <c r="PVK40" s="1925"/>
      <c r="PVL40" s="1925"/>
      <c r="PVM40" s="1925"/>
      <c r="PVN40" s="1925"/>
      <c r="PVO40" s="1925"/>
      <c r="PVP40" s="1925"/>
      <c r="PVQ40" s="1925"/>
      <c r="PVR40" s="1925"/>
      <c r="PVS40" s="1925"/>
      <c r="PVT40" s="1925"/>
      <c r="PVU40" s="1925"/>
      <c r="PVV40" s="1925"/>
      <c r="PVW40" s="1925"/>
      <c r="PVX40" s="1925"/>
      <c r="PVY40" s="1925"/>
      <c r="PVZ40" s="1925"/>
      <c r="PWA40" s="1925"/>
      <c r="PWB40" s="1925"/>
      <c r="PWC40" s="1925"/>
      <c r="PWD40" s="1925"/>
      <c r="PWE40" s="1925"/>
      <c r="PWF40" s="1925"/>
      <c r="PWG40" s="1925"/>
      <c r="PWH40" s="1925"/>
      <c r="PWI40" s="1925"/>
      <c r="PWJ40" s="1925"/>
      <c r="PWK40" s="1925"/>
      <c r="PWL40" s="1925"/>
      <c r="PWM40" s="1925"/>
      <c r="PWN40" s="1925"/>
      <c r="PWO40" s="1925"/>
      <c r="PWP40" s="1925"/>
      <c r="PWQ40" s="1925"/>
      <c r="PWR40" s="1925"/>
      <c r="PWS40" s="1925"/>
      <c r="PWT40" s="1925"/>
      <c r="PWU40" s="1925"/>
      <c r="PWV40" s="1925"/>
      <c r="PWW40" s="1925"/>
      <c r="PWX40" s="1925"/>
      <c r="PWY40" s="1925"/>
      <c r="PWZ40" s="1925"/>
      <c r="PXA40" s="1925"/>
      <c r="PXB40" s="1925"/>
      <c r="PXC40" s="1925"/>
      <c r="PXD40" s="1925"/>
      <c r="PXE40" s="1925"/>
      <c r="PXF40" s="1925"/>
      <c r="PXG40" s="1925"/>
      <c r="PXH40" s="1925"/>
      <c r="PXI40" s="1925"/>
      <c r="PXJ40" s="1925"/>
      <c r="PXK40" s="1925"/>
      <c r="PXL40" s="1925"/>
      <c r="PXM40" s="1925"/>
      <c r="PXN40" s="1925"/>
      <c r="PXO40" s="1925"/>
      <c r="PXP40" s="1925"/>
      <c r="PXQ40" s="1925"/>
      <c r="PXR40" s="1925"/>
      <c r="PXS40" s="1925"/>
      <c r="PXT40" s="1925"/>
      <c r="PXU40" s="1925"/>
      <c r="PXV40" s="1925"/>
      <c r="PXW40" s="1925"/>
      <c r="PXX40" s="1925"/>
      <c r="PXY40" s="1925"/>
      <c r="PXZ40" s="1925"/>
      <c r="PYA40" s="1925"/>
      <c r="PYB40" s="1925"/>
      <c r="PYC40" s="1925"/>
      <c r="PYD40" s="1925"/>
      <c r="PYE40" s="1925"/>
      <c r="PYF40" s="1925"/>
      <c r="PYG40" s="1925"/>
      <c r="PYH40" s="1925"/>
      <c r="PYI40" s="1925"/>
      <c r="PYJ40" s="1925"/>
      <c r="PYK40" s="1925"/>
      <c r="PYL40" s="1925"/>
      <c r="PYM40" s="1925"/>
      <c r="PYN40" s="1925"/>
      <c r="PYO40" s="1925"/>
      <c r="PYP40" s="1925"/>
      <c r="PYQ40" s="1925"/>
      <c r="PYR40" s="1925"/>
      <c r="PYS40" s="1925"/>
      <c r="PYT40" s="1925"/>
      <c r="PYU40" s="1925"/>
      <c r="PYV40" s="1925"/>
      <c r="PYW40" s="1925"/>
      <c r="PYX40" s="1925"/>
      <c r="PYY40" s="1925"/>
      <c r="PYZ40" s="1925"/>
      <c r="PZA40" s="1925"/>
      <c r="PZB40" s="1925"/>
      <c r="PZC40" s="1925"/>
      <c r="PZD40" s="1925"/>
      <c r="PZE40" s="1925"/>
      <c r="PZF40" s="1925"/>
      <c r="PZG40" s="1925"/>
      <c r="PZH40" s="1925"/>
      <c r="PZI40" s="1925"/>
      <c r="PZJ40" s="1925"/>
      <c r="PZK40" s="1925"/>
      <c r="PZL40" s="1925"/>
      <c r="PZM40" s="1925"/>
      <c r="PZN40" s="1925"/>
      <c r="PZO40" s="1925"/>
      <c r="PZP40" s="1925"/>
      <c r="PZQ40" s="1925"/>
      <c r="PZR40" s="1925"/>
      <c r="PZS40" s="1925"/>
      <c r="PZT40" s="1925"/>
      <c r="PZU40" s="1925"/>
      <c r="PZV40" s="1925"/>
      <c r="PZW40" s="1925"/>
      <c r="PZX40" s="1925"/>
      <c r="PZY40" s="1925"/>
      <c r="PZZ40" s="1925"/>
      <c r="QAA40" s="1925"/>
      <c r="QAB40" s="1925"/>
      <c r="QAC40" s="1925"/>
      <c r="QAD40" s="1925"/>
      <c r="QAE40" s="1925"/>
      <c r="QAF40" s="1925"/>
      <c r="QAG40" s="1925"/>
      <c r="QAH40" s="1925"/>
      <c r="QAI40" s="1925"/>
      <c r="QAJ40" s="1925"/>
      <c r="QAK40" s="1925"/>
      <c r="QAL40" s="1925"/>
      <c r="QAM40" s="1925"/>
      <c r="QAN40" s="1925"/>
      <c r="QAO40" s="1925"/>
      <c r="QAP40" s="1925"/>
      <c r="QAQ40" s="1925"/>
      <c r="QAR40" s="1925"/>
      <c r="QAS40" s="1925"/>
      <c r="QAT40" s="1925"/>
      <c r="QAU40" s="1925"/>
      <c r="QAV40" s="1925"/>
      <c r="QAW40" s="1925"/>
      <c r="QAX40" s="1925"/>
      <c r="QAY40" s="1925"/>
      <c r="QAZ40" s="1925"/>
      <c r="QBA40" s="1925"/>
      <c r="QBB40" s="1925"/>
      <c r="QBC40" s="1925"/>
      <c r="QBD40" s="1925"/>
      <c r="QBE40" s="1925"/>
      <c r="QBF40" s="1925"/>
      <c r="QBG40" s="1925"/>
      <c r="QBH40" s="1925"/>
      <c r="QBI40" s="1925"/>
      <c r="QBJ40" s="1925"/>
      <c r="QBK40" s="1925"/>
      <c r="QBL40" s="1925"/>
      <c r="QBM40" s="1925"/>
      <c r="QBN40" s="1925"/>
      <c r="QBO40" s="1925"/>
      <c r="QBP40" s="1925"/>
      <c r="QBQ40" s="1925"/>
      <c r="QBR40" s="1925"/>
      <c r="QBS40" s="1925"/>
      <c r="QBT40" s="1925"/>
      <c r="QBU40" s="1925"/>
      <c r="QBV40" s="1925"/>
      <c r="QBW40" s="1925"/>
      <c r="QBX40" s="1925"/>
      <c r="QBY40" s="1925"/>
      <c r="QBZ40" s="1925"/>
      <c r="QCA40" s="1925"/>
      <c r="QCB40" s="1925"/>
      <c r="QCC40" s="1925"/>
      <c r="QCD40" s="1925"/>
      <c r="QCE40" s="1925"/>
      <c r="QCF40" s="1925"/>
      <c r="QCG40" s="1925"/>
      <c r="QCH40" s="1925"/>
      <c r="QCI40" s="1925"/>
      <c r="QCJ40" s="1925"/>
      <c r="QCK40" s="1925"/>
      <c r="QCL40" s="1925"/>
      <c r="QCM40" s="1925"/>
      <c r="QCN40" s="1925"/>
      <c r="QCO40" s="1925"/>
      <c r="QCP40" s="1925"/>
      <c r="QCQ40" s="1925"/>
      <c r="QCR40" s="1925"/>
      <c r="QCS40" s="1925"/>
      <c r="QCT40" s="1925"/>
      <c r="QCU40" s="1925"/>
      <c r="QCV40" s="1925"/>
      <c r="QCW40" s="1925"/>
      <c r="QCX40" s="1925"/>
      <c r="QCY40" s="1925"/>
      <c r="QCZ40" s="1925"/>
      <c r="QDA40" s="1925"/>
      <c r="QDB40" s="1925"/>
      <c r="QDC40" s="1925"/>
      <c r="QDD40" s="1925"/>
      <c r="QDE40" s="1925"/>
      <c r="QDF40" s="1925"/>
      <c r="QDG40" s="1925"/>
      <c r="QDH40" s="1925"/>
      <c r="QDI40" s="1925"/>
      <c r="QDJ40" s="1925"/>
      <c r="QDK40" s="1925"/>
      <c r="QDL40" s="1925"/>
      <c r="QDM40" s="1925"/>
      <c r="QDN40" s="1925"/>
      <c r="QDO40" s="1925"/>
      <c r="QDP40" s="1925"/>
      <c r="QDQ40" s="1925"/>
      <c r="QDR40" s="1925"/>
      <c r="QDS40" s="1925"/>
      <c r="QDT40" s="1925"/>
      <c r="QDU40" s="1925"/>
      <c r="QDV40" s="1925"/>
      <c r="QDW40" s="1925"/>
      <c r="QDX40" s="1925"/>
      <c r="QDY40" s="1925"/>
      <c r="QDZ40" s="1925"/>
      <c r="QEA40" s="1925"/>
      <c r="QEB40" s="1925"/>
      <c r="QEC40" s="1925"/>
      <c r="QED40" s="1925"/>
      <c r="QEE40" s="1925"/>
      <c r="QEF40" s="1925"/>
      <c r="QEG40" s="1925"/>
      <c r="QEH40" s="1925"/>
      <c r="QEI40" s="1925"/>
      <c r="QEJ40" s="1925"/>
      <c r="QEK40" s="1925"/>
      <c r="QEL40" s="1925"/>
      <c r="QEM40" s="1925"/>
      <c r="QEN40" s="1925"/>
      <c r="QEO40" s="1925"/>
      <c r="QEP40" s="1925"/>
      <c r="QEQ40" s="1925"/>
      <c r="QER40" s="1925"/>
      <c r="QES40" s="1925"/>
      <c r="QET40" s="1925"/>
      <c r="QEU40" s="1925"/>
      <c r="QEV40" s="1925"/>
      <c r="QEW40" s="1925"/>
      <c r="QEX40" s="1925"/>
      <c r="QEY40" s="1925"/>
      <c r="QEZ40" s="1925"/>
      <c r="QFA40" s="1925"/>
      <c r="QFB40" s="1925"/>
      <c r="QFC40" s="1925"/>
      <c r="QFD40" s="1925"/>
      <c r="QFE40" s="1925"/>
      <c r="QFF40" s="1925"/>
      <c r="QFG40" s="1925"/>
      <c r="QFH40" s="1925"/>
      <c r="QFI40" s="1925"/>
      <c r="QFJ40" s="1925"/>
      <c r="QFK40" s="1925"/>
      <c r="QFL40" s="1925"/>
      <c r="QFM40" s="1925"/>
      <c r="QFN40" s="1925"/>
      <c r="QFO40" s="1925"/>
      <c r="QFP40" s="1925"/>
      <c r="QFQ40" s="1925"/>
      <c r="QFR40" s="1925"/>
      <c r="QFS40" s="1925"/>
      <c r="QFT40" s="1925"/>
      <c r="QFU40" s="1925"/>
      <c r="QFV40" s="1925"/>
      <c r="QFW40" s="1925"/>
      <c r="QFX40" s="1925"/>
      <c r="QFY40" s="1925"/>
      <c r="QFZ40" s="1925"/>
      <c r="QGA40" s="1925"/>
      <c r="QGB40" s="1925"/>
      <c r="QGC40" s="1925"/>
      <c r="QGD40" s="1925"/>
      <c r="QGE40" s="1925"/>
      <c r="QGF40" s="1925"/>
      <c r="QGG40" s="1925"/>
      <c r="QGH40" s="1925"/>
      <c r="QGI40" s="1925"/>
      <c r="QGJ40" s="1925"/>
      <c r="QGK40" s="1925"/>
      <c r="QGL40" s="1925"/>
      <c r="QGM40" s="1925"/>
      <c r="QGN40" s="1925"/>
      <c r="QGO40" s="1925"/>
      <c r="QGP40" s="1925"/>
      <c r="QGQ40" s="1925"/>
      <c r="QGR40" s="1925"/>
      <c r="QGS40" s="1925"/>
      <c r="QGT40" s="1925"/>
      <c r="QGU40" s="1925"/>
      <c r="QGV40" s="1925"/>
      <c r="QGW40" s="1925"/>
      <c r="QGX40" s="1925"/>
      <c r="QGY40" s="1925"/>
      <c r="QGZ40" s="1925"/>
      <c r="QHA40" s="1925"/>
      <c r="QHB40" s="1925"/>
      <c r="QHC40" s="1925"/>
      <c r="QHD40" s="1925"/>
      <c r="QHE40" s="1925"/>
      <c r="QHF40" s="1925"/>
      <c r="QHG40" s="1925"/>
      <c r="QHH40" s="1925"/>
      <c r="QHI40" s="1925"/>
      <c r="QHJ40" s="1925"/>
      <c r="QHK40" s="1925"/>
      <c r="QHL40" s="1925"/>
      <c r="QHM40" s="1925"/>
      <c r="QHN40" s="1925"/>
      <c r="QHO40" s="1925"/>
      <c r="QHP40" s="1925"/>
      <c r="QHQ40" s="1925"/>
      <c r="QHR40" s="1925"/>
      <c r="QHS40" s="1925"/>
      <c r="QHT40" s="1925"/>
      <c r="QHU40" s="1925"/>
      <c r="QHV40" s="1925"/>
      <c r="QHW40" s="1925"/>
      <c r="QHX40" s="1925"/>
      <c r="QHY40" s="1925"/>
      <c r="QHZ40" s="1925"/>
      <c r="QIA40" s="1925"/>
      <c r="QIB40" s="1925"/>
      <c r="QIC40" s="1925"/>
      <c r="QID40" s="1925"/>
      <c r="QIE40" s="1925"/>
      <c r="QIF40" s="1925"/>
      <c r="QIG40" s="1925"/>
      <c r="QIH40" s="1925"/>
      <c r="QII40" s="1925"/>
      <c r="QIJ40" s="1925"/>
      <c r="QIK40" s="1925"/>
      <c r="QIL40" s="1925"/>
      <c r="QIM40" s="1925"/>
      <c r="QIN40" s="1925"/>
      <c r="QIO40" s="1925"/>
      <c r="QIP40" s="1925"/>
      <c r="QIQ40" s="1925"/>
      <c r="QIR40" s="1925"/>
      <c r="QIS40" s="1925"/>
      <c r="QIT40" s="1925"/>
      <c r="QIU40" s="1925"/>
      <c r="QIV40" s="1925"/>
      <c r="QIW40" s="1925"/>
      <c r="QIX40" s="1925"/>
      <c r="QIY40" s="1925"/>
      <c r="QIZ40" s="1925"/>
      <c r="QJA40" s="1925"/>
      <c r="QJB40" s="1925"/>
      <c r="QJC40" s="1925"/>
      <c r="QJD40" s="1925"/>
      <c r="QJE40" s="1925"/>
      <c r="QJF40" s="1925"/>
      <c r="QJG40" s="1925"/>
      <c r="QJH40" s="1925"/>
      <c r="QJI40" s="1925"/>
      <c r="QJJ40" s="1925"/>
      <c r="QJK40" s="1925"/>
      <c r="QJL40" s="1925"/>
      <c r="QJM40" s="1925"/>
      <c r="QJN40" s="1925"/>
      <c r="QJO40" s="1925"/>
      <c r="QJP40" s="1925"/>
      <c r="QJQ40" s="1925"/>
      <c r="QJR40" s="1925"/>
      <c r="QJS40" s="1925"/>
      <c r="QJT40" s="1925"/>
      <c r="QJU40" s="1925"/>
      <c r="QJV40" s="1925"/>
      <c r="QJW40" s="1925"/>
      <c r="QJX40" s="1925"/>
      <c r="QJY40" s="1925"/>
      <c r="QJZ40" s="1925"/>
      <c r="QKA40" s="1925"/>
      <c r="QKB40" s="1925"/>
      <c r="QKC40" s="1925"/>
      <c r="QKD40" s="1925"/>
      <c r="QKE40" s="1925"/>
      <c r="QKF40" s="1925"/>
      <c r="QKG40" s="1925"/>
      <c r="QKH40" s="1925"/>
      <c r="QKI40" s="1925"/>
      <c r="QKJ40" s="1925"/>
      <c r="QKK40" s="1925"/>
      <c r="QKL40" s="1925"/>
      <c r="QKM40" s="1925"/>
      <c r="QKN40" s="1925"/>
      <c r="QKO40" s="1925"/>
      <c r="QKP40" s="1925"/>
      <c r="QKQ40" s="1925"/>
      <c r="QKR40" s="1925"/>
      <c r="QKS40" s="1925"/>
      <c r="QKT40" s="1925"/>
      <c r="QKU40" s="1925"/>
      <c r="QKV40" s="1925"/>
      <c r="QKW40" s="1925"/>
      <c r="QKX40" s="1925"/>
      <c r="QKY40" s="1925"/>
      <c r="QKZ40" s="1925"/>
      <c r="QLA40" s="1925"/>
      <c r="QLB40" s="1925"/>
      <c r="QLC40" s="1925"/>
      <c r="QLD40" s="1925"/>
      <c r="QLE40" s="1925"/>
      <c r="QLF40" s="1925"/>
      <c r="QLG40" s="1925"/>
      <c r="QLH40" s="1925"/>
      <c r="QLI40" s="1925"/>
      <c r="QLJ40" s="1925"/>
      <c r="QLK40" s="1925"/>
      <c r="QLL40" s="1925"/>
      <c r="QLM40" s="1925"/>
      <c r="QLN40" s="1925"/>
      <c r="QLO40" s="1925"/>
      <c r="QLP40" s="1925"/>
      <c r="QLQ40" s="1925"/>
      <c r="QLR40" s="1925"/>
      <c r="QLS40" s="1925"/>
      <c r="QLT40" s="1925"/>
      <c r="QLU40" s="1925"/>
      <c r="QLV40" s="1925"/>
      <c r="QLW40" s="1925"/>
      <c r="QLX40" s="1925"/>
      <c r="QLY40" s="1925"/>
      <c r="QLZ40" s="1925"/>
      <c r="QMA40" s="1925"/>
      <c r="QMB40" s="1925"/>
      <c r="QMC40" s="1925"/>
      <c r="QMD40" s="1925"/>
      <c r="QME40" s="1925"/>
      <c r="QMF40" s="1925"/>
      <c r="QMG40" s="1925"/>
      <c r="QMH40" s="1925"/>
      <c r="QMI40" s="1925"/>
      <c r="QMJ40" s="1925"/>
      <c r="QMK40" s="1925"/>
      <c r="QML40" s="1925"/>
      <c r="QMM40" s="1925"/>
      <c r="QMN40" s="1925"/>
      <c r="QMO40" s="1925"/>
      <c r="QMP40" s="1925"/>
      <c r="QMQ40" s="1925"/>
      <c r="QMR40" s="1925"/>
      <c r="QMS40" s="1925"/>
      <c r="QMT40" s="1925"/>
      <c r="QMU40" s="1925"/>
      <c r="QMV40" s="1925"/>
      <c r="QMW40" s="1925"/>
      <c r="QMX40" s="1925"/>
      <c r="QMY40" s="1925"/>
      <c r="QMZ40" s="1925"/>
      <c r="QNA40" s="1925"/>
      <c r="QNB40" s="1925"/>
      <c r="QNC40" s="1925"/>
      <c r="QND40" s="1925"/>
      <c r="QNE40" s="1925"/>
      <c r="QNF40" s="1925"/>
      <c r="QNG40" s="1925"/>
      <c r="QNH40" s="1925"/>
      <c r="QNI40" s="1925"/>
      <c r="QNJ40" s="1925"/>
      <c r="QNK40" s="1925"/>
      <c r="QNL40" s="1925"/>
      <c r="QNM40" s="1925"/>
      <c r="QNN40" s="1925"/>
      <c r="QNO40" s="1925"/>
      <c r="QNP40" s="1925"/>
      <c r="QNQ40" s="1925"/>
      <c r="QNR40" s="1925"/>
      <c r="QNS40" s="1925"/>
      <c r="QNT40" s="1925"/>
      <c r="QNU40" s="1925"/>
      <c r="QNV40" s="1925"/>
      <c r="QNW40" s="1925"/>
      <c r="QNX40" s="1925"/>
      <c r="QNY40" s="1925"/>
      <c r="QNZ40" s="1925"/>
      <c r="QOA40" s="1925"/>
      <c r="QOB40" s="1925"/>
      <c r="QOC40" s="1925"/>
      <c r="QOD40" s="1925"/>
      <c r="QOE40" s="1925"/>
      <c r="QOF40" s="1925"/>
      <c r="QOG40" s="1925"/>
      <c r="QOH40" s="1925"/>
      <c r="QOI40" s="1925"/>
      <c r="QOJ40" s="1925"/>
      <c r="QOK40" s="1925"/>
      <c r="QOL40" s="1925"/>
      <c r="QOM40" s="1925"/>
      <c r="QON40" s="1925"/>
      <c r="QOO40" s="1925"/>
      <c r="QOP40" s="1925"/>
      <c r="QOQ40" s="1925"/>
      <c r="QOR40" s="1925"/>
      <c r="QOS40" s="1925"/>
      <c r="QOT40" s="1925"/>
      <c r="QOU40" s="1925"/>
      <c r="QOV40" s="1925"/>
      <c r="QOW40" s="1925"/>
      <c r="QOX40" s="1925"/>
      <c r="QOY40" s="1925"/>
      <c r="QOZ40" s="1925"/>
      <c r="QPA40" s="1925"/>
      <c r="QPB40" s="1925"/>
      <c r="QPC40" s="1925"/>
      <c r="QPD40" s="1925"/>
      <c r="QPE40" s="1925"/>
      <c r="QPF40" s="1925"/>
      <c r="QPG40" s="1925"/>
      <c r="QPH40" s="1925"/>
      <c r="QPI40" s="1925"/>
      <c r="QPJ40" s="1925"/>
      <c r="QPK40" s="1925"/>
      <c r="QPL40" s="1925"/>
      <c r="QPM40" s="1925"/>
      <c r="QPN40" s="1925"/>
      <c r="QPO40" s="1925"/>
      <c r="QPP40" s="1925"/>
      <c r="QPQ40" s="1925"/>
      <c r="QPR40" s="1925"/>
      <c r="QPS40" s="1925"/>
      <c r="QPT40" s="1925"/>
      <c r="QPU40" s="1925"/>
      <c r="QPV40" s="1925"/>
      <c r="QPW40" s="1925"/>
      <c r="QPX40" s="1925"/>
      <c r="QPY40" s="1925"/>
      <c r="QPZ40" s="1925"/>
      <c r="QQA40" s="1925"/>
      <c r="QQB40" s="1925"/>
      <c r="QQC40" s="1925"/>
      <c r="QQD40" s="1925"/>
      <c r="QQE40" s="1925"/>
      <c r="QQF40" s="1925"/>
      <c r="QQG40" s="1925"/>
      <c r="QQH40" s="1925"/>
      <c r="QQI40" s="1925"/>
      <c r="QQJ40" s="1925"/>
      <c r="QQK40" s="1925"/>
      <c r="QQL40" s="1925"/>
      <c r="QQM40" s="1925"/>
      <c r="QQN40" s="1925"/>
      <c r="QQO40" s="1925"/>
      <c r="QQP40" s="1925"/>
      <c r="QQQ40" s="1925"/>
      <c r="QQR40" s="1925"/>
      <c r="QQS40" s="1925"/>
      <c r="QQT40" s="1925"/>
      <c r="QQU40" s="1925"/>
      <c r="QQV40" s="1925"/>
      <c r="QQW40" s="1925"/>
      <c r="QQX40" s="1925"/>
      <c r="QQY40" s="1925"/>
      <c r="QQZ40" s="1925"/>
      <c r="QRA40" s="1925"/>
      <c r="QRB40" s="1925"/>
      <c r="QRC40" s="1925"/>
      <c r="QRD40" s="1925"/>
      <c r="QRE40" s="1925"/>
      <c r="QRF40" s="1925"/>
      <c r="QRG40" s="1925"/>
      <c r="QRH40" s="1925"/>
      <c r="QRI40" s="1925"/>
      <c r="QRJ40" s="1925"/>
      <c r="QRK40" s="1925"/>
      <c r="QRL40" s="1925"/>
      <c r="QRM40" s="1925"/>
      <c r="QRN40" s="1925"/>
      <c r="QRO40" s="1925"/>
      <c r="QRP40" s="1925"/>
      <c r="QRQ40" s="1925"/>
      <c r="QRR40" s="1925"/>
      <c r="QRS40" s="1925"/>
      <c r="QRT40" s="1925"/>
      <c r="QRU40" s="1925"/>
      <c r="QRV40" s="1925"/>
      <c r="QRW40" s="1925"/>
      <c r="QRX40" s="1925"/>
      <c r="QRY40" s="1925"/>
      <c r="QRZ40" s="1925"/>
      <c r="QSA40" s="1925"/>
      <c r="QSB40" s="1925"/>
      <c r="QSC40" s="1925"/>
      <c r="QSD40" s="1925"/>
      <c r="QSE40" s="1925"/>
      <c r="QSF40" s="1925"/>
      <c r="QSG40" s="1925"/>
      <c r="QSH40" s="1925"/>
      <c r="QSI40" s="1925"/>
      <c r="QSJ40" s="1925"/>
      <c r="QSK40" s="1925"/>
      <c r="QSL40" s="1925"/>
      <c r="QSM40" s="1925"/>
      <c r="QSN40" s="1925"/>
      <c r="QSO40" s="1925"/>
      <c r="QSP40" s="1925"/>
      <c r="QSQ40" s="1925"/>
      <c r="QSR40" s="1925"/>
      <c r="QSS40" s="1925"/>
      <c r="QST40" s="1925"/>
      <c r="QSU40" s="1925"/>
      <c r="QSV40" s="1925"/>
      <c r="QSW40" s="1925"/>
      <c r="QSX40" s="1925"/>
      <c r="QSY40" s="1925"/>
      <c r="QSZ40" s="1925"/>
      <c r="QTA40" s="1925"/>
      <c r="QTB40" s="1925"/>
      <c r="QTC40" s="1925"/>
      <c r="QTD40" s="1925"/>
      <c r="QTE40" s="1925"/>
      <c r="QTF40" s="1925"/>
      <c r="QTG40" s="1925"/>
      <c r="QTH40" s="1925"/>
      <c r="QTI40" s="1925"/>
      <c r="QTJ40" s="1925"/>
      <c r="QTK40" s="1925"/>
      <c r="QTL40" s="1925"/>
      <c r="QTM40" s="1925"/>
      <c r="QTN40" s="1925"/>
      <c r="QTO40" s="1925"/>
      <c r="QTP40" s="1925"/>
      <c r="QTQ40" s="1925"/>
      <c r="QTR40" s="1925"/>
      <c r="QTS40" s="1925"/>
      <c r="QTT40" s="1925"/>
      <c r="QTU40" s="1925"/>
      <c r="QTV40" s="1925"/>
      <c r="QTW40" s="1925"/>
      <c r="QTX40" s="1925"/>
      <c r="QTY40" s="1925"/>
      <c r="QTZ40" s="1925"/>
      <c r="QUA40" s="1925"/>
      <c r="QUB40" s="1925"/>
      <c r="QUC40" s="1925"/>
      <c r="QUD40" s="1925"/>
      <c r="QUE40" s="1925"/>
      <c r="QUF40" s="1925"/>
      <c r="QUG40" s="1925"/>
      <c r="QUH40" s="1925"/>
      <c r="QUI40" s="1925"/>
      <c r="QUJ40" s="1925"/>
      <c r="QUK40" s="1925"/>
      <c r="QUL40" s="1925"/>
      <c r="QUM40" s="1925"/>
      <c r="QUN40" s="1925"/>
      <c r="QUO40" s="1925"/>
      <c r="QUP40" s="1925"/>
      <c r="QUQ40" s="1925"/>
      <c r="QUR40" s="1925"/>
      <c r="QUS40" s="1925"/>
      <c r="QUT40" s="1925"/>
      <c r="QUU40" s="1925"/>
      <c r="QUV40" s="1925"/>
      <c r="QUW40" s="1925"/>
      <c r="QUX40" s="1925"/>
      <c r="QUY40" s="1925"/>
      <c r="QUZ40" s="1925"/>
      <c r="QVA40" s="1925"/>
      <c r="QVB40" s="1925"/>
      <c r="QVC40" s="1925"/>
      <c r="QVD40" s="1925"/>
      <c r="QVE40" s="1925"/>
      <c r="QVF40" s="1925"/>
      <c r="QVG40" s="1925"/>
      <c r="QVH40" s="1925"/>
      <c r="QVI40" s="1925"/>
      <c r="QVJ40" s="1925"/>
      <c r="QVK40" s="1925"/>
      <c r="QVL40" s="1925"/>
      <c r="QVM40" s="1925"/>
      <c r="QVN40" s="1925"/>
      <c r="QVO40" s="1925"/>
      <c r="QVP40" s="1925"/>
      <c r="QVQ40" s="1925"/>
      <c r="QVR40" s="1925"/>
      <c r="QVS40" s="1925"/>
      <c r="QVT40" s="1925"/>
      <c r="QVU40" s="1925"/>
      <c r="QVV40" s="1925"/>
      <c r="QVW40" s="1925"/>
      <c r="QVX40" s="1925"/>
      <c r="QVY40" s="1925"/>
      <c r="QVZ40" s="1925"/>
      <c r="QWA40" s="1925"/>
      <c r="QWB40" s="1925"/>
      <c r="QWC40" s="1925"/>
      <c r="QWD40" s="1925"/>
      <c r="QWE40" s="1925"/>
      <c r="QWF40" s="1925"/>
      <c r="QWG40" s="1925"/>
      <c r="QWH40" s="1925"/>
      <c r="QWI40" s="1925"/>
      <c r="QWJ40" s="1925"/>
      <c r="QWK40" s="1925"/>
      <c r="QWL40" s="1925"/>
      <c r="QWM40" s="1925"/>
      <c r="QWN40" s="1925"/>
      <c r="QWO40" s="1925"/>
      <c r="QWP40" s="1925"/>
      <c r="QWQ40" s="1925"/>
      <c r="QWR40" s="1925"/>
      <c r="QWS40" s="1925"/>
      <c r="QWT40" s="1925"/>
      <c r="QWU40" s="1925"/>
      <c r="QWV40" s="1925"/>
      <c r="QWW40" s="1925"/>
      <c r="QWX40" s="1925"/>
      <c r="QWY40" s="1925"/>
      <c r="QWZ40" s="1925"/>
      <c r="QXA40" s="1925"/>
      <c r="QXB40" s="1925"/>
      <c r="QXC40" s="1925"/>
      <c r="QXD40" s="1925"/>
      <c r="QXE40" s="1925"/>
      <c r="QXF40" s="1925"/>
      <c r="QXG40" s="1925"/>
      <c r="QXH40" s="1925"/>
      <c r="QXI40" s="1925"/>
      <c r="QXJ40" s="1925"/>
      <c r="QXK40" s="1925"/>
      <c r="QXL40" s="1925"/>
      <c r="QXM40" s="1925"/>
      <c r="QXN40" s="1925"/>
      <c r="QXO40" s="1925"/>
      <c r="QXP40" s="1925"/>
      <c r="QXQ40" s="1925"/>
      <c r="QXR40" s="1925"/>
      <c r="QXS40" s="1925"/>
      <c r="QXT40" s="1925"/>
      <c r="QXU40" s="1925"/>
      <c r="QXV40" s="1925"/>
      <c r="QXW40" s="1925"/>
      <c r="QXX40" s="1925"/>
      <c r="QXY40" s="1925"/>
      <c r="QXZ40" s="1925"/>
      <c r="QYA40" s="1925"/>
      <c r="QYB40" s="1925"/>
      <c r="QYC40" s="1925"/>
      <c r="QYD40" s="1925"/>
      <c r="QYE40" s="1925"/>
      <c r="QYF40" s="1925"/>
      <c r="QYG40" s="1925"/>
      <c r="QYH40" s="1925"/>
      <c r="QYI40" s="1925"/>
      <c r="QYJ40" s="1925"/>
      <c r="QYK40" s="1925"/>
      <c r="QYL40" s="1925"/>
      <c r="QYM40" s="1925"/>
      <c r="QYN40" s="1925"/>
      <c r="QYO40" s="1925"/>
      <c r="QYP40" s="1925"/>
      <c r="QYQ40" s="1925"/>
      <c r="QYR40" s="1925"/>
      <c r="QYS40" s="1925"/>
      <c r="QYT40" s="1925"/>
      <c r="QYU40" s="1925"/>
      <c r="QYV40" s="1925"/>
      <c r="QYW40" s="1925"/>
      <c r="QYX40" s="1925"/>
      <c r="QYY40" s="1925"/>
      <c r="QYZ40" s="1925"/>
      <c r="QZA40" s="1925"/>
      <c r="QZB40" s="1925"/>
      <c r="QZC40" s="1925"/>
      <c r="QZD40" s="1925"/>
      <c r="QZE40" s="1925"/>
      <c r="QZF40" s="1925"/>
      <c r="QZG40" s="1925"/>
      <c r="QZH40" s="1925"/>
      <c r="QZI40" s="1925"/>
      <c r="QZJ40" s="1925"/>
      <c r="QZK40" s="1925"/>
      <c r="QZL40" s="1925"/>
      <c r="QZM40" s="1925"/>
      <c r="QZN40" s="1925"/>
      <c r="QZO40" s="1925"/>
      <c r="QZP40" s="1925"/>
      <c r="QZQ40" s="1925"/>
      <c r="QZR40" s="1925"/>
      <c r="QZS40" s="1925"/>
      <c r="QZT40" s="1925"/>
      <c r="QZU40" s="1925"/>
      <c r="QZV40" s="1925"/>
      <c r="QZW40" s="1925"/>
      <c r="QZX40" s="1925"/>
      <c r="QZY40" s="1925"/>
      <c r="QZZ40" s="1925"/>
      <c r="RAA40" s="1925"/>
      <c r="RAB40" s="1925"/>
      <c r="RAC40" s="1925"/>
      <c r="RAD40" s="1925"/>
      <c r="RAE40" s="1925"/>
      <c r="RAF40" s="1925"/>
      <c r="RAG40" s="1925"/>
      <c r="RAH40" s="1925"/>
      <c r="RAI40" s="1925"/>
      <c r="RAJ40" s="1925"/>
      <c r="RAK40" s="1925"/>
      <c r="RAL40" s="1925"/>
      <c r="RAM40" s="1925"/>
      <c r="RAN40" s="1925"/>
      <c r="RAO40" s="1925"/>
      <c r="RAP40" s="1925"/>
      <c r="RAQ40" s="1925"/>
      <c r="RAR40" s="1925"/>
      <c r="RAS40" s="1925"/>
      <c r="RAT40" s="1925"/>
      <c r="RAU40" s="1925"/>
      <c r="RAV40" s="1925"/>
      <c r="RAW40" s="1925"/>
      <c r="RAX40" s="1925"/>
      <c r="RAY40" s="1925"/>
      <c r="RAZ40" s="1925"/>
      <c r="RBA40" s="1925"/>
      <c r="RBB40" s="1925"/>
      <c r="RBC40" s="1925"/>
      <c r="RBD40" s="1925"/>
      <c r="RBE40" s="1925"/>
      <c r="RBF40" s="1925"/>
      <c r="RBG40" s="1925"/>
      <c r="RBH40" s="1925"/>
      <c r="RBI40" s="1925"/>
      <c r="RBJ40" s="1925"/>
      <c r="RBK40" s="1925"/>
      <c r="RBL40" s="1925"/>
      <c r="RBM40" s="1925"/>
      <c r="RBN40" s="1925"/>
      <c r="RBO40" s="1925"/>
      <c r="RBP40" s="1925"/>
      <c r="RBQ40" s="1925"/>
      <c r="RBR40" s="1925"/>
      <c r="RBS40" s="1925"/>
      <c r="RBT40" s="1925"/>
      <c r="RBU40" s="1925"/>
      <c r="RBV40" s="1925"/>
      <c r="RBW40" s="1925"/>
      <c r="RBX40" s="1925"/>
      <c r="RBY40" s="1925"/>
      <c r="RBZ40" s="1925"/>
      <c r="RCA40" s="1925"/>
      <c r="RCB40" s="1925"/>
      <c r="RCC40" s="1925"/>
      <c r="RCD40" s="1925"/>
      <c r="RCE40" s="1925"/>
      <c r="RCF40" s="1925"/>
      <c r="RCG40" s="1925"/>
      <c r="RCH40" s="1925"/>
      <c r="RCI40" s="1925"/>
      <c r="RCJ40" s="1925"/>
      <c r="RCK40" s="1925"/>
      <c r="RCL40" s="1925"/>
      <c r="RCM40" s="1925"/>
      <c r="RCN40" s="1925"/>
      <c r="RCO40" s="1925"/>
      <c r="RCP40" s="1925"/>
      <c r="RCQ40" s="1925"/>
      <c r="RCR40" s="1925"/>
      <c r="RCS40" s="1925"/>
      <c r="RCT40" s="1925"/>
      <c r="RCU40" s="1925"/>
      <c r="RCV40" s="1925"/>
      <c r="RCW40" s="1925"/>
      <c r="RCX40" s="1925"/>
      <c r="RCY40" s="1925"/>
      <c r="RCZ40" s="1925"/>
      <c r="RDA40" s="1925"/>
      <c r="RDB40" s="1925"/>
      <c r="RDC40" s="1925"/>
      <c r="RDD40" s="1925"/>
      <c r="RDE40" s="1925"/>
      <c r="RDF40" s="1925"/>
      <c r="RDG40" s="1925"/>
      <c r="RDH40" s="1925"/>
      <c r="RDI40" s="1925"/>
      <c r="RDJ40" s="1925"/>
      <c r="RDK40" s="1925"/>
      <c r="RDL40" s="1925"/>
      <c r="RDM40" s="1925"/>
      <c r="RDN40" s="1925"/>
      <c r="RDO40" s="1925"/>
      <c r="RDP40" s="1925"/>
      <c r="RDQ40" s="1925"/>
      <c r="RDR40" s="1925"/>
      <c r="RDS40" s="1925"/>
      <c r="RDT40" s="1925"/>
      <c r="RDU40" s="1925"/>
      <c r="RDV40" s="1925"/>
      <c r="RDW40" s="1925"/>
      <c r="RDX40" s="1925"/>
      <c r="RDY40" s="1925"/>
      <c r="RDZ40" s="1925"/>
      <c r="REA40" s="1925"/>
      <c r="REB40" s="1925"/>
      <c r="REC40" s="1925"/>
      <c r="RED40" s="1925"/>
      <c r="REE40" s="1925"/>
      <c r="REF40" s="1925"/>
      <c r="REG40" s="1925"/>
      <c r="REH40" s="1925"/>
      <c r="REI40" s="1925"/>
      <c r="REJ40" s="1925"/>
      <c r="REK40" s="1925"/>
      <c r="REL40" s="1925"/>
      <c r="REM40" s="1925"/>
      <c r="REN40" s="1925"/>
      <c r="REO40" s="1925"/>
      <c r="REP40" s="1925"/>
      <c r="REQ40" s="1925"/>
      <c r="RER40" s="1925"/>
      <c r="RES40" s="1925"/>
      <c r="RET40" s="1925"/>
      <c r="REU40" s="1925"/>
      <c r="REV40" s="1925"/>
      <c r="REW40" s="1925"/>
      <c r="REX40" s="1925"/>
      <c r="REY40" s="1925"/>
      <c r="REZ40" s="1925"/>
      <c r="RFA40" s="1925"/>
      <c r="RFB40" s="1925"/>
      <c r="RFC40" s="1925"/>
      <c r="RFD40" s="1925"/>
      <c r="RFE40" s="1925"/>
      <c r="RFF40" s="1925"/>
      <c r="RFG40" s="1925"/>
      <c r="RFH40" s="1925"/>
      <c r="RFI40" s="1925"/>
      <c r="RFJ40" s="1925"/>
      <c r="RFK40" s="1925"/>
      <c r="RFL40" s="1925"/>
      <c r="RFM40" s="1925"/>
      <c r="RFN40" s="1925"/>
      <c r="RFO40" s="1925"/>
      <c r="RFP40" s="1925"/>
      <c r="RFQ40" s="1925"/>
      <c r="RFR40" s="1925"/>
      <c r="RFS40" s="1925"/>
      <c r="RFT40" s="1925"/>
      <c r="RFU40" s="1925"/>
      <c r="RFV40" s="1925"/>
      <c r="RFW40" s="1925"/>
      <c r="RFX40" s="1925"/>
      <c r="RFY40" s="1925"/>
      <c r="RFZ40" s="1925"/>
      <c r="RGA40" s="1925"/>
      <c r="RGB40" s="1925"/>
      <c r="RGC40" s="1925"/>
      <c r="RGD40" s="1925"/>
      <c r="RGE40" s="1925"/>
      <c r="RGF40" s="1925"/>
      <c r="RGG40" s="1925"/>
      <c r="RGH40" s="1925"/>
      <c r="RGI40" s="1925"/>
      <c r="RGJ40" s="1925"/>
      <c r="RGK40" s="1925"/>
      <c r="RGL40" s="1925"/>
      <c r="RGM40" s="1925"/>
      <c r="RGN40" s="1925"/>
      <c r="RGO40" s="1925"/>
      <c r="RGP40" s="1925"/>
      <c r="RGQ40" s="1925"/>
      <c r="RGR40" s="1925"/>
      <c r="RGS40" s="1925"/>
      <c r="RGT40" s="1925"/>
      <c r="RGU40" s="1925"/>
      <c r="RGV40" s="1925"/>
      <c r="RGW40" s="1925"/>
      <c r="RGX40" s="1925"/>
      <c r="RGY40" s="1925"/>
      <c r="RGZ40" s="1925"/>
      <c r="RHA40" s="1925"/>
      <c r="RHB40" s="1925"/>
      <c r="RHC40" s="1925"/>
      <c r="RHD40" s="1925"/>
      <c r="RHE40" s="1925"/>
      <c r="RHF40" s="1925"/>
      <c r="RHG40" s="1925"/>
      <c r="RHH40" s="1925"/>
      <c r="RHI40" s="1925"/>
      <c r="RHJ40" s="1925"/>
      <c r="RHK40" s="1925"/>
      <c r="RHL40" s="1925"/>
      <c r="RHM40" s="1925"/>
      <c r="RHN40" s="1925"/>
      <c r="RHO40" s="1925"/>
      <c r="RHP40" s="1925"/>
      <c r="RHQ40" s="1925"/>
      <c r="RHR40" s="1925"/>
      <c r="RHS40" s="1925"/>
      <c r="RHT40" s="1925"/>
      <c r="RHU40" s="1925"/>
      <c r="RHV40" s="1925"/>
      <c r="RHW40" s="1925"/>
      <c r="RHX40" s="1925"/>
      <c r="RHY40" s="1925"/>
      <c r="RHZ40" s="1925"/>
      <c r="RIA40" s="1925"/>
      <c r="RIB40" s="1925"/>
      <c r="RIC40" s="1925"/>
      <c r="RID40" s="1925"/>
      <c r="RIE40" s="1925"/>
      <c r="RIF40" s="1925"/>
      <c r="RIG40" s="1925"/>
      <c r="RIH40" s="1925"/>
      <c r="RII40" s="1925"/>
      <c r="RIJ40" s="1925"/>
      <c r="RIK40" s="1925"/>
      <c r="RIL40" s="1925"/>
      <c r="RIM40" s="1925"/>
      <c r="RIN40" s="1925"/>
      <c r="RIO40" s="1925"/>
      <c r="RIP40" s="1925"/>
      <c r="RIQ40" s="1925"/>
      <c r="RIR40" s="1925"/>
      <c r="RIS40" s="1925"/>
      <c r="RIT40" s="1925"/>
      <c r="RIU40" s="1925"/>
      <c r="RIV40" s="1925"/>
      <c r="RIW40" s="1925"/>
      <c r="RIX40" s="1925"/>
      <c r="RIY40" s="1925"/>
      <c r="RIZ40" s="1925"/>
      <c r="RJA40" s="1925"/>
      <c r="RJB40" s="1925"/>
      <c r="RJC40" s="1925"/>
      <c r="RJD40" s="1925"/>
      <c r="RJE40" s="1925"/>
      <c r="RJF40" s="1925"/>
      <c r="RJG40" s="1925"/>
      <c r="RJH40" s="1925"/>
      <c r="RJI40" s="1925"/>
      <c r="RJJ40" s="1925"/>
      <c r="RJK40" s="1925"/>
      <c r="RJL40" s="1925"/>
      <c r="RJM40" s="1925"/>
      <c r="RJN40" s="1925"/>
      <c r="RJO40" s="1925"/>
      <c r="RJP40" s="1925"/>
      <c r="RJQ40" s="1925"/>
      <c r="RJR40" s="1925"/>
      <c r="RJS40" s="1925"/>
      <c r="RJT40" s="1925"/>
      <c r="RJU40" s="1925"/>
      <c r="RJV40" s="1925"/>
      <c r="RJW40" s="1925"/>
      <c r="RJX40" s="1925"/>
      <c r="RJY40" s="1925"/>
      <c r="RJZ40" s="1925"/>
      <c r="RKA40" s="1925"/>
      <c r="RKB40" s="1925"/>
      <c r="RKC40" s="1925"/>
      <c r="RKD40" s="1925"/>
      <c r="RKE40" s="1925"/>
      <c r="RKF40" s="1925"/>
      <c r="RKG40" s="1925"/>
      <c r="RKH40" s="1925"/>
      <c r="RKI40" s="1925"/>
      <c r="RKJ40" s="1925"/>
      <c r="RKK40" s="1925"/>
      <c r="RKL40" s="1925"/>
      <c r="RKM40" s="1925"/>
      <c r="RKN40" s="1925"/>
      <c r="RKO40" s="1925"/>
      <c r="RKP40" s="1925"/>
      <c r="RKQ40" s="1925"/>
      <c r="RKR40" s="1925"/>
      <c r="RKS40" s="1925"/>
      <c r="RKT40" s="1925"/>
      <c r="RKU40" s="1925"/>
      <c r="RKV40" s="1925"/>
      <c r="RKW40" s="1925"/>
      <c r="RKX40" s="1925"/>
      <c r="RKY40" s="1925"/>
      <c r="RKZ40" s="1925"/>
      <c r="RLA40" s="1925"/>
      <c r="RLB40" s="1925"/>
      <c r="RLC40" s="1925"/>
      <c r="RLD40" s="1925"/>
      <c r="RLE40" s="1925"/>
      <c r="RLF40" s="1925"/>
      <c r="RLG40" s="1925"/>
      <c r="RLH40" s="1925"/>
      <c r="RLI40" s="1925"/>
      <c r="RLJ40" s="1925"/>
      <c r="RLK40" s="1925"/>
      <c r="RLL40" s="1925"/>
      <c r="RLM40" s="1925"/>
      <c r="RLN40" s="1925"/>
      <c r="RLO40" s="1925"/>
      <c r="RLP40" s="1925"/>
      <c r="RLQ40" s="1925"/>
      <c r="RLR40" s="1925"/>
      <c r="RLS40" s="1925"/>
      <c r="RLT40" s="1925"/>
      <c r="RLU40" s="1925"/>
      <c r="RLV40" s="1925"/>
      <c r="RLW40" s="1925"/>
      <c r="RLX40" s="1925"/>
      <c r="RLY40" s="1925"/>
      <c r="RLZ40" s="1925"/>
      <c r="RMA40" s="1925"/>
      <c r="RMB40" s="1925"/>
      <c r="RMC40" s="1925"/>
      <c r="RMD40" s="1925"/>
      <c r="RME40" s="1925"/>
      <c r="RMF40" s="1925"/>
      <c r="RMG40" s="1925"/>
      <c r="RMH40" s="1925"/>
      <c r="RMI40" s="1925"/>
      <c r="RMJ40" s="1925"/>
      <c r="RMK40" s="1925"/>
      <c r="RML40" s="1925"/>
      <c r="RMM40" s="1925"/>
      <c r="RMN40" s="1925"/>
      <c r="RMO40" s="1925"/>
      <c r="RMP40" s="1925"/>
      <c r="RMQ40" s="1925"/>
      <c r="RMR40" s="1925"/>
      <c r="RMS40" s="1925"/>
      <c r="RMT40" s="1925"/>
      <c r="RMU40" s="1925"/>
      <c r="RMV40" s="1925"/>
      <c r="RMW40" s="1925"/>
      <c r="RMX40" s="1925"/>
      <c r="RMY40" s="1925"/>
      <c r="RMZ40" s="1925"/>
      <c r="RNA40" s="1925"/>
      <c r="RNB40" s="1925"/>
      <c r="RNC40" s="1925"/>
      <c r="RND40" s="1925"/>
      <c r="RNE40" s="1925"/>
      <c r="RNF40" s="1925"/>
      <c r="RNG40" s="1925"/>
      <c r="RNH40" s="1925"/>
      <c r="RNI40" s="1925"/>
      <c r="RNJ40" s="1925"/>
      <c r="RNK40" s="1925"/>
      <c r="RNL40" s="1925"/>
      <c r="RNM40" s="1925"/>
      <c r="RNN40" s="1925"/>
      <c r="RNO40" s="1925"/>
      <c r="RNP40" s="1925"/>
      <c r="RNQ40" s="1925"/>
      <c r="RNR40" s="1925"/>
      <c r="RNS40" s="1925"/>
      <c r="RNT40" s="1925"/>
      <c r="RNU40" s="1925"/>
      <c r="RNV40" s="1925"/>
      <c r="RNW40" s="1925"/>
      <c r="RNX40" s="1925"/>
      <c r="RNY40" s="1925"/>
      <c r="RNZ40" s="1925"/>
      <c r="ROA40" s="1925"/>
      <c r="ROB40" s="1925"/>
      <c r="ROC40" s="1925"/>
      <c r="ROD40" s="1925"/>
      <c r="ROE40" s="1925"/>
      <c r="ROF40" s="1925"/>
      <c r="ROG40" s="1925"/>
      <c r="ROH40" s="1925"/>
      <c r="ROI40" s="1925"/>
      <c r="ROJ40" s="1925"/>
      <c r="ROK40" s="1925"/>
      <c r="ROL40" s="1925"/>
      <c r="ROM40" s="1925"/>
      <c r="RON40" s="1925"/>
      <c r="ROO40" s="1925"/>
      <c r="ROP40" s="1925"/>
      <c r="ROQ40" s="1925"/>
      <c r="ROR40" s="1925"/>
      <c r="ROS40" s="1925"/>
      <c r="ROT40" s="1925"/>
      <c r="ROU40" s="1925"/>
      <c r="ROV40" s="1925"/>
      <c r="ROW40" s="1925"/>
      <c r="ROX40" s="1925"/>
      <c r="ROY40" s="1925"/>
      <c r="ROZ40" s="1925"/>
      <c r="RPA40" s="1925"/>
      <c r="RPB40" s="1925"/>
      <c r="RPC40" s="1925"/>
      <c r="RPD40" s="1925"/>
      <c r="RPE40" s="1925"/>
      <c r="RPF40" s="1925"/>
      <c r="RPG40" s="1925"/>
      <c r="RPH40" s="1925"/>
      <c r="RPI40" s="1925"/>
      <c r="RPJ40" s="1925"/>
      <c r="RPK40" s="1925"/>
      <c r="RPL40" s="1925"/>
      <c r="RPM40" s="1925"/>
      <c r="RPN40" s="1925"/>
      <c r="RPO40" s="1925"/>
      <c r="RPP40" s="1925"/>
      <c r="RPQ40" s="1925"/>
      <c r="RPR40" s="1925"/>
      <c r="RPS40" s="1925"/>
      <c r="RPT40" s="1925"/>
      <c r="RPU40" s="1925"/>
      <c r="RPV40" s="1925"/>
      <c r="RPW40" s="1925"/>
      <c r="RPX40" s="1925"/>
      <c r="RPY40" s="1925"/>
      <c r="RPZ40" s="1925"/>
      <c r="RQA40" s="1925"/>
      <c r="RQB40" s="1925"/>
      <c r="RQC40" s="1925"/>
      <c r="RQD40" s="1925"/>
      <c r="RQE40" s="1925"/>
      <c r="RQF40" s="1925"/>
      <c r="RQG40" s="1925"/>
      <c r="RQH40" s="1925"/>
      <c r="RQI40" s="1925"/>
      <c r="RQJ40" s="1925"/>
      <c r="RQK40" s="1925"/>
      <c r="RQL40" s="1925"/>
      <c r="RQM40" s="1925"/>
      <c r="RQN40" s="1925"/>
      <c r="RQO40" s="1925"/>
      <c r="RQP40" s="1925"/>
      <c r="RQQ40" s="1925"/>
      <c r="RQR40" s="1925"/>
      <c r="RQS40" s="1925"/>
      <c r="RQT40" s="1925"/>
      <c r="RQU40" s="1925"/>
      <c r="RQV40" s="1925"/>
      <c r="RQW40" s="1925"/>
      <c r="RQX40" s="1925"/>
      <c r="RQY40" s="1925"/>
      <c r="RQZ40" s="1925"/>
      <c r="RRA40" s="1925"/>
      <c r="RRB40" s="1925"/>
      <c r="RRC40" s="1925"/>
      <c r="RRD40" s="1925"/>
      <c r="RRE40" s="1925"/>
      <c r="RRF40" s="1925"/>
      <c r="RRG40" s="1925"/>
      <c r="RRH40" s="1925"/>
      <c r="RRI40" s="1925"/>
      <c r="RRJ40" s="1925"/>
      <c r="RRK40" s="1925"/>
      <c r="RRL40" s="1925"/>
      <c r="RRM40" s="1925"/>
      <c r="RRN40" s="1925"/>
      <c r="RRO40" s="1925"/>
      <c r="RRP40" s="1925"/>
      <c r="RRQ40" s="1925"/>
      <c r="RRR40" s="1925"/>
      <c r="RRS40" s="1925"/>
      <c r="RRT40" s="1925"/>
      <c r="RRU40" s="1925"/>
      <c r="RRV40" s="1925"/>
      <c r="RRW40" s="1925"/>
      <c r="RRX40" s="1925"/>
      <c r="RRY40" s="1925"/>
      <c r="RRZ40" s="1925"/>
      <c r="RSA40" s="1925"/>
      <c r="RSB40" s="1925"/>
      <c r="RSC40" s="1925"/>
      <c r="RSD40" s="1925"/>
      <c r="RSE40" s="1925"/>
      <c r="RSF40" s="1925"/>
      <c r="RSG40" s="1925"/>
      <c r="RSH40" s="1925"/>
      <c r="RSI40" s="1925"/>
      <c r="RSJ40" s="1925"/>
      <c r="RSK40" s="1925"/>
      <c r="RSL40" s="1925"/>
      <c r="RSM40" s="1925"/>
      <c r="RSN40" s="1925"/>
      <c r="RSO40" s="1925"/>
      <c r="RSP40" s="1925"/>
      <c r="RSQ40" s="1925"/>
      <c r="RSR40" s="1925"/>
      <c r="RSS40" s="1925"/>
      <c r="RST40" s="1925"/>
      <c r="RSU40" s="1925"/>
      <c r="RSV40" s="1925"/>
      <c r="RSW40" s="1925"/>
      <c r="RSX40" s="1925"/>
      <c r="RSY40" s="1925"/>
      <c r="RSZ40" s="1925"/>
      <c r="RTA40" s="1925"/>
      <c r="RTB40" s="1925"/>
      <c r="RTC40" s="1925"/>
      <c r="RTD40" s="1925"/>
      <c r="RTE40" s="1925"/>
      <c r="RTF40" s="1925"/>
      <c r="RTG40" s="1925"/>
      <c r="RTH40" s="1925"/>
      <c r="RTI40" s="1925"/>
      <c r="RTJ40" s="1925"/>
      <c r="RTK40" s="1925"/>
      <c r="RTL40" s="1925"/>
      <c r="RTM40" s="1925"/>
      <c r="RTN40" s="1925"/>
      <c r="RTO40" s="1925"/>
      <c r="RTP40" s="1925"/>
      <c r="RTQ40" s="1925"/>
      <c r="RTR40" s="1925"/>
      <c r="RTS40" s="1925"/>
      <c r="RTT40" s="1925"/>
      <c r="RTU40" s="1925"/>
      <c r="RTV40" s="1925"/>
      <c r="RTW40" s="1925"/>
      <c r="RTX40" s="1925"/>
      <c r="RTY40" s="1925"/>
      <c r="RTZ40" s="1925"/>
      <c r="RUA40" s="1925"/>
      <c r="RUB40" s="1925"/>
      <c r="RUC40" s="1925"/>
      <c r="RUD40" s="1925"/>
      <c r="RUE40" s="1925"/>
      <c r="RUF40" s="1925"/>
      <c r="RUG40" s="1925"/>
      <c r="RUH40" s="1925"/>
      <c r="RUI40" s="1925"/>
      <c r="RUJ40" s="1925"/>
      <c r="RUK40" s="1925"/>
      <c r="RUL40" s="1925"/>
      <c r="RUM40" s="1925"/>
      <c r="RUN40" s="1925"/>
      <c r="RUO40" s="1925"/>
      <c r="RUP40" s="1925"/>
      <c r="RUQ40" s="1925"/>
      <c r="RUR40" s="1925"/>
      <c r="RUS40" s="1925"/>
      <c r="RUT40" s="1925"/>
      <c r="RUU40" s="1925"/>
      <c r="RUV40" s="1925"/>
      <c r="RUW40" s="1925"/>
      <c r="RUX40" s="1925"/>
      <c r="RUY40" s="1925"/>
      <c r="RUZ40" s="1925"/>
      <c r="RVA40" s="1925"/>
      <c r="RVB40" s="1925"/>
      <c r="RVC40" s="1925"/>
      <c r="RVD40" s="1925"/>
      <c r="RVE40" s="1925"/>
      <c r="RVF40" s="1925"/>
      <c r="RVG40" s="1925"/>
      <c r="RVH40" s="1925"/>
      <c r="RVI40" s="1925"/>
      <c r="RVJ40" s="1925"/>
      <c r="RVK40" s="1925"/>
      <c r="RVL40" s="1925"/>
      <c r="RVM40" s="1925"/>
      <c r="RVN40" s="1925"/>
      <c r="RVO40" s="1925"/>
      <c r="RVP40" s="1925"/>
      <c r="RVQ40" s="1925"/>
      <c r="RVR40" s="1925"/>
      <c r="RVS40" s="1925"/>
      <c r="RVT40" s="1925"/>
      <c r="RVU40" s="1925"/>
      <c r="RVV40" s="1925"/>
      <c r="RVW40" s="1925"/>
      <c r="RVX40" s="1925"/>
      <c r="RVY40" s="1925"/>
      <c r="RVZ40" s="1925"/>
      <c r="RWA40" s="1925"/>
      <c r="RWB40" s="1925"/>
      <c r="RWC40" s="1925"/>
      <c r="RWD40" s="1925"/>
      <c r="RWE40" s="1925"/>
      <c r="RWF40" s="1925"/>
      <c r="RWG40" s="1925"/>
      <c r="RWH40" s="1925"/>
      <c r="RWI40" s="1925"/>
      <c r="RWJ40" s="1925"/>
      <c r="RWK40" s="1925"/>
      <c r="RWL40" s="1925"/>
      <c r="RWM40" s="1925"/>
      <c r="RWN40" s="1925"/>
      <c r="RWO40" s="1925"/>
      <c r="RWP40" s="1925"/>
      <c r="RWQ40" s="1925"/>
      <c r="RWR40" s="1925"/>
      <c r="RWS40" s="1925"/>
      <c r="RWT40" s="1925"/>
      <c r="RWU40" s="1925"/>
      <c r="RWV40" s="1925"/>
      <c r="RWW40" s="1925"/>
      <c r="RWX40" s="1925"/>
      <c r="RWY40" s="1925"/>
      <c r="RWZ40" s="1925"/>
      <c r="RXA40" s="1925"/>
      <c r="RXB40" s="1925"/>
      <c r="RXC40" s="1925"/>
      <c r="RXD40" s="1925"/>
      <c r="RXE40" s="1925"/>
      <c r="RXF40" s="1925"/>
      <c r="RXG40" s="1925"/>
      <c r="RXH40" s="1925"/>
      <c r="RXI40" s="1925"/>
      <c r="RXJ40" s="1925"/>
      <c r="RXK40" s="1925"/>
      <c r="RXL40" s="1925"/>
      <c r="RXM40" s="1925"/>
      <c r="RXN40" s="1925"/>
      <c r="RXO40" s="1925"/>
      <c r="RXP40" s="1925"/>
      <c r="RXQ40" s="1925"/>
      <c r="RXR40" s="1925"/>
      <c r="RXS40" s="1925"/>
      <c r="RXT40" s="1925"/>
      <c r="RXU40" s="1925"/>
      <c r="RXV40" s="1925"/>
      <c r="RXW40" s="1925"/>
      <c r="RXX40" s="1925"/>
      <c r="RXY40" s="1925"/>
      <c r="RXZ40" s="1925"/>
      <c r="RYA40" s="1925"/>
      <c r="RYB40" s="1925"/>
      <c r="RYC40" s="1925"/>
      <c r="RYD40" s="1925"/>
      <c r="RYE40" s="1925"/>
      <c r="RYF40" s="1925"/>
      <c r="RYG40" s="1925"/>
      <c r="RYH40" s="1925"/>
      <c r="RYI40" s="1925"/>
      <c r="RYJ40" s="1925"/>
      <c r="RYK40" s="1925"/>
      <c r="RYL40" s="1925"/>
      <c r="RYM40" s="1925"/>
      <c r="RYN40" s="1925"/>
      <c r="RYO40" s="1925"/>
      <c r="RYP40" s="1925"/>
      <c r="RYQ40" s="1925"/>
      <c r="RYR40" s="1925"/>
      <c r="RYS40" s="1925"/>
      <c r="RYT40" s="1925"/>
      <c r="RYU40" s="1925"/>
      <c r="RYV40" s="1925"/>
      <c r="RYW40" s="1925"/>
      <c r="RYX40" s="1925"/>
      <c r="RYY40" s="1925"/>
      <c r="RYZ40" s="1925"/>
      <c r="RZA40" s="1925"/>
      <c r="RZB40" s="1925"/>
      <c r="RZC40" s="1925"/>
      <c r="RZD40" s="1925"/>
      <c r="RZE40" s="1925"/>
      <c r="RZF40" s="1925"/>
      <c r="RZG40" s="1925"/>
      <c r="RZH40" s="1925"/>
      <c r="RZI40" s="1925"/>
      <c r="RZJ40" s="1925"/>
      <c r="RZK40" s="1925"/>
      <c r="RZL40" s="1925"/>
      <c r="RZM40" s="1925"/>
      <c r="RZN40" s="1925"/>
      <c r="RZO40" s="1925"/>
      <c r="RZP40" s="1925"/>
      <c r="RZQ40" s="1925"/>
      <c r="RZR40" s="1925"/>
      <c r="RZS40" s="1925"/>
      <c r="RZT40" s="1925"/>
      <c r="RZU40" s="1925"/>
      <c r="RZV40" s="1925"/>
      <c r="RZW40" s="1925"/>
      <c r="RZX40" s="1925"/>
      <c r="RZY40" s="1925"/>
      <c r="RZZ40" s="1925"/>
      <c r="SAA40" s="1925"/>
      <c r="SAB40" s="1925"/>
      <c r="SAC40" s="1925"/>
      <c r="SAD40" s="1925"/>
      <c r="SAE40" s="1925"/>
      <c r="SAF40" s="1925"/>
      <c r="SAG40" s="1925"/>
      <c r="SAH40" s="1925"/>
      <c r="SAI40" s="1925"/>
      <c r="SAJ40" s="1925"/>
      <c r="SAK40" s="1925"/>
      <c r="SAL40" s="1925"/>
      <c r="SAM40" s="1925"/>
      <c r="SAN40" s="1925"/>
      <c r="SAO40" s="1925"/>
      <c r="SAP40" s="1925"/>
      <c r="SAQ40" s="1925"/>
      <c r="SAR40" s="1925"/>
      <c r="SAS40" s="1925"/>
      <c r="SAT40" s="1925"/>
      <c r="SAU40" s="1925"/>
      <c r="SAV40" s="1925"/>
      <c r="SAW40" s="1925"/>
      <c r="SAX40" s="1925"/>
      <c r="SAY40" s="1925"/>
      <c r="SAZ40" s="1925"/>
      <c r="SBA40" s="1925"/>
      <c r="SBB40" s="1925"/>
      <c r="SBC40" s="1925"/>
      <c r="SBD40" s="1925"/>
      <c r="SBE40" s="1925"/>
      <c r="SBF40" s="1925"/>
      <c r="SBG40" s="1925"/>
      <c r="SBH40" s="1925"/>
      <c r="SBI40" s="1925"/>
      <c r="SBJ40" s="1925"/>
      <c r="SBK40" s="1925"/>
      <c r="SBL40" s="1925"/>
      <c r="SBM40" s="1925"/>
      <c r="SBN40" s="1925"/>
      <c r="SBO40" s="1925"/>
      <c r="SBP40" s="1925"/>
      <c r="SBQ40" s="1925"/>
      <c r="SBR40" s="1925"/>
      <c r="SBS40" s="1925"/>
      <c r="SBT40" s="1925"/>
      <c r="SBU40" s="1925"/>
      <c r="SBV40" s="1925"/>
      <c r="SBW40" s="1925"/>
      <c r="SBX40" s="1925"/>
      <c r="SBY40" s="1925"/>
      <c r="SBZ40" s="1925"/>
      <c r="SCA40" s="1925"/>
      <c r="SCB40" s="1925"/>
      <c r="SCC40" s="1925"/>
      <c r="SCD40" s="1925"/>
      <c r="SCE40" s="1925"/>
      <c r="SCF40" s="1925"/>
      <c r="SCG40" s="1925"/>
      <c r="SCH40" s="1925"/>
      <c r="SCI40" s="1925"/>
      <c r="SCJ40" s="1925"/>
      <c r="SCK40" s="1925"/>
      <c r="SCL40" s="1925"/>
      <c r="SCM40" s="1925"/>
      <c r="SCN40" s="1925"/>
      <c r="SCO40" s="1925"/>
      <c r="SCP40" s="1925"/>
      <c r="SCQ40" s="1925"/>
      <c r="SCR40" s="1925"/>
      <c r="SCS40" s="1925"/>
      <c r="SCT40" s="1925"/>
      <c r="SCU40" s="1925"/>
      <c r="SCV40" s="1925"/>
      <c r="SCW40" s="1925"/>
      <c r="SCX40" s="1925"/>
      <c r="SCY40" s="1925"/>
      <c r="SCZ40" s="1925"/>
      <c r="SDA40" s="1925"/>
      <c r="SDB40" s="1925"/>
      <c r="SDC40" s="1925"/>
      <c r="SDD40" s="1925"/>
      <c r="SDE40" s="1925"/>
      <c r="SDF40" s="1925"/>
      <c r="SDG40" s="1925"/>
      <c r="SDH40" s="1925"/>
      <c r="SDI40" s="1925"/>
      <c r="SDJ40" s="1925"/>
      <c r="SDK40" s="1925"/>
      <c r="SDL40" s="1925"/>
      <c r="SDM40" s="1925"/>
      <c r="SDN40" s="1925"/>
      <c r="SDO40" s="1925"/>
      <c r="SDP40" s="1925"/>
      <c r="SDQ40" s="1925"/>
      <c r="SDR40" s="1925"/>
      <c r="SDS40" s="1925"/>
      <c r="SDT40" s="1925"/>
      <c r="SDU40" s="1925"/>
      <c r="SDV40" s="1925"/>
      <c r="SDW40" s="1925"/>
      <c r="SDX40" s="1925"/>
      <c r="SDY40" s="1925"/>
      <c r="SDZ40" s="1925"/>
      <c r="SEA40" s="1925"/>
      <c r="SEB40" s="1925"/>
      <c r="SEC40" s="1925"/>
      <c r="SED40" s="1925"/>
      <c r="SEE40" s="1925"/>
      <c r="SEF40" s="1925"/>
      <c r="SEG40" s="1925"/>
      <c r="SEH40" s="1925"/>
      <c r="SEI40" s="1925"/>
      <c r="SEJ40" s="1925"/>
      <c r="SEK40" s="1925"/>
      <c r="SEL40" s="1925"/>
      <c r="SEM40" s="1925"/>
      <c r="SEN40" s="1925"/>
      <c r="SEO40" s="1925"/>
      <c r="SEP40" s="1925"/>
      <c r="SEQ40" s="1925"/>
      <c r="SER40" s="1925"/>
      <c r="SES40" s="1925"/>
      <c r="SET40" s="1925"/>
      <c r="SEU40" s="1925"/>
      <c r="SEV40" s="1925"/>
      <c r="SEW40" s="1925"/>
      <c r="SEX40" s="1925"/>
      <c r="SEY40" s="1925"/>
      <c r="SEZ40" s="1925"/>
      <c r="SFA40" s="1925"/>
      <c r="SFB40" s="1925"/>
      <c r="SFC40" s="1925"/>
      <c r="SFD40" s="1925"/>
      <c r="SFE40" s="1925"/>
      <c r="SFF40" s="1925"/>
      <c r="SFG40" s="1925"/>
      <c r="SFH40" s="1925"/>
      <c r="SFI40" s="1925"/>
      <c r="SFJ40" s="1925"/>
      <c r="SFK40" s="1925"/>
      <c r="SFL40" s="1925"/>
      <c r="SFM40" s="1925"/>
      <c r="SFN40" s="1925"/>
      <c r="SFO40" s="1925"/>
      <c r="SFP40" s="1925"/>
      <c r="SFQ40" s="1925"/>
      <c r="SFR40" s="1925"/>
      <c r="SFS40" s="1925"/>
      <c r="SFT40" s="1925"/>
      <c r="SFU40" s="1925"/>
      <c r="SFV40" s="1925"/>
      <c r="SFW40" s="1925"/>
      <c r="SFX40" s="1925"/>
      <c r="SFY40" s="1925"/>
      <c r="SFZ40" s="1925"/>
      <c r="SGA40" s="1925"/>
      <c r="SGB40" s="1925"/>
      <c r="SGC40" s="1925"/>
      <c r="SGD40" s="1925"/>
      <c r="SGE40" s="1925"/>
      <c r="SGF40" s="1925"/>
      <c r="SGG40" s="1925"/>
      <c r="SGH40" s="1925"/>
      <c r="SGI40" s="1925"/>
      <c r="SGJ40" s="1925"/>
      <c r="SGK40" s="1925"/>
      <c r="SGL40" s="1925"/>
      <c r="SGM40" s="1925"/>
      <c r="SGN40" s="1925"/>
      <c r="SGO40" s="1925"/>
      <c r="SGP40" s="1925"/>
      <c r="SGQ40" s="1925"/>
      <c r="SGR40" s="1925"/>
      <c r="SGS40" s="1925"/>
      <c r="SGT40" s="1925"/>
      <c r="SGU40" s="1925"/>
      <c r="SGV40" s="1925"/>
      <c r="SGW40" s="1925"/>
      <c r="SGX40" s="1925"/>
      <c r="SGY40" s="1925"/>
      <c r="SGZ40" s="1925"/>
      <c r="SHA40" s="1925"/>
      <c r="SHB40" s="1925"/>
      <c r="SHC40" s="1925"/>
      <c r="SHD40" s="1925"/>
      <c r="SHE40" s="1925"/>
      <c r="SHF40" s="1925"/>
      <c r="SHG40" s="1925"/>
      <c r="SHH40" s="1925"/>
      <c r="SHI40" s="1925"/>
      <c r="SHJ40" s="1925"/>
      <c r="SHK40" s="1925"/>
      <c r="SHL40" s="1925"/>
      <c r="SHM40" s="1925"/>
      <c r="SHN40" s="1925"/>
      <c r="SHO40" s="1925"/>
      <c r="SHP40" s="1925"/>
      <c r="SHQ40" s="1925"/>
      <c r="SHR40" s="1925"/>
      <c r="SHS40" s="1925"/>
      <c r="SHT40" s="1925"/>
      <c r="SHU40" s="1925"/>
      <c r="SHV40" s="1925"/>
      <c r="SHW40" s="1925"/>
      <c r="SHX40" s="1925"/>
      <c r="SHY40" s="1925"/>
      <c r="SHZ40" s="1925"/>
      <c r="SIA40" s="1925"/>
      <c r="SIB40" s="1925"/>
      <c r="SIC40" s="1925"/>
      <c r="SID40" s="1925"/>
      <c r="SIE40" s="1925"/>
      <c r="SIF40" s="1925"/>
      <c r="SIG40" s="1925"/>
      <c r="SIH40" s="1925"/>
      <c r="SII40" s="1925"/>
      <c r="SIJ40" s="1925"/>
      <c r="SIK40" s="1925"/>
      <c r="SIL40" s="1925"/>
      <c r="SIM40" s="1925"/>
      <c r="SIN40" s="1925"/>
      <c r="SIO40" s="1925"/>
      <c r="SIP40" s="1925"/>
      <c r="SIQ40" s="1925"/>
      <c r="SIR40" s="1925"/>
      <c r="SIS40" s="1925"/>
      <c r="SIT40" s="1925"/>
      <c r="SIU40" s="1925"/>
      <c r="SIV40" s="1925"/>
      <c r="SIW40" s="1925"/>
      <c r="SIX40" s="1925"/>
      <c r="SIY40" s="1925"/>
      <c r="SIZ40" s="1925"/>
      <c r="SJA40" s="1925"/>
      <c r="SJB40" s="1925"/>
      <c r="SJC40" s="1925"/>
      <c r="SJD40" s="1925"/>
      <c r="SJE40" s="1925"/>
      <c r="SJF40" s="1925"/>
      <c r="SJG40" s="1925"/>
      <c r="SJH40" s="1925"/>
      <c r="SJI40" s="1925"/>
      <c r="SJJ40" s="1925"/>
      <c r="SJK40" s="1925"/>
      <c r="SJL40" s="1925"/>
      <c r="SJM40" s="1925"/>
      <c r="SJN40" s="1925"/>
      <c r="SJO40" s="1925"/>
      <c r="SJP40" s="1925"/>
      <c r="SJQ40" s="1925"/>
      <c r="SJR40" s="1925"/>
      <c r="SJS40" s="1925"/>
      <c r="SJT40" s="1925"/>
      <c r="SJU40" s="1925"/>
      <c r="SJV40" s="1925"/>
      <c r="SJW40" s="1925"/>
      <c r="SJX40" s="1925"/>
      <c r="SJY40" s="1925"/>
      <c r="SJZ40" s="1925"/>
      <c r="SKA40" s="1925"/>
      <c r="SKB40" s="1925"/>
      <c r="SKC40" s="1925"/>
      <c r="SKD40" s="1925"/>
      <c r="SKE40" s="1925"/>
      <c r="SKF40" s="1925"/>
      <c r="SKG40" s="1925"/>
      <c r="SKH40" s="1925"/>
      <c r="SKI40" s="1925"/>
      <c r="SKJ40" s="1925"/>
      <c r="SKK40" s="1925"/>
      <c r="SKL40" s="1925"/>
      <c r="SKM40" s="1925"/>
      <c r="SKN40" s="1925"/>
      <c r="SKO40" s="1925"/>
      <c r="SKP40" s="1925"/>
      <c r="SKQ40" s="1925"/>
      <c r="SKR40" s="1925"/>
      <c r="SKS40" s="1925"/>
      <c r="SKT40" s="1925"/>
      <c r="SKU40" s="1925"/>
      <c r="SKV40" s="1925"/>
      <c r="SKW40" s="1925"/>
      <c r="SKX40" s="1925"/>
      <c r="SKY40" s="1925"/>
      <c r="SKZ40" s="1925"/>
      <c r="SLA40" s="1925"/>
      <c r="SLB40" s="1925"/>
      <c r="SLC40" s="1925"/>
      <c r="SLD40" s="1925"/>
      <c r="SLE40" s="1925"/>
      <c r="SLF40" s="1925"/>
      <c r="SLG40" s="1925"/>
      <c r="SLH40" s="1925"/>
      <c r="SLI40" s="1925"/>
      <c r="SLJ40" s="1925"/>
      <c r="SLK40" s="1925"/>
      <c r="SLL40" s="1925"/>
      <c r="SLM40" s="1925"/>
      <c r="SLN40" s="1925"/>
      <c r="SLO40" s="1925"/>
      <c r="SLP40" s="1925"/>
      <c r="SLQ40" s="1925"/>
      <c r="SLR40" s="1925"/>
      <c r="SLS40" s="1925"/>
      <c r="SLT40" s="1925"/>
      <c r="SLU40" s="1925"/>
      <c r="SLV40" s="1925"/>
      <c r="SLW40" s="1925"/>
      <c r="SLX40" s="1925"/>
      <c r="SLY40" s="1925"/>
      <c r="SLZ40" s="1925"/>
      <c r="SMA40" s="1925"/>
      <c r="SMB40" s="1925"/>
      <c r="SMC40" s="1925"/>
      <c r="SMD40" s="1925"/>
      <c r="SME40" s="1925"/>
      <c r="SMF40" s="1925"/>
      <c r="SMG40" s="1925"/>
      <c r="SMH40" s="1925"/>
      <c r="SMI40" s="1925"/>
      <c r="SMJ40" s="1925"/>
      <c r="SMK40" s="1925"/>
      <c r="SML40" s="1925"/>
      <c r="SMM40" s="1925"/>
      <c r="SMN40" s="1925"/>
      <c r="SMO40" s="1925"/>
      <c r="SMP40" s="1925"/>
      <c r="SMQ40" s="1925"/>
      <c r="SMR40" s="1925"/>
      <c r="SMS40" s="1925"/>
      <c r="SMT40" s="1925"/>
      <c r="SMU40" s="1925"/>
      <c r="SMV40" s="1925"/>
      <c r="SMW40" s="1925"/>
      <c r="SMX40" s="1925"/>
      <c r="SMY40" s="1925"/>
      <c r="SMZ40" s="1925"/>
      <c r="SNA40" s="1925"/>
      <c r="SNB40" s="1925"/>
      <c r="SNC40" s="1925"/>
      <c r="SND40" s="1925"/>
      <c r="SNE40" s="1925"/>
      <c r="SNF40" s="1925"/>
      <c r="SNG40" s="1925"/>
      <c r="SNH40" s="1925"/>
      <c r="SNI40" s="1925"/>
      <c r="SNJ40" s="1925"/>
      <c r="SNK40" s="1925"/>
      <c r="SNL40" s="1925"/>
      <c r="SNM40" s="1925"/>
      <c r="SNN40" s="1925"/>
      <c r="SNO40" s="1925"/>
      <c r="SNP40" s="1925"/>
      <c r="SNQ40" s="1925"/>
      <c r="SNR40" s="1925"/>
      <c r="SNS40" s="1925"/>
      <c r="SNT40" s="1925"/>
      <c r="SNU40" s="1925"/>
      <c r="SNV40" s="1925"/>
      <c r="SNW40" s="1925"/>
      <c r="SNX40" s="1925"/>
      <c r="SNY40" s="1925"/>
      <c r="SNZ40" s="1925"/>
      <c r="SOA40" s="1925"/>
      <c r="SOB40" s="1925"/>
      <c r="SOC40" s="1925"/>
      <c r="SOD40" s="1925"/>
      <c r="SOE40" s="1925"/>
      <c r="SOF40" s="1925"/>
      <c r="SOG40" s="1925"/>
      <c r="SOH40" s="1925"/>
      <c r="SOI40" s="1925"/>
      <c r="SOJ40" s="1925"/>
      <c r="SOK40" s="1925"/>
      <c r="SOL40" s="1925"/>
      <c r="SOM40" s="1925"/>
      <c r="SON40" s="1925"/>
      <c r="SOO40" s="1925"/>
      <c r="SOP40" s="1925"/>
      <c r="SOQ40" s="1925"/>
      <c r="SOR40" s="1925"/>
      <c r="SOS40" s="1925"/>
      <c r="SOT40" s="1925"/>
      <c r="SOU40" s="1925"/>
      <c r="SOV40" s="1925"/>
      <c r="SOW40" s="1925"/>
      <c r="SOX40" s="1925"/>
      <c r="SOY40" s="1925"/>
      <c r="SOZ40" s="1925"/>
      <c r="SPA40" s="1925"/>
      <c r="SPB40" s="1925"/>
      <c r="SPC40" s="1925"/>
      <c r="SPD40" s="1925"/>
      <c r="SPE40" s="1925"/>
      <c r="SPF40" s="1925"/>
      <c r="SPG40" s="1925"/>
      <c r="SPH40" s="1925"/>
      <c r="SPI40" s="1925"/>
      <c r="SPJ40" s="1925"/>
      <c r="SPK40" s="1925"/>
      <c r="SPL40" s="1925"/>
      <c r="SPM40" s="1925"/>
      <c r="SPN40" s="1925"/>
      <c r="SPO40" s="1925"/>
      <c r="SPP40" s="1925"/>
      <c r="SPQ40" s="1925"/>
      <c r="SPR40" s="1925"/>
      <c r="SPS40" s="1925"/>
      <c r="SPT40" s="1925"/>
      <c r="SPU40" s="1925"/>
      <c r="SPV40" s="1925"/>
      <c r="SPW40" s="1925"/>
      <c r="SPX40" s="1925"/>
      <c r="SPY40" s="1925"/>
      <c r="SPZ40" s="1925"/>
      <c r="SQA40" s="1925"/>
      <c r="SQB40" s="1925"/>
      <c r="SQC40" s="1925"/>
      <c r="SQD40" s="1925"/>
      <c r="SQE40" s="1925"/>
      <c r="SQF40" s="1925"/>
      <c r="SQG40" s="1925"/>
      <c r="SQH40" s="1925"/>
      <c r="SQI40" s="1925"/>
      <c r="SQJ40" s="1925"/>
      <c r="SQK40" s="1925"/>
      <c r="SQL40" s="1925"/>
      <c r="SQM40" s="1925"/>
      <c r="SQN40" s="1925"/>
      <c r="SQO40" s="1925"/>
      <c r="SQP40" s="1925"/>
      <c r="SQQ40" s="1925"/>
      <c r="SQR40" s="1925"/>
      <c r="SQS40" s="1925"/>
      <c r="SQT40" s="1925"/>
      <c r="SQU40" s="1925"/>
      <c r="SQV40" s="1925"/>
      <c r="SQW40" s="1925"/>
      <c r="SQX40" s="1925"/>
      <c r="SQY40" s="1925"/>
      <c r="SQZ40" s="1925"/>
      <c r="SRA40" s="1925"/>
      <c r="SRB40" s="1925"/>
      <c r="SRC40" s="1925"/>
      <c r="SRD40" s="1925"/>
      <c r="SRE40" s="1925"/>
      <c r="SRF40" s="1925"/>
      <c r="SRG40" s="1925"/>
      <c r="SRH40" s="1925"/>
      <c r="SRI40" s="1925"/>
      <c r="SRJ40" s="1925"/>
      <c r="SRK40" s="1925"/>
      <c r="SRL40" s="1925"/>
      <c r="SRM40" s="1925"/>
      <c r="SRN40" s="1925"/>
      <c r="SRO40" s="1925"/>
      <c r="SRP40" s="1925"/>
      <c r="SRQ40" s="1925"/>
      <c r="SRR40" s="1925"/>
      <c r="SRS40" s="1925"/>
      <c r="SRT40" s="1925"/>
      <c r="SRU40" s="1925"/>
      <c r="SRV40" s="1925"/>
      <c r="SRW40" s="1925"/>
      <c r="SRX40" s="1925"/>
      <c r="SRY40" s="1925"/>
      <c r="SRZ40" s="1925"/>
      <c r="SSA40" s="1925"/>
      <c r="SSB40" s="1925"/>
      <c r="SSC40" s="1925"/>
      <c r="SSD40" s="1925"/>
      <c r="SSE40" s="1925"/>
      <c r="SSF40" s="1925"/>
      <c r="SSG40" s="1925"/>
      <c r="SSH40" s="1925"/>
      <c r="SSI40" s="1925"/>
      <c r="SSJ40" s="1925"/>
      <c r="SSK40" s="1925"/>
      <c r="SSL40" s="1925"/>
      <c r="SSM40" s="1925"/>
      <c r="SSN40" s="1925"/>
      <c r="SSO40" s="1925"/>
      <c r="SSP40" s="1925"/>
      <c r="SSQ40" s="1925"/>
      <c r="SSR40" s="1925"/>
      <c r="SSS40" s="1925"/>
      <c r="SST40" s="1925"/>
      <c r="SSU40" s="1925"/>
      <c r="SSV40" s="1925"/>
      <c r="SSW40" s="1925"/>
      <c r="SSX40" s="1925"/>
      <c r="SSY40" s="1925"/>
      <c r="SSZ40" s="1925"/>
      <c r="STA40" s="1925"/>
      <c r="STB40" s="1925"/>
      <c r="STC40" s="1925"/>
      <c r="STD40" s="1925"/>
      <c r="STE40" s="1925"/>
      <c r="STF40" s="1925"/>
      <c r="STG40" s="1925"/>
      <c r="STH40" s="1925"/>
      <c r="STI40" s="1925"/>
      <c r="STJ40" s="1925"/>
      <c r="STK40" s="1925"/>
      <c r="STL40" s="1925"/>
      <c r="STM40" s="1925"/>
      <c r="STN40" s="1925"/>
      <c r="STO40" s="1925"/>
      <c r="STP40" s="1925"/>
      <c r="STQ40" s="1925"/>
      <c r="STR40" s="1925"/>
      <c r="STS40" s="1925"/>
      <c r="STT40" s="1925"/>
      <c r="STU40" s="1925"/>
      <c r="STV40" s="1925"/>
      <c r="STW40" s="1925"/>
      <c r="STX40" s="1925"/>
      <c r="STY40" s="1925"/>
      <c r="STZ40" s="1925"/>
      <c r="SUA40" s="1925"/>
      <c r="SUB40" s="1925"/>
      <c r="SUC40" s="1925"/>
      <c r="SUD40" s="1925"/>
      <c r="SUE40" s="1925"/>
      <c r="SUF40" s="1925"/>
      <c r="SUG40" s="1925"/>
      <c r="SUH40" s="1925"/>
      <c r="SUI40" s="1925"/>
      <c r="SUJ40" s="1925"/>
      <c r="SUK40" s="1925"/>
      <c r="SUL40" s="1925"/>
      <c r="SUM40" s="1925"/>
      <c r="SUN40" s="1925"/>
      <c r="SUO40" s="1925"/>
      <c r="SUP40" s="1925"/>
      <c r="SUQ40" s="1925"/>
      <c r="SUR40" s="1925"/>
      <c r="SUS40" s="1925"/>
      <c r="SUT40" s="1925"/>
      <c r="SUU40" s="1925"/>
      <c r="SUV40" s="1925"/>
      <c r="SUW40" s="1925"/>
      <c r="SUX40" s="1925"/>
      <c r="SUY40" s="1925"/>
      <c r="SUZ40" s="1925"/>
      <c r="SVA40" s="1925"/>
      <c r="SVB40" s="1925"/>
      <c r="SVC40" s="1925"/>
      <c r="SVD40" s="1925"/>
      <c r="SVE40" s="1925"/>
      <c r="SVF40" s="1925"/>
      <c r="SVG40" s="1925"/>
      <c r="SVH40" s="1925"/>
      <c r="SVI40" s="1925"/>
      <c r="SVJ40" s="1925"/>
      <c r="SVK40" s="1925"/>
      <c r="SVL40" s="1925"/>
      <c r="SVM40" s="1925"/>
      <c r="SVN40" s="1925"/>
      <c r="SVO40" s="1925"/>
      <c r="SVP40" s="1925"/>
      <c r="SVQ40" s="1925"/>
      <c r="SVR40" s="1925"/>
      <c r="SVS40" s="1925"/>
      <c r="SVT40" s="1925"/>
      <c r="SVU40" s="1925"/>
      <c r="SVV40" s="1925"/>
      <c r="SVW40" s="1925"/>
      <c r="SVX40" s="1925"/>
      <c r="SVY40" s="1925"/>
      <c r="SVZ40" s="1925"/>
      <c r="SWA40" s="1925"/>
      <c r="SWB40" s="1925"/>
      <c r="SWC40" s="1925"/>
      <c r="SWD40" s="1925"/>
      <c r="SWE40" s="1925"/>
      <c r="SWF40" s="1925"/>
      <c r="SWG40" s="1925"/>
      <c r="SWH40" s="1925"/>
      <c r="SWI40" s="1925"/>
      <c r="SWJ40" s="1925"/>
      <c r="SWK40" s="1925"/>
      <c r="SWL40" s="1925"/>
      <c r="SWM40" s="1925"/>
      <c r="SWN40" s="1925"/>
      <c r="SWO40" s="1925"/>
      <c r="SWP40" s="1925"/>
      <c r="SWQ40" s="1925"/>
      <c r="SWR40" s="1925"/>
      <c r="SWS40" s="1925"/>
      <c r="SWT40" s="1925"/>
      <c r="SWU40" s="1925"/>
      <c r="SWV40" s="1925"/>
      <c r="SWW40" s="1925"/>
      <c r="SWX40" s="1925"/>
      <c r="SWY40" s="1925"/>
      <c r="SWZ40" s="1925"/>
      <c r="SXA40" s="1925"/>
      <c r="SXB40" s="1925"/>
      <c r="SXC40" s="1925"/>
      <c r="SXD40" s="1925"/>
      <c r="SXE40" s="1925"/>
      <c r="SXF40" s="1925"/>
      <c r="SXG40" s="1925"/>
      <c r="SXH40" s="1925"/>
      <c r="SXI40" s="1925"/>
      <c r="SXJ40" s="1925"/>
      <c r="SXK40" s="1925"/>
      <c r="SXL40" s="1925"/>
      <c r="SXM40" s="1925"/>
      <c r="SXN40" s="1925"/>
      <c r="SXO40" s="1925"/>
      <c r="SXP40" s="1925"/>
      <c r="SXQ40" s="1925"/>
      <c r="SXR40" s="1925"/>
      <c r="SXS40" s="1925"/>
      <c r="SXT40" s="1925"/>
      <c r="SXU40" s="1925"/>
      <c r="SXV40" s="1925"/>
      <c r="SXW40" s="1925"/>
      <c r="SXX40" s="1925"/>
      <c r="SXY40" s="1925"/>
      <c r="SXZ40" s="1925"/>
      <c r="SYA40" s="1925"/>
      <c r="SYB40" s="1925"/>
      <c r="SYC40" s="1925"/>
      <c r="SYD40" s="1925"/>
      <c r="SYE40" s="1925"/>
      <c r="SYF40" s="1925"/>
      <c r="SYG40" s="1925"/>
      <c r="SYH40" s="1925"/>
      <c r="SYI40" s="1925"/>
      <c r="SYJ40" s="1925"/>
      <c r="SYK40" s="1925"/>
      <c r="SYL40" s="1925"/>
      <c r="SYM40" s="1925"/>
      <c r="SYN40" s="1925"/>
      <c r="SYO40" s="1925"/>
      <c r="SYP40" s="1925"/>
      <c r="SYQ40" s="1925"/>
      <c r="SYR40" s="1925"/>
      <c r="SYS40" s="1925"/>
      <c r="SYT40" s="1925"/>
      <c r="SYU40" s="1925"/>
      <c r="SYV40" s="1925"/>
      <c r="SYW40" s="1925"/>
      <c r="SYX40" s="1925"/>
      <c r="SYY40" s="1925"/>
      <c r="SYZ40" s="1925"/>
      <c r="SZA40" s="1925"/>
      <c r="SZB40" s="1925"/>
      <c r="SZC40" s="1925"/>
      <c r="SZD40" s="1925"/>
      <c r="SZE40" s="1925"/>
      <c r="SZF40" s="1925"/>
      <c r="SZG40" s="1925"/>
      <c r="SZH40" s="1925"/>
      <c r="SZI40" s="1925"/>
      <c r="SZJ40" s="1925"/>
      <c r="SZK40" s="1925"/>
      <c r="SZL40" s="1925"/>
      <c r="SZM40" s="1925"/>
      <c r="SZN40" s="1925"/>
      <c r="SZO40" s="1925"/>
      <c r="SZP40" s="1925"/>
      <c r="SZQ40" s="1925"/>
      <c r="SZR40" s="1925"/>
      <c r="SZS40" s="1925"/>
      <c r="SZT40" s="1925"/>
      <c r="SZU40" s="1925"/>
      <c r="SZV40" s="1925"/>
      <c r="SZW40" s="1925"/>
      <c r="SZX40" s="1925"/>
      <c r="SZY40" s="1925"/>
      <c r="SZZ40" s="1925"/>
      <c r="TAA40" s="1925"/>
      <c r="TAB40" s="1925"/>
      <c r="TAC40" s="1925"/>
      <c r="TAD40" s="1925"/>
      <c r="TAE40" s="1925"/>
      <c r="TAF40" s="1925"/>
      <c r="TAG40" s="1925"/>
      <c r="TAH40" s="1925"/>
      <c r="TAI40" s="1925"/>
      <c r="TAJ40" s="1925"/>
      <c r="TAK40" s="1925"/>
      <c r="TAL40" s="1925"/>
      <c r="TAM40" s="1925"/>
      <c r="TAN40" s="1925"/>
      <c r="TAO40" s="1925"/>
      <c r="TAP40" s="1925"/>
      <c r="TAQ40" s="1925"/>
      <c r="TAR40" s="1925"/>
      <c r="TAS40" s="1925"/>
      <c r="TAT40" s="1925"/>
      <c r="TAU40" s="1925"/>
      <c r="TAV40" s="1925"/>
      <c r="TAW40" s="1925"/>
      <c r="TAX40" s="1925"/>
      <c r="TAY40" s="1925"/>
      <c r="TAZ40" s="1925"/>
      <c r="TBA40" s="1925"/>
      <c r="TBB40" s="1925"/>
      <c r="TBC40" s="1925"/>
      <c r="TBD40" s="1925"/>
      <c r="TBE40" s="1925"/>
      <c r="TBF40" s="1925"/>
      <c r="TBG40" s="1925"/>
      <c r="TBH40" s="1925"/>
      <c r="TBI40" s="1925"/>
      <c r="TBJ40" s="1925"/>
      <c r="TBK40" s="1925"/>
      <c r="TBL40" s="1925"/>
      <c r="TBM40" s="1925"/>
      <c r="TBN40" s="1925"/>
      <c r="TBO40" s="1925"/>
      <c r="TBP40" s="1925"/>
      <c r="TBQ40" s="1925"/>
      <c r="TBR40" s="1925"/>
      <c r="TBS40" s="1925"/>
      <c r="TBT40" s="1925"/>
      <c r="TBU40" s="1925"/>
      <c r="TBV40" s="1925"/>
      <c r="TBW40" s="1925"/>
      <c r="TBX40" s="1925"/>
      <c r="TBY40" s="1925"/>
      <c r="TBZ40" s="1925"/>
      <c r="TCA40" s="1925"/>
      <c r="TCB40" s="1925"/>
      <c r="TCC40" s="1925"/>
      <c r="TCD40" s="1925"/>
      <c r="TCE40" s="1925"/>
      <c r="TCF40" s="1925"/>
      <c r="TCG40" s="1925"/>
      <c r="TCH40" s="1925"/>
      <c r="TCI40" s="1925"/>
      <c r="TCJ40" s="1925"/>
      <c r="TCK40" s="1925"/>
      <c r="TCL40" s="1925"/>
      <c r="TCM40" s="1925"/>
      <c r="TCN40" s="1925"/>
      <c r="TCO40" s="1925"/>
      <c r="TCP40" s="1925"/>
      <c r="TCQ40" s="1925"/>
      <c r="TCR40" s="1925"/>
      <c r="TCS40" s="1925"/>
      <c r="TCT40" s="1925"/>
      <c r="TCU40" s="1925"/>
      <c r="TCV40" s="1925"/>
      <c r="TCW40" s="1925"/>
      <c r="TCX40" s="1925"/>
      <c r="TCY40" s="1925"/>
      <c r="TCZ40" s="1925"/>
      <c r="TDA40" s="1925"/>
      <c r="TDB40" s="1925"/>
      <c r="TDC40" s="1925"/>
      <c r="TDD40" s="1925"/>
      <c r="TDE40" s="1925"/>
      <c r="TDF40" s="1925"/>
      <c r="TDG40" s="1925"/>
      <c r="TDH40" s="1925"/>
      <c r="TDI40" s="1925"/>
      <c r="TDJ40" s="1925"/>
      <c r="TDK40" s="1925"/>
      <c r="TDL40" s="1925"/>
      <c r="TDM40" s="1925"/>
      <c r="TDN40" s="1925"/>
      <c r="TDO40" s="1925"/>
      <c r="TDP40" s="1925"/>
      <c r="TDQ40" s="1925"/>
      <c r="TDR40" s="1925"/>
      <c r="TDS40" s="1925"/>
      <c r="TDT40" s="1925"/>
      <c r="TDU40" s="1925"/>
      <c r="TDV40" s="1925"/>
      <c r="TDW40" s="1925"/>
      <c r="TDX40" s="1925"/>
      <c r="TDY40" s="1925"/>
      <c r="TDZ40" s="1925"/>
      <c r="TEA40" s="1925"/>
      <c r="TEB40" s="1925"/>
      <c r="TEC40" s="1925"/>
      <c r="TED40" s="1925"/>
      <c r="TEE40" s="1925"/>
      <c r="TEF40" s="1925"/>
      <c r="TEG40" s="1925"/>
      <c r="TEH40" s="1925"/>
      <c r="TEI40" s="1925"/>
      <c r="TEJ40" s="1925"/>
      <c r="TEK40" s="1925"/>
      <c r="TEL40" s="1925"/>
      <c r="TEM40" s="1925"/>
      <c r="TEN40" s="1925"/>
      <c r="TEO40" s="1925"/>
      <c r="TEP40" s="1925"/>
      <c r="TEQ40" s="1925"/>
      <c r="TER40" s="1925"/>
      <c r="TES40" s="1925"/>
      <c r="TET40" s="1925"/>
      <c r="TEU40" s="1925"/>
      <c r="TEV40" s="1925"/>
      <c r="TEW40" s="1925"/>
      <c r="TEX40" s="1925"/>
      <c r="TEY40" s="1925"/>
      <c r="TEZ40" s="1925"/>
      <c r="TFA40" s="1925"/>
      <c r="TFB40" s="1925"/>
      <c r="TFC40" s="1925"/>
      <c r="TFD40" s="1925"/>
      <c r="TFE40" s="1925"/>
      <c r="TFF40" s="1925"/>
      <c r="TFG40" s="1925"/>
      <c r="TFH40" s="1925"/>
      <c r="TFI40" s="1925"/>
      <c r="TFJ40" s="1925"/>
      <c r="TFK40" s="1925"/>
      <c r="TFL40" s="1925"/>
      <c r="TFM40" s="1925"/>
      <c r="TFN40" s="1925"/>
      <c r="TFO40" s="1925"/>
      <c r="TFP40" s="1925"/>
      <c r="TFQ40" s="1925"/>
      <c r="TFR40" s="1925"/>
      <c r="TFS40" s="1925"/>
      <c r="TFT40" s="1925"/>
      <c r="TFU40" s="1925"/>
      <c r="TFV40" s="1925"/>
      <c r="TFW40" s="1925"/>
      <c r="TFX40" s="1925"/>
      <c r="TFY40" s="1925"/>
      <c r="TFZ40" s="1925"/>
      <c r="TGA40" s="1925"/>
      <c r="TGB40" s="1925"/>
      <c r="TGC40" s="1925"/>
      <c r="TGD40" s="1925"/>
      <c r="TGE40" s="1925"/>
      <c r="TGF40" s="1925"/>
      <c r="TGG40" s="1925"/>
      <c r="TGH40" s="1925"/>
      <c r="TGI40" s="1925"/>
      <c r="TGJ40" s="1925"/>
      <c r="TGK40" s="1925"/>
      <c r="TGL40" s="1925"/>
      <c r="TGM40" s="1925"/>
      <c r="TGN40" s="1925"/>
      <c r="TGO40" s="1925"/>
      <c r="TGP40" s="1925"/>
      <c r="TGQ40" s="1925"/>
      <c r="TGR40" s="1925"/>
      <c r="TGS40" s="1925"/>
      <c r="TGT40" s="1925"/>
      <c r="TGU40" s="1925"/>
      <c r="TGV40" s="1925"/>
      <c r="TGW40" s="1925"/>
      <c r="TGX40" s="1925"/>
      <c r="TGY40" s="1925"/>
      <c r="TGZ40" s="1925"/>
      <c r="THA40" s="1925"/>
      <c r="THB40" s="1925"/>
      <c r="THC40" s="1925"/>
      <c r="THD40" s="1925"/>
      <c r="THE40" s="1925"/>
      <c r="THF40" s="1925"/>
      <c r="THG40" s="1925"/>
      <c r="THH40" s="1925"/>
      <c r="THI40" s="1925"/>
      <c r="THJ40" s="1925"/>
      <c r="THK40" s="1925"/>
      <c r="THL40" s="1925"/>
      <c r="THM40" s="1925"/>
      <c r="THN40" s="1925"/>
      <c r="THO40" s="1925"/>
      <c r="THP40" s="1925"/>
      <c r="THQ40" s="1925"/>
      <c r="THR40" s="1925"/>
      <c r="THS40" s="1925"/>
      <c r="THT40" s="1925"/>
      <c r="THU40" s="1925"/>
      <c r="THV40" s="1925"/>
      <c r="THW40" s="1925"/>
      <c r="THX40" s="1925"/>
      <c r="THY40" s="1925"/>
      <c r="THZ40" s="1925"/>
      <c r="TIA40" s="1925"/>
      <c r="TIB40" s="1925"/>
      <c r="TIC40" s="1925"/>
      <c r="TID40" s="1925"/>
      <c r="TIE40" s="1925"/>
      <c r="TIF40" s="1925"/>
      <c r="TIG40" s="1925"/>
      <c r="TIH40" s="1925"/>
      <c r="TII40" s="1925"/>
      <c r="TIJ40" s="1925"/>
      <c r="TIK40" s="1925"/>
      <c r="TIL40" s="1925"/>
      <c r="TIM40" s="1925"/>
      <c r="TIN40" s="1925"/>
      <c r="TIO40" s="1925"/>
      <c r="TIP40" s="1925"/>
      <c r="TIQ40" s="1925"/>
      <c r="TIR40" s="1925"/>
      <c r="TIS40" s="1925"/>
      <c r="TIT40" s="1925"/>
      <c r="TIU40" s="1925"/>
      <c r="TIV40" s="1925"/>
      <c r="TIW40" s="1925"/>
      <c r="TIX40" s="1925"/>
      <c r="TIY40" s="1925"/>
      <c r="TIZ40" s="1925"/>
      <c r="TJA40" s="1925"/>
      <c r="TJB40" s="1925"/>
      <c r="TJC40" s="1925"/>
      <c r="TJD40" s="1925"/>
      <c r="TJE40" s="1925"/>
      <c r="TJF40" s="1925"/>
      <c r="TJG40" s="1925"/>
      <c r="TJH40" s="1925"/>
      <c r="TJI40" s="1925"/>
      <c r="TJJ40" s="1925"/>
      <c r="TJK40" s="1925"/>
      <c r="TJL40" s="1925"/>
      <c r="TJM40" s="1925"/>
      <c r="TJN40" s="1925"/>
      <c r="TJO40" s="1925"/>
      <c r="TJP40" s="1925"/>
      <c r="TJQ40" s="1925"/>
      <c r="TJR40" s="1925"/>
      <c r="TJS40" s="1925"/>
      <c r="TJT40" s="1925"/>
      <c r="TJU40" s="1925"/>
      <c r="TJV40" s="1925"/>
      <c r="TJW40" s="1925"/>
      <c r="TJX40" s="1925"/>
      <c r="TJY40" s="1925"/>
      <c r="TJZ40" s="1925"/>
      <c r="TKA40" s="1925"/>
      <c r="TKB40" s="1925"/>
      <c r="TKC40" s="1925"/>
      <c r="TKD40" s="1925"/>
      <c r="TKE40" s="1925"/>
      <c r="TKF40" s="1925"/>
      <c r="TKG40" s="1925"/>
      <c r="TKH40" s="1925"/>
      <c r="TKI40" s="1925"/>
      <c r="TKJ40" s="1925"/>
      <c r="TKK40" s="1925"/>
      <c r="TKL40" s="1925"/>
      <c r="TKM40" s="1925"/>
      <c r="TKN40" s="1925"/>
      <c r="TKO40" s="1925"/>
      <c r="TKP40" s="1925"/>
      <c r="TKQ40" s="1925"/>
      <c r="TKR40" s="1925"/>
      <c r="TKS40" s="1925"/>
      <c r="TKT40" s="1925"/>
      <c r="TKU40" s="1925"/>
      <c r="TKV40" s="1925"/>
      <c r="TKW40" s="1925"/>
      <c r="TKX40" s="1925"/>
      <c r="TKY40" s="1925"/>
      <c r="TKZ40" s="1925"/>
      <c r="TLA40" s="1925"/>
      <c r="TLB40" s="1925"/>
      <c r="TLC40" s="1925"/>
      <c r="TLD40" s="1925"/>
      <c r="TLE40" s="1925"/>
      <c r="TLF40" s="1925"/>
      <c r="TLG40" s="1925"/>
      <c r="TLH40" s="1925"/>
      <c r="TLI40" s="1925"/>
      <c r="TLJ40" s="1925"/>
      <c r="TLK40" s="1925"/>
      <c r="TLL40" s="1925"/>
      <c r="TLM40" s="1925"/>
      <c r="TLN40" s="1925"/>
      <c r="TLO40" s="1925"/>
      <c r="TLP40" s="1925"/>
      <c r="TLQ40" s="1925"/>
      <c r="TLR40" s="1925"/>
      <c r="TLS40" s="1925"/>
      <c r="TLT40" s="1925"/>
      <c r="TLU40" s="1925"/>
      <c r="TLV40" s="1925"/>
      <c r="TLW40" s="1925"/>
      <c r="TLX40" s="1925"/>
      <c r="TLY40" s="1925"/>
      <c r="TLZ40" s="1925"/>
      <c r="TMA40" s="1925"/>
      <c r="TMB40" s="1925"/>
      <c r="TMC40" s="1925"/>
      <c r="TMD40" s="1925"/>
      <c r="TME40" s="1925"/>
      <c r="TMF40" s="1925"/>
      <c r="TMG40" s="1925"/>
      <c r="TMH40" s="1925"/>
      <c r="TMI40" s="1925"/>
      <c r="TMJ40" s="1925"/>
      <c r="TMK40" s="1925"/>
      <c r="TML40" s="1925"/>
      <c r="TMM40" s="1925"/>
      <c r="TMN40" s="1925"/>
      <c r="TMO40" s="1925"/>
      <c r="TMP40" s="1925"/>
      <c r="TMQ40" s="1925"/>
      <c r="TMR40" s="1925"/>
      <c r="TMS40" s="1925"/>
      <c r="TMT40" s="1925"/>
      <c r="TMU40" s="1925"/>
      <c r="TMV40" s="1925"/>
      <c r="TMW40" s="1925"/>
      <c r="TMX40" s="1925"/>
      <c r="TMY40" s="1925"/>
      <c r="TMZ40" s="1925"/>
      <c r="TNA40" s="1925"/>
      <c r="TNB40" s="1925"/>
      <c r="TNC40" s="1925"/>
      <c r="TND40" s="1925"/>
      <c r="TNE40" s="1925"/>
      <c r="TNF40" s="1925"/>
      <c r="TNG40" s="1925"/>
      <c r="TNH40" s="1925"/>
      <c r="TNI40" s="1925"/>
      <c r="TNJ40" s="1925"/>
      <c r="TNK40" s="1925"/>
      <c r="TNL40" s="1925"/>
      <c r="TNM40" s="1925"/>
      <c r="TNN40" s="1925"/>
      <c r="TNO40" s="1925"/>
      <c r="TNP40" s="1925"/>
      <c r="TNQ40" s="1925"/>
      <c r="TNR40" s="1925"/>
      <c r="TNS40" s="1925"/>
      <c r="TNT40" s="1925"/>
      <c r="TNU40" s="1925"/>
      <c r="TNV40" s="1925"/>
      <c r="TNW40" s="1925"/>
      <c r="TNX40" s="1925"/>
      <c r="TNY40" s="1925"/>
      <c r="TNZ40" s="1925"/>
      <c r="TOA40" s="1925"/>
      <c r="TOB40" s="1925"/>
      <c r="TOC40" s="1925"/>
      <c r="TOD40" s="1925"/>
      <c r="TOE40" s="1925"/>
      <c r="TOF40" s="1925"/>
      <c r="TOG40" s="1925"/>
      <c r="TOH40" s="1925"/>
      <c r="TOI40" s="1925"/>
      <c r="TOJ40" s="1925"/>
      <c r="TOK40" s="1925"/>
      <c r="TOL40" s="1925"/>
      <c r="TOM40" s="1925"/>
      <c r="TON40" s="1925"/>
      <c r="TOO40" s="1925"/>
      <c r="TOP40" s="1925"/>
      <c r="TOQ40" s="1925"/>
      <c r="TOR40" s="1925"/>
      <c r="TOS40" s="1925"/>
      <c r="TOT40" s="1925"/>
      <c r="TOU40" s="1925"/>
      <c r="TOV40" s="1925"/>
      <c r="TOW40" s="1925"/>
      <c r="TOX40" s="1925"/>
      <c r="TOY40" s="1925"/>
      <c r="TOZ40" s="1925"/>
      <c r="TPA40" s="1925"/>
      <c r="TPB40" s="1925"/>
      <c r="TPC40" s="1925"/>
      <c r="TPD40" s="1925"/>
      <c r="TPE40" s="1925"/>
      <c r="TPF40" s="1925"/>
      <c r="TPG40" s="1925"/>
      <c r="TPH40" s="1925"/>
      <c r="TPI40" s="1925"/>
      <c r="TPJ40" s="1925"/>
      <c r="TPK40" s="1925"/>
      <c r="TPL40" s="1925"/>
      <c r="TPM40" s="1925"/>
      <c r="TPN40" s="1925"/>
      <c r="TPO40" s="1925"/>
      <c r="TPP40" s="1925"/>
      <c r="TPQ40" s="1925"/>
      <c r="TPR40" s="1925"/>
      <c r="TPS40" s="1925"/>
      <c r="TPT40" s="1925"/>
      <c r="TPU40" s="1925"/>
      <c r="TPV40" s="1925"/>
      <c r="TPW40" s="1925"/>
      <c r="TPX40" s="1925"/>
      <c r="TPY40" s="1925"/>
      <c r="TPZ40" s="1925"/>
      <c r="TQA40" s="1925"/>
      <c r="TQB40" s="1925"/>
      <c r="TQC40" s="1925"/>
      <c r="TQD40" s="1925"/>
      <c r="TQE40" s="1925"/>
      <c r="TQF40" s="1925"/>
      <c r="TQG40" s="1925"/>
      <c r="TQH40" s="1925"/>
      <c r="TQI40" s="1925"/>
      <c r="TQJ40" s="1925"/>
      <c r="TQK40" s="1925"/>
      <c r="TQL40" s="1925"/>
      <c r="TQM40" s="1925"/>
      <c r="TQN40" s="1925"/>
      <c r="TQO40" s="1925"/>
      <c r="TQP40" s="1925"/>
      <c r="TQQ40" s="1925"/>
      <c r="TQR40" s="1925"/>
      <c r="TQS40" s="1925"/>
      <c r="TQT40" s="1925"/>
      <c r="TQU40" s="1925"/>
      <c r="TQV40" s="1925"/>
      <c r="TQW40" s="1925"/>
      <c r="TQX40" s="1925"/>
      <c r="TQY40" s="1925"/>
      <c r="TQZ40" s="1925"/>
      <c r="TRA40" s="1925"/>
      <c r="TRB40" s="1925"/>
      <c r="TRC40" s="1925"/>
      <c r="TRD40" s="1925"/>
      <c r="TRE40" s="1925"/>
      <c r="TRF40" s="1925"/>
      <c r="TRG40" s="1925"/>
      <c r="TRH40" s="1925"/>
      <c r="TRI40" s="1925"/>
      <c r="TRJ40" s="1925"/>
      <c r="TRK40" s="1925"/>
      <c r="TRL40" s="1925"/>
      <c r="TRM40" s="1925"/>
      <c r="TRN40" s="1925"/>
      <c r="TRO40" s="1925"/>
      <c r="TRP40" s="1925"/>
      <c r="TRQ40" s="1925"/>
      <c r="TRR40" s="1925"/>
      <c r="TRS40" s="1925"/>
      <c r="TRT40" s="1925"/>
      <c r="TRU40" s="1925"/>
      <c r="TRV40" s="1925"/>
      <c r="TRW40" s="1925"/>
      <c r="TRX40" s="1925"/>
      <c r="TRY40" s="1925"/>
      <c r="TRZ40" s="1925"/>
      <c r="TSA40" s="1925"/>
      <c r="TSB40" s="1925"/>
      <c r="TSC40" s="1925"/>
      <c r="TSD40" s="1925"/>
      <c r="TSE40" s="1925"/>
      <c r="TSF40" s="1925"/>
      <c r="TSG40" s="1925"/>
      <c r="TSH40" s="1925"/>
      <c r="TSI40" s="1925"/>
      <c r="TSJ40" s="1925"/>
      <c r="TSK40" s="1925"/>
      <c r="TSL40" s="1925"/>
      <c r="TSM40" s="1925"/>
      <c r="TSN40" s="1925"/>
      <c r="TSO40" s="1925"/>
      <c r="TSP40" s="1925"/>
      <c r="TSQ40" s="1925"/>
      <c r="TSR40" s="1925"/>
      <c r="TSS40" s="1925"/>
      <c r="TST40" s="1925"/>
      <c r="TSU40" s="1925"/>
      <c r="TSV40" s="1925"/>
      <c r="TSW40" s="1925"/>
      <c r="TSX40" s="1925"/>
      <c r="TSY40" s="1925"/>
      <c r="TSZ40" s="1925"/>
      <c r="TTA40" s="1925"/>
      <c r="TTB40" s="1925"/>
      <c r="TTC40" s="1925"/>
      <c r="TTD40" s="1925"/>
      <c r="TTE40" s="1925"/>
      <c r="TTF40" s="1925"/>
      <c r="TTG40" s="1925"/>
      <c r="TTH40" s="1925"/>
      <c r="TTI40" s="1925"/>
      <c r="TTJ40" s="1925"/>
      <c r="TTK40" s="1925"/>
      <c r="TTL40" s="1925"/>
      <c r="TTM40" s="1925"/>
      <c r="TTN40" s="1925"/>
      <c r="TTO40" s="1925"/>
      <c r="TTP40" s="1925"/>
      <c r="TTQ40" s="1925"/>
      <c r="TTR40" s="1925"/>
      <c r="TTS40" s="1925"/>
      <c r="TTT40" s="1925"/>
      <c r="TTU40" s="1925"/>
      <c r="TTV40" s="1925"/>
      <c r="TTW40" s="1925"/>
      <c r="TTX40" s="1925"/>
      <c r="TTY40" s="1925"/>
      <c r="TTZ40" s="1925"/>
      <c r="TUA40" s="1925"/>
      <c r="TUB40" s="1925"/>
      <c r="TUC40" s="1925"/>
      <c r="TUD40" s="1925"/>
      <c r="TUE40" s="1925"/>
      <c r="TUF40" s="1925"/>
      <c r="TUG40" s="1925"/>
      <c r="TUH40" s="1925"/>
      <c r="TUI40" s="1925"/>
      <c r="TUJ40" s="1925"/>
      <c r="TUK40" s="1925"/>
      <c r="TUL40" s="1925"/>
      <c r="TUM40" s="1925"/>
      <c r="TUN40" s="1925"/>
      <c r="TUO40" s="1925"/>
      <c r="TUP40" s="1925"/>
      <c r="TUQ40" s="1925"/>
      <c r="TUR40" s="1925"/>
      <c r="TUS40" s="1925"/>
      <c r="TUT40" s="1925"/>
      <c r="TUU40" s="1925"/>
      <c r="TUV40" s="1925"/>
      <c r="TUW40" s="1925"/>
      <c r="TUX40" s="1925"/>
      <c r="TUY40" s="1925"/>
      <c r="TUZ40" s="1925"/>
      <c r="TVA40" s="1925"/>
      <c r="TVB40" s="1925"/>
      <c r="TVC40" s="1925"/>
      <c r="TVD40" s="1925"/>
      <c r="TVE40" s="1925"/>
      <c r="TVF40" s="1925"/>
      <c r="TVG40" s="1925"/>
      <c r="TVH40" s="1925"/>
      <c r="TVI40" s="1925"/>
      <c r="TVJ40" s="1925"/>
      <c r="TVK40" s="1925"/>
      <c r="TVL40" s="1925"/>
      <c r="TVM40" s="1925"/>
      <c r="TVN40" s="1925"/>
      <c r="TVO40" s="1925"/>
      <c r="TVP40" s="1925"/>
      <c r="TVQ40" s="1925"/>
      <c r="TVR40" s="1925"/>
      <c r="TVS40" s="1925"/>
      <c r="TVT40" s="1925"/>
      <c r="TVU40" s="1925"/>
      <c r="TVV40" s="1925"/>
      <c r="TVW40" s="1925"/>
      <c r="TVX40" s="1925"/>
      <c r="TVY40" s="1925"/>
      <c r="TVZ40" s="1925"/>
      <c r="TWA40" s="1925"/>
      <c r="TWB40" s="1925"/>
      <c r="TWC40" s="1925"/>
      <c r="TWD40" s="1925"/>
      <c r="TWE40" s="1925"/>
      <c r="TWF40" s="1925"/>
      <c r="TWG40" s="1925"/>
      <c r="TWH40" s="1925"/>
      <c r="TWI40" s="1925"/>
      <c r="TWJ40" s="1925"/>
      <c r="TWK40" s="1925"/>
      <c r="TWL40" s="1925"/>
      <c r="TWM40" s="1925"/>
      <c r="TWN40" s="1925"/>
      <c r="TWO40" s="1925"/>
      <c r="TWP40" s="1925"/>
      <c r="TWQ40" s="1925"/>
      <c r="TWR40" s="1925"/>
      <c r="TWS40" s="1925"/>
      <c r="TWT40" s="1925"/>
      <c r="TWU40" s="1925"/>
      <c r="TWV40" s="1925"/>
      <c r="TWW40" s="1925"/>
      <c r="TWX40" s="1925"/>
      <c r="TWY40" s="1925"/>
      <c r="TWZ40" s="1925"/>
      <c r="TXA40" s="1925"/>
      <c r="TXB40" s="1925"/>
      <c r="TXC40" s="1925"/>
      <c r="TXD40" s="1925"/>
      <c r="TXE40" s="1925"/>
      <c r="TXF40" s="1925"/>
      <c r="TXG40" s="1925"/>
      <c r="TXH40" s="1925"/>
      <c r="TXI40" s="1925"/>
      <c r="TXJ40" s="1925"/>
      <c r="TXK40" s="1925"/>
      <c r="TXL40" s="1925"/>
      <c r="TXM40" s="1925"/>
      <c r="TXN40" s="1925"/>
      <c r="TXO40" s="1925"/>
      <c r="TXP40" s="1925"/>
      <c r="TXQ40" s="1925"/>
      <c r="TXR40" s="1925"/>
      <c r="TXS40" s="1925"/>
      <c r="TXT40" s="1925"/>
      <c r="TXU40" s="1925"/>
      <c r="TXV40" s="1925"/>
      <c r="TXW40" s="1925"/>
      <c r="TXX40" s="1925"/>
      <c r="TXY40" s="1925"/>
      <c r="TXZ40" s="1925"/>
      <c r="TYA40" s="1925"/>
      <c r="TYB40" s="1925"/>
      <c r="TYC40" s="1925"/>
      <c r="TYD40" s="1925"/>
      <c r="TYE40" s="1925"/>
      <c r="TYF40" s="1925"/>
      <c r="TYG40" s="1925"/>
      <c r="TYH40" s="1925"/>
      <c r="TYI40" s="1925"/>
      <c r="TYJ40" s="1925"/>
      <c r="TYK40" s="1925"/>
      <c r="TYL40" s="1925"/>
      <c r="TYM40" s="1925"/>
      <c r="TYN40" s="1925"/>
      <c r="TYO40" s="1925"/>
      <c r="TYP40" s="1925"/>
      <c r="TYQ40" s="1925"/>
      <c r="TYR40" s="1925"/>
      <c r="TYS40" s="1925"/>
      <c r="TYT40" s="1925"/>
      <c r="TYU40" s="1925"/>
      <c r="TYV40" s="1925"/>
      <c r="TYW40" s="1925"/>
      <c r="TYX40" s="1925"/>
      <c r="TYY40" s="1925"/>
      <c r="TYZ40" s="1925"/>
      <c r="TZA40" s="1925"/>
      <c r="TZB40" s="1925"/>
      <c r="TZC40" s="1925"/>
      <c r="TZD40" s="1925"/>
      <c r="TZE40" s="1925"/>
      <c r="TZF40" s="1925"/>
      <c r="TZG40" s="1925"/>
      <c r="TZH40" s="1925"/>
      <c r="TZI40" s="1925"/>
      <c r="TZJ40" s="1925"/>
      <c r="TZK40" s="1925"/>
      <c r="TZL40" s="1925"/>
      <c r="TZM40" s="1925"/>
      <c r="TZN40" s="1925"/>
      <c r="TZO40" s="1925"/>
      <c r="TZP40" s="1925"/>
      <c r="TZQ40" s="1925"/>
      <c r="TZR40" s="1925"/>
      <c r="TZS40" s="1925"/>
      <c r="TZT40" s="1925"/>
      <c r="TZU40" s="1925"/>
      <c r="TZV40" s="1925"/>
      <c r="TZW40" s="1925"/>
      <c r="TZX40" s="1925"/>
      <c r="TZY40" s="1925"/>
      <c r="TZZ40" s="1925"/>
      <c r="UAA40" s="1925"/>
      <c r="UAB40" s="1925"/>
      <c r="UAC40" s="1925"/>
      <c r="UAD40" s="1925"/>
      <c r="UAE40" s="1925"/>
      <c r="UAF40" s="1925"/>
      <c r="UAG40" s="1925"/>
      <c r="UAH40" s="1925"/>
      <c r="UAI40" s="1925"/>
      <c r="UAJ40" s="1925"/>
      <c r="UAK40" s="1925"/>
      <c r="UAL40" s="1925"/>
      <c r="UAM40" s="1925"/>
      <c r="UAN40" s="1925"/>
      <c r="UAO40" s="1925"/>
      <c r="UAP40" s="1925"/>
      <c r="UAQ40" s="1925"/>
      <c r="UAR40" s="1925"/>
      <c r="UAS40" s="1925"/>
      <c r="UAT40" s="1925"/>
      <c r="UAU40" s="1925"/>
      <c r="UAV40" s="1925"/>
      <c r="UAW40" s="1925"/>
      <c r="UAX40" s="1925"/>
      <c r="UAY40" s="1925"/>
      <c r="UAZ40" s="1925"/>
      <c r="UBA40" s="1925"/>
      <c r="UBB40" s="1925"/>
      <c r="UBC40" s="1925"/>
      <c r="UBD40" s="1925"/>
      <c r="UBE40" s="1925"/>
      <c r="UBF40" s="1925"/>
      <c r="UBG40" s="1925"/>
      <c r="UBH40" s="1925"/>
      <c r="UBI40" s="1925"/>
      <c r="UBJ40" s="1925"/>
      <c r="UBK40" s="1925"/>
      <c r="UBL40" s="1925"/>
      <c r="UBM40" s="1925"/>
      <c r="UBN40" s="1925"/>
      <c r="UBO40" s="1925"/>
      <c r="UBP40" s="1925"/>
      <c r="UBQ40" s="1925"/>
      <c r="UBR40" s="1925"/>
      <c r="UBS40" s="1925"/>
      <c r="UBT40" s="1925"/>
      <c r="UBU40" s="1925"/>
      <c r="UBV40" s="1925"/>
      <c r="UBW40" s="1925"/>
      <c r="UBX40" s="1925"/>
      <c r="UBY40" s="1925"/>
      <c r="UBZ40" s="1925"/>
      <c r="UCA40" s="1925"/>
      <c r="UCB40" s="1925"/>
      <c r="UCC40" s="1925"/>
      <c r="UCD40" s="1925"/>
      <c r="UCE40" s="1925"/>
      <c r="UCF40" s="1925"/>
      <c r="UCG40" s="1925"/>
      <c r="UCH40" s="1925"/>
      <c r="UCI40" s="1925"/>
      <c r="UCJ40" s="1925"/>
      <c r="UCK40" s="1925"/>
      <c r="UCL40" s="1925"/>
      <c r="UCM40" s="1925"/>
      <c r="UCN40" s="1925"/>
      <c r="UCO40" s="1925"/>
      <c r="UCP40" s="1925"/>
      <c r="UCQ40" s="1925"/>
      <c r="UCR40" s="1925"/>
      <c r="UCS40" s="1925"/>
      <c r="UCT40" s="1925"/>
      <c r="UCU40" s="1925"/>
      <c r="UCV40" s="1925"/>
      <c r="UCW40" s="1925"/>
      <c r="UCX40" s="1925"/>
      <c r="UCY40" s="1925"/>
      <c r="UCZ40" s="1925"/>
      <c r="UDA40" s="1925"/>
      <c r="UDB40" s="1925"/>
      <c r="UDC40" s="1925"/>
      <c r="UDD40" s="1925"/>
      <c r="UDE40" s="1925"/>
      <c r="UDF40" s="1925"/>
      <c r="UDG40" s="1925"/>
      <c r="UDH40" s="1925"/>
      <c r="UDI40" s="1925"/>
      <c r="UDJ40" s="1925"/>
      <c r="UDK40" s="1925"/>
      <c r="UDL40" s="1925"/>
      <c r="UDM40" s="1925"/>
      <c r="UDN40" s="1925"/>
      <c r="UDO40" s="1925"/>
      <c r="UDP40" s="1925"/>
      <c r="UDQ40" s="1925"/>
      <c r="UDR40" s="1925"/>
      <c r="UDS40" s="1925"/>
      <c r="UDT40" s="1925"/>
      <c r="UDU40" s="1925"/>
      <c r="UDV40" s="1925"/>
      <c r="UDW40" s="1925"/>
      <c r="UDX40" s="1925"/>
      <c r="UDY40" s="1925"/>
      <c r="UDZ40" s="1925"/>
      <c r="UEA40" s="1925"/>
      <c r="UEB40" s="1925"/>
      <c r="UEC40" s="1925"/>
      <c r="UED40" s="1925"/>
      <c r="UEE40" s="1925"/>
      <c r="UEF40" s="1925"/>
      <c r="UEG40" s="1925"/>
      <c r="UEH40" s="1925"/>
      <c r="UEI40" s="1925"/>
      <c r="UEJ40" s="1925"/>
      <c r="UEK40" s="1925"/>
      <c r="UEL40" s="1925"/>
      <c r="UEM40" s="1925"/>
      <c r="UEN40" s="1925"/>
      <c r="UEO40" s="1925"/>
      <c r="UEP40" s="1925"/>
      <c r="UEQ40" s="1925"/>
      <c r="UER40" s="1925"/>
      <c r="UES40" s="1925"/>
      <c r="UET40" s="1925"/>
      <c r="UEU40" s="1925"/>
      <c r="UEV40" s="1925"/>
      <c r="UEW40" s="1925"/>
      <c r="UEX40" s="1925"/>
      <c r="UEY40" s="1925"/>
      <c r="UEZ40" s="1925"/>
      <c r="UFA40" s="1925"/>
      <c r="UFB40" s="1925"/>
      <c r="UFC40" s="1925"/>
      <c r="UFD40" s="1925"/>
      <c r="UFE40" s="1925"/>
      <c r="UFF40" s="1925"/>
      <c r="UFG40" s="1925"/>
      <c r="UFH40" s="1925"/>
      <c r="UFI40" s="1925"/>
      <c r="UFJ40" s="1925"/>
      <c r="UFK40" s="1925"/>
      <c r="UFL40" s="1925"/>
      <c r="UFM40" s="1925"/>
      <c r="UFN40" s="1925"/>
      <c r="UFO40" s="1925"/>
      <c r="UFP40" s="1925"/>
      <c r="UFQ40" s="1925"/>
      <c r="UFR40" s="1925"/>
      <c r="UFS40" s="1925"/>
      <c r="UFT40" s="1925"/>
      <c r="UFU40" s="1925"/>
      <c r="UFV40" s="1925"/>
      <c r="UFW40" s="1925"/>
      <c r="UFX40" s="1925"/>
      <c r="UFY40" s="1925"/>
      <c r="UFZ40" s="1925"/>
      <c r="UGA40" s="1925"/>
      <c r="UGB40" s="1925"/>
      <c r="UGC40" s="1925"/>
      <c r="UGD40" s="1925"/>
      <c r="UGE40" s="1925"/>
      <c r="UGF40" s="1925"/>
      <c r="UGG40" s="1925"/>
      <c r="UGH40" s="1925"/>
      <c r="UGI40" s="1925"/>
      <c r="UGJ40" s="1925"/>
      <c r="UGK40" s="1925"/>
      <c r="UGL40" s="1925"/>
      <c r="UGM40" s="1925"/>
      <c r="UGN40" s="1925"/>
      <c r="UGO40" s="1925"/>
      <c r="UGP40" s="1925"/>
      <c r="UGQ40" s="1925"/>
      <c r="UGR40" s="1925"/>
      <c r="UGS40" s="1925"/>
      <c r="UGT40" s="1925"/>
      <c r="UGU40" s="1925"/>
      <c r="UGV40" s="1925"/>
      <c r="UGW40" s="1925"/>
      <c r="UGX40" s="1925"/>
      <c r="UGY40" s="1925"/>
      <c r="UGZ40" s="1925"/>
      <c r="UHA40" s="1925"/>
      <c r="UHB40" s="1925"/>
      <c r="UHC40" s="1925"/>
      <c r="UHD40" s="1925"/>
      <c r="UHE40" s="1925"/>
      <c r="UHF40" s="1925"/>
      <c r="UHG40" s="1925"/>
      <c r="UHH40" s="1925"/>
      <c r="UHI40" s="1925"/>
      <c r="UHJ40" s="1925"/>
      <c r="UHK40" s="1925"/>
      <c r="UHL40" s="1925"/>
      <c r="UHM40" s="1925"/>
      <c r="UHN40" s="1925"/>
      <c r="UHO40" s="1925"/>
      <c r="UHP40" s="1925"/>
      <c r="UHQ40" s="1925"/>
      <c r="UHR40" s="1925"/>
      <c r="UHS40" s="1925"/>
      <c r="UHT40" s="1925"/>
      <c r="UHU40" s="1925"/>
      <c r="UHV40" s="1925"/>
      <c r="UHW40" s="1925"/>
      <c r="UHX40" s="1925"/>
      <c r="UHY40" s="1925"/>
      <c r="UHZ40" s="1925"/>
      <c r="UIA40" s="1925"/>
      <c r="UIB40" s="1925"/>
      <c r="UIC40" s="1925"/>
      <c r="UID40" s="1925"/>
      <c r="UIE40" s="1925"/>
      <c r="UIF40" s="1925"/>
      <c r="UIG40" s="1925"/>
      <c r="UIH40" s="1925"/>
      <c r="UII40" s="1925"/>
      <c r="UIJ40" s="1925"/>
      <c r="UIK40" s="1925"/>
      <c r="UIL40" s="1925"/>
      <c r="UIM40" s="1925"/>
      <c r="UIN40" s="1925"/>
      <c r="UIO40" s="1925"/>
      <c r="UIP40" s="1925"/>
      <c r="UIQ40" s="1925"/>
      <c r="UIR40" s="1925"/>
      <c r="UIS40" s="1925"/>
      <c r="UIT40" s="1925"/>
      <c r="UIU40" s="1925"/>
      <c r="UIV40" s="1925"/>
      <c r="UIW40" s="1925"/>
      <c r="UIX40" s="1925"/>
      <c r="UIY40" s="1925"/>
      <c r="UIZ40" s="1925"/>
      <c r="UJA40" s="1925"/>
      <c r="UJB40" s="1925"/>
      <c r="UJC40" s="1925"/>
      <c r="UJD40" s="1925"/>
      <c r="UJE40" s="1925"/>
      <c r="UJF40" s="1925"/>
      <c r="UJG40" s="1925"/>
      <c r="UJH40" s="1925"/>
      <c r="UJI40" s="1925"/>
      <c r="UJJ40" s="1925"/>
      <c r="UJK40" s="1925"/>
      <c r="UJL40" s="1925"/>
      <c r="UJM40" s="1925"/>
      <c r="UJN40" s="1925"/>
      <c r="UJO40" s="1925"/>
      <c r="UJP40" s="1925"/>
      <c r="UJQ40" s="1925"/>
      <c r="UJR40" s="1925"/>
      <c r="UJS40" s="1925"/>
      <c r="UJT40" s="1925"/>
      <c r="UJU40" s="1925"/>
      <c r="UJV40" s="1925"/>
      <c r="UJW40" s="1925"/>
      <c r="UJX40" s="1925"/>
      <c r="UJY40" s="1925"/>
      <c r="UJZ40" s="1925"/>
      <c r="UKA40" s="1925"/>
      <c r="UKB40" s="1925"/>
      <c r="UKC40" s="1925"/>
      <c r="UKD40" s="1925"/>
      <c r="UKE40" s="1925"/>
      <c r="UKF40" s="1925"/>
      <c r="UKG40" s="1925"/>
      <c r="UKH40" s="1925"/>
      <c r="UKI40" s="1925"/>
      <c r="UKJ40" s="1925"/>
      <c r="UKK40" s="1925"/>
      <c r="UKL40" s="1925"/>
      <c r="UKM40" s="1925"/>
      <c r="UKN40" s="1925"/>
      <c r="UKO40" s="1925"/>
      <c r="UKP40" s="1925"/>
      <c r="UKQ40" s="1925"/>
      <c r="UKR40" s="1925"/>
      <c r="UKS40" s="1925"/>
      <c r="UKT40" s="1925"/>
      <c r="UKU40" s="1925"/>
      <c r="UKV40" s="1925"/>
      <c r="UKW40" s="1925"/>
      <c r="UKX40" s="1925"/>
      <c r="UKY40" s="1925"/>
      <c r="UKZ40" s="1925"/>
      <c r="ULA40" s="1925"/>
      <c r="ULB40" s="1925"/>
      <c r="ULC40" s="1925"/>
      <c r="ULD40" s="1925"/>
      <c r="ULE40" s="1925"/>
      <c r="ULF40" s="1925"/>
      <c r="ULG40" s="1925"/>
      <c r="ULH40" s="1925"/>
      <c r="ULI40" s="1925"/>
      <c r="ULJ40" s="1925"/>
      <c r="ULK40" s="1925"/>
      <c r="ULL40" s="1925"/>
      <c r="ULM40" s="1925"/>
      <c r="ULN40" s="1925"/>
      <c r="ULO40" s="1925"/>
      <c r="ULP40" s="1925"/>
      <c r="ULQ40" s="1925"/>
      <c r="ULR40" s="1925"/>
      <c r="ULS40" s="1925"/>
      <c r="ULT40" s="1925"/>
      <c r="ULU40" s="1925"/>
      <c r="ULV40" s="1925"/>
      <c r="ULW40" s="1925"/>
      <c r="ULX40" s="1925"/>
      <c r="ULY40" s="1925"/>
      <c r="ULZ40" s="1925"/>
      <c r="UMA40" s="1925"/>
      <c r="UMB40" s="1925"/>
      <c r="UMC40" s="1925"/>
      <c r="UMD40" s="1925"/>
      <c r="UME40" s="1925"/>
      <c r="UMF40" s="1925"/>
      <c r="UMG40" s="1925"/>
      <c r="UMH40" s="1925"/>
      <c r="UMI40" s="1925"/>
      <c r="UMJ40" s="1925"/>
      <c r="UMK40" s="1925"/>
      <c r="UML40" s="1925"/>
      <c r="UMM40" s="1925"/>
      <c r="UMN40" s="1925"/>
      <c r="UMO40" s="1925"/>
      <c r="UMP40" s="1925"/>
      <c r="UMQ40" s="1925"/>
      <c r="UMR40" s="1925"/>
      <c r="UMS40" s="1925"/>
      <c r="UMT40" s="1925"/>
      <c r="UMU40" s="1925"/>
      <c r="UMV40" s="1925"/>
      <c r="UMW40" s="1925"/>
      <c r="UMX40" s="1925"/>
      <c r="UMY40" s="1925"/>
      <c r="UMZ40" s="1925"/>
      <c r="UNA40" s="1925"/>
      <c r="UNB40" s="1925"/>
      <c r="UNC40" s="1925"/>
      <c r="UND40" s="1925"/>
      <c r="UNE40" s="1925"/>
      <c r="UNF40" s="1925"/>
      <c r="UNG40" s="1925"/>
      <c r="UNH40" s="1925"/>
      <c r="UNI40" s="1925"/>
      <c r="UNJ40" s="1925"/>
      <c r="UNK40" s="1925"/>
      <c r="UNL40" s="1925"/>
      <c r="UNM40" s="1925"/>
      <c r="UNN40" s="1925"/>
      <c r="UNO40" s="1925"/>
      <c r="UNP40" s="1925"/>
      <c r="UNQ40" s="1925"/>
      <c r="UNR40" s="1925"/>
      <c r="UNS40" s="1925"/>
      <c r="UNT40" s="1925"/>
      <c r="UNU40" s="1925"/>
      <c r="UNV40" s="1925"/>
      <c r="UNW40" s="1925"/>
      <c r="UNX40" s="1925"/>
      <c r="UNY40" s="1925"/>
      <c r="UNZ40" s="1925"/>
      <c r="UOA40" s="1925"/>
      <c r="UOB40" s="1925"/>
      <c r="UOC40" s="1925"/>
      <c r="UOD40" s="1925"/>
      <c r="UOE40" s="1925"/>
      <c r="UOF40" s="1925"/>
      <c r="UOG40" s="1925"/>
      <c r="UOH40" s="1925"/>
      <c r="UOI40" s="1925"/>
      <c r="UOJ40" s="1925"/>
      <c r="UOK40" s="1925"/>
      <c r="UOL40" s="1925"/>
      <c r="UOM40" s="1925"/>
      <c r="UON40" s="1925"/>
      <c r="UOO40" s="1925"/>
      <c r="UOP40" s="1925"/>
      <c r="UOQ40" s="1925"/>
      <c r="UOR40" s="1925"/>
      <c r="UOS40" s="1925"/>
      <c r="UOT40" s="1925"/>
      <c r="UOU40" s="1925"/>
      <c r="UOV40" s="1925"/>
      <c r="UOW40" s="1925"/>
      <c r="UOX40" s="1925"/>
      <c r="UOY40" s="1925"/>
      <c r="UOZ40" s="1925"/>
      <c r="UPA40" s="1925"/>
      <c r="UPB40" s="1925"/>
      <c r="UPC40" s="1925"/>
      <c r="UPD40" s="1925"/>
      <c r="UPE40" s="1925"/>
      <c r="UPF40" s="1925"/>
      <c r="UPG40" s="1925"/>
      <c r="UPH40" s="1925"/>
      <c r="UPI40" s="1925"/>
      <c r="UPJ40" s="1925"/>
      <c r="UPK40" s="1925"/>
      <c r="UPL40" s="1925"/>
      <c r="UPM40" s="1925"/>
      <c r="UPN40" s="1925"/>
      <c r="UPO40" s="1925"/>
      <c r="UPP40" s="1925"/>
      <c r="UPQ40" s="1925"/>
      <c r="UPR40" s="1925"/>
      <c r="UPS40" s="1925"/>
      <c r="UPT40" s="1925"/>
      <c r="UPU40" s="1925"/>
      <c r="UPV40" s="1925"/>
      <c r="UPW40" s="1925"/>
      <c r="UPX40" s="1925"/>
      <c r="UPY40" s="1925"/>
      <c r="UPZ40" s="1925"/>
      <c r="UQA40" s="1925"/>
      <c r="UQB40" s="1925"/>
      <c r="UQC40" s="1925"/>
      <c r="UQD40" s="1925"/>
      <c r="UQE40" s="1925"/>
      <c r="UQF40" s="1925"/>
      <c r="UQG40" s="1925"/>
      <c r="UQH40" s="1925"/>
      <c r="UQI40" s="1925"/>
      <c r="UQJ40" s="1925"/>
      <c r="UQK40" s="1925"/>
      <c r="UQL40" s="1925"/>
      <c r="UQM40" s="1925"/>
      <c r="UQN40" s="1925"/>
      <c r="UQO40" s="1925"/>
      <c r="UQP40" s="1925"/>
      <c r="UQQ40" s="1925"/>
      <c r="UQR40" s="1925"/>
      <c r="UQS40" s="1925"/>
      <c r="UQT40" s="1925"/>
      <c r="UQU40" s="1925"/>
      <c r="UQV40" s="1925"/>
      <c r="UQW40" s="1925"/>
      <c r="UQX40" s="1925"/>
      <c r="UQY40" s="1925"/>
      <c r="UQZ40" s="1925"/>
      <c r="URA40" s="1925"/>
      <c r="URB40" s="1925"/>
      <c r="URC40" s="1925"/>
      <c r="URD40" s="1925"/>
      <c r="URE40" s="1925"/>
      <c r="URF40" s="1925"/>
      <c r="URG40" s="1925"/>
      <c r="URH40" s="1925"/>
      <c r="URI40" s="1925"/>
      <c r="URJ40" s="1925"/>
      <c r="URK40" s="1925"/>
      <c r="URL40" s="1925"/>
      <c r="URM40" s="1925"/>
      <c r="URN40" s="1925"/>
      <c r="URO40" s="1925"/>
      <c r="URP40" s="1925"/>
      <c r="URQ40" s="1925"/>
      <c r="URR40" s="1925"/>
      <c r="URS40" s="1925"/>
      <c r="URT40" s="1925"/>
      <c r="URU40" s="1925"/>
      <c r="URV40" s="1925"/>
      <c r="URW40" s="1925"/>
      <c r="URX40" s="1925"/>
      <c r="URY40" s="1925"/>
      <c r="URZ40" s="1925"/>
      <c r="USA40" s="1925"/>
      <c r="USB40" s="1925"/>
      <c r="USC40" s="1925"/>
      <c r="USD40" s="1925"/>
      <c r="USE40" s="1925"/>
      <c r="USF40" s="1925"/>
      <c r="USG40" s="1925"/>
      <c r="USH40" s="1925"/>
      <c r="USI40" s="1925"/>
      <c r="USJ40" s="1925"/>
      <c r="USK40" s="1925"/>
      <c r="USL40" s="1925"/>
      <c r="USM40" s="1925"/>
      <c r="USN40" s="1925"/>
      <c r="USO40" s="1925"/>
      <c r="USP40" s="1925"/>
      <c r="USQ40" s="1925"/>
      <c r="USR40" s="1925"/>
      <c r="USS40" s="1925"/>
      <c r="UST40" s="1925"/>
      <c r="USU40" s="1925"/>
      <c r="USV40" s="1925"/>
      <c r="USW40" s="1925"/>
      <c r="USX40" s="1925"/>
      <c r="USY40" s="1925"/>
      <c r="USZ40" s="1925"/>
      <c r="UTA40" s="1925"/>
      <c r="UTB40" s="1925"/>
      <c r="UTC40" s="1925"/>
      <c r="UTD40" s="1925"/>
      <c r="UTE40" s="1925"/>
      <c r="UTF40" s="1925"/>
      <c r="UTG40" s="1925"/>
      <c r="UTH40" s="1925"/>
      <c r="UTI40" s="1925"/>
      <c r="UTJ40" s="1925"/>
      <c r="UTK40" s="1925"/>
      <c r="UTL40" s="1925"/>
      <c r="UTM40" s="1925"/>
      <c r="UTN40" s="1925"/>
      <c r="UTO40" s="1925"/>
      <c r="UTP40" s="1925"/>
      <c r="UTQ40" s="1925"/>
      <c r="UTR40" s="1925"/>
      <c r="UTS40" s="1925"/>
      <c r="UTT40" s="1925"/>
      <c r="UTU40" s="1925"/>
      <c r="UTV40" s="1925"/>
      <c r="UTW40" s="1925"/>
      <c r="UTX40" s="1925"/>
      <c r="UTY40" s="1925"/>
      <c r="UTZ40" s="1925"/>
      <c r="UUA40" s="1925"/>
      <c r="UUB40" s="1925"/>
      <c r="UUC40" s="1925"/>
      <c r="UUD40" s="1925"/>
      <c r="UUE40" s="1925"/>
      <c r="UUF40" s="1925"/>
      <c r="UUG40" s="1925"/>
      <c r="UUH40" s="1925"/>
      <c r="UUI40" s="1925"/>
      <c r="UUJ40" s="1925"/>
      <c r="UUK40" s="1925"/>
      <c r="UUL40" s="1925"/>
      <c r="UUM40" s="1925"/>
      <c r="UUN40" s="1925"/>
      <c r="UUO40" s="1925"/>
      <c r="UUP40" s="1925"/>
      <c r="UUQ40" s="1925"/>
      <c r="UUR40" s="1925"/>
      <c r="UUS40" s="1925"/>
      <c r="UUT40" s="1925"/>
      <c r="UUU40" s="1925"/>
      <c r="UUV40" s="1925"/>
      <c r="UUW40" s="1925"/>
      <c r="UUX40" s="1925"/>
      <c r="UUY40" s="1925"/>
      <c r="UUZ40" s="1925"/>
      <c r="UVA40" s="1925"/>
      <c r="UVB40" s="1925"/>
      <c r="UVC40" s="1925"/>
      <c r="UVD40" s="1925"/>
      <c r="UVE40" s="1925"/>
      <c r="UVF40" s="1925"/>
      <c r="UVG40" s="1925"/>
      <c r="UVH40" s="1925"/>
      <c r="UVI40" s="1925"/>
      <c r="UVJ40" s="1925"/>
      <c r="UVK40" s="1925"/>
      <c r="UVL40" s="1925"/>
      <c r="UVM40" s="1925"/>
      <c r="UVN40" s="1925"/>
      <c r="UVO40" s="1925"/>
      <c r="UVP40" s="1925"/>
      <c r="UVQ40" s="1925"/>
      <c r="UVR40" s="1925"/>
      <c r="UVS40" s="1925"/>
      <c r="UVT40" s="1925"/>
      <c r="UVU40" s="1925"/>
      <c r="UVV40" s="1925"/>
      <c r="UVW40" s="1925"/>
      <c r="UVX40" s="1925"/>
      <c r="UVY40" s="1925"/>
      <c r="UVZ40" s="1925"/>
      <c r="UWA40" s="1925"/>
      <c r="UWB40" s="1925"/>
      <c r="UWC40" s="1925"/>
      <c r="UWD40" s="1925"/>
      <c r="UWE40" s="1925"/>
      <c r="UWF40" s="1925"/>
      <c r="UWG40" s="1925"/>
      <c r="UWH40" s="1925"/>
      <c r="UWI40" s="1925"/>
      <c r="UWJ40" s="1925"/>
      <c r="UWK40" s="1925"/>
      <c r="UWL40" s="1925"/>
      <c r="UWM40" s="1925"/>
      <c r="UWN40" s="1925"/>
      <c r="UWO40" s="1925"/>
      <c r="UWP40" s="1925"/>
      <c r="UWQ40" s="1925"/>
      <c r="UWR40" s="1925"/>
      <c r="UWS40" s="1925"/>
      <c r="UWT40" s="1925"/>
      <c r="UWU40" s="1925"/>
      <c r="UWV40" s="1925"/>
      <c r="UWW40" s="1925"/>
      <c r="UWX40" s="1925"/>
      <c r="UWY40" s="1925"/>
      <c r="UWZ40" s="1925"/>
      <c r="UXA40" s="1925"/>
      <c r="UXB40" s="1925"/>
      <c r="UXC40" s="1925"/>
      <c r="UXD40" s="1925"/>
      <c r="UXE40" s="1925"/>
      <c r="UXF40" s="1925"/>
      <c r="UXG40" s="1925"/>
      <c r="UXH40" s="1925"/>
      <c r="UXI40" s="1925"/>
      <c r="UXJ40" s="1925"/>
      <c r="UXK40" s="1925"/>
      <c r="UXL40" s="1925"/>
      <c r="UXM40" s="1925"/>
      <c r="UXN40" s="1925"/>
      <c r="UXO40" s="1925"/>
      <c r="UXP40" s="1925"/>
      <c r="UXQ40" s="1925"/>
      <c r="UXR40" s="1925"/>
      <c r="UXS40" s="1925"/>
      <c r="UXT40" s="1925"/>
      <c r="UXU40" s="1925"/>
      <c r="UXV40" s="1925"/>
      <c r="UXW40" s="1925"/>
      <c r="UXX40" s="1925"/>
      <c r="UXY40" s="1925"/>
      <c r="UXZ40" s="1925"/>
      <c r="UYA40" s="1925"/>
      <c r="UYB40" s="1925"/>
      <c r="UYC40" s="1925"/>
      <c r="UYD40" s="1925"/>
      <c r="UYE40" s="1925"/>
      <c r="UYF40" s="1925"/>
      <c r="UYG40" s="1925"/>
      <c r="UYH40" s="1925"/>
      <c r="UYI40" s="1925"/>
      <c r="UYJ40" s="1925"/>
      <c r="UYK40" s="1925"/>
      <c r="UYL40" s="1925"/>
      <c r="UYM40" s="1925"/>
      <c r="UYN40" s="1925"/>
      <c r="UYO40" s="1925"/>
      <c r="UYP40" s="1925"/>
      <c r="UYQ40" s="1925"/>
      <c r="UYR40" s="1925"/>
      <c r="UYS40" s="1925"/>
      <c r="UYT40" s="1925"/>
      <c r="UYU40" s="1925"/>
      <c r="UYV40" s="1925"/>
      <c r="UYW40" s="1925"/>
      <c r="UYX40" s="1925"/>
      <c r="UYY40" s="1925"/>
      <c r="UYZ40" s="1925"/>
      <c r="UZA40" s="1925"/>
      <c r="UZB40" s="1925"/>
      <c r="UZC40" s="1925"/>
      <c r="UZD40" s="1925"/>
      <c r="UZE40" s="1925"/>
      <c r="UZF40" s="1925"/>
      <c r="UZG40" s="1925"/>
      <c r="UZH40" s="1925"/>
      <c r="UZI40" s="1925"/>
      <c r="UZJ40" s="1925"/>
      <c r="UZK40" s="1925"/>
      <c r="UZL40" s="1925"/>
      <c r="UZM40" s="1925"/>
      <c r="UZN40" s="1925"/>
      <c r="UZO40" s="1925"/>
      <c r="UZP40" s="1925"/>
      <c r="UZQ40" s="1925"/>
      <c r="UZR40" s="1925"/>
      <c r="UZS40" s="1925"/>
      <c r="UZT40" s="1925"/>
      <c r="UZU40" s="1925"/>
      <c r="UZV40" s="1925"/>
      <c r="UZW40" s="1925"/>
      <c r="UZX40" s="1925"/>
      <c r="UZY40" s="1925"/>
      <c r="UZZ40" s="1925"/>
      <c r="VAA40" s="1925"/>
      <c r="VAB40" s="1925"/>
      <c r="VAC40" s="1925"/>
      <c r="VAD40" s="1925"/>
      <c r="VAE40" s="1925"/>
      <c r="VAF40" s="1925"/>
      <c r="VAG40" s="1925"/>
      <c r="VAH40" s="1925"/>
      <c r="VAI40" s="1925"/>
      <c r="VAJ40" s="1925"/>
      <c r="VAK40" s="1925"/>
      <c r="VAL40" s="1925"/>
      <c r="VAM40" s="1925"/>
      <c r="VAN40" s="1925"/>
      <c r="VAO40" s="1925"/>
      <c r="VAP40" s="1925"/>
      <c r="VAQ40" s="1925"/>
      <c r="VAR40" s="1925"/>
      <c r="VAS40" s="1925"/>
      <c r="VAT40" s="1925"/>
      <c r="VAU40" s="1925"/>
      <c r="VAV40" s="1925"/>
      <c r="VAW40" s="1925"/>
      <c r="VAX40" s="1925"/>
      <c r="VAY40" s="1925"/>
      <c r="VAZ40" s="1925"/>
      <c r="VBA40" s="1925"/>
      <c r="VBB40" s="1925"/>
      <c r="VBC40" s="1925"/>
      <c r="VBD40" s="1925"/>
      <c r="VBE40" s="1925"/>
      <c r="VBF40" s="1925"/>
      <c r="VBG40" s="1925"/>
      <c r="VBH40" s="1925"/>
      <c r="VBI40" s="1925"/>
      <c r="VBJ40" s="1925"/>
      <c r="VBK40" s="1925"/>
      <c r="VBL40" s="1925"/>
      <c r="VBM40" s="1925"/>
      <c r="VBN40" s="1925"/>
      <c r="VBO40" s="1925"/>
      <c r="VBP40" s="1925"/>
      <c r="VBQ40" s="1925"/>
      <c r="VBR40" s="1925"/>
      <c r="VBS40" s="1925"/>
      <c r="VBT40" s="1925"/>
      <c r="VBU40" s="1925"/>
      <c r="VBV40" s="1925"/>
      <c r="VBW40" s="1925"/>
      <c r="VBX40" s="1925"/>
      <c r="VBY40" s="1925"/>
      <c r="VBZ40" s="1925"/>
      <c r="VCA40" s="1925"/>
      <c r="VCB40" s="1925"/>
      <c r="VCC40" s="1925"/>
      <c r="VCD40" s="1925"/>
      <c r="VCE40" s="1925"/>
      <c r="VCF40" s="1925"/>
      <c r="VCG40" s="1925"/>
      <c r="VCH40" s="1925"/>
      <c r="VCI40" s="1925"/>
      <c r="VCJ40" s="1925"/>
      <c r="VCK40" s="1925"/>
      <c r="VCL40" s="1925"/>
      <c r="VCM40" s="1925"/>
      <c r="VCN40" s="1925"/>
      <c r="VCO40" s="1925"/>
      <c r="VCP40" s="1925"/>
      <c r="VCQ40" s="1925"/>
      <c r="VCR40" s="1925"/>
      <c r="VCS40" s="1925"/>
      <c r="VCT40" s="1925"/>
      <c r="VCU40" s="1925"/>
      <c r="VCV40" s="1925"/>
      <c r="VCW40" s="1925"/>
      <c r="VCX40" s="1925"/>
      <c r="VCY40" s="1925"/>
      <c r="VCZ40" s="1925"/>
      <c r="VDA40" s="1925"/>
      <c r="VDB40" s="1925"/>
      <c r="VDC40" s="1925"/>
      <c r="VDD40" s="1925"/>
      <c r="VDE40" s="1925"/>
      <c r="VDF40" s="1925"/>
      <c r="VDG40" s="1925"/>
      <c r="VDH40" s="1925"/>
      <c r="VDI40" s="1925"/>
      <c r="VDJ40" s="1925"/>
      <c r="VDK40" s="1925"/>
      <c r="VDL40" s="1925"/>
      <c r="VDM40" s="1925"/>
      <c r="VDN40" s="1925"/>
      <c r="VDO40" s="1925"/>
      <c r="VDP40" s="1925"/>
      <c r="VDQ40" s="1925"/>
      <c r="VDR40" s="1925"/>
      <c r="VDS40" s="1925"/>
      <c r="VDT40" s="1925"/>
      <c r="VDU40" s="1925"/>
      <c r="VDV40" s="1925"/>
      <c r="VDW40" s="1925"/>
      <c r="VDX40" s="1925"/>
      <c r="VDY40" s="1925"/>
      <c r="VDZ40" s="1925"/>
      <c r="VEA40" s="1925"/>
      <c r="VEB40" s="1925"/>
      <c r="VEC40" s="1925"/>
      <c r="VED40" s="1925"/>
      <c r="VEE40" s="1925"/>
      <c r="VEF40" s="1925"/>
      <c r="VEG40" s="1925"/>
      <c r="VEH40" s="1925"/>
      <c r="VEI40" s="1925"/>
      <c r="VEJ40" s="1925"/>
      <c r="VEK40" s="1925"/>
      <c r="VEL40" s="1925"/>
      <c r="VEM40" s="1925"/>
      <c r="VEN40" s="1925"/>
      <c r="VEO40" s="1925"/>
      <c r="VEP40" s="1925"/>
      <c r="VEQ40" s="1925"/>
      <c r="VER40" s="1925"/>
      <c r="VES40" s="1925"/>
      <c r="VET40" s="1925"/>
      <c r="VEU40" s="1925"/>
      <c r="VEV40" s="1925"/>
      <c r="VEW40" s="1925"/>
      <c r="VEX40" s="1925"/>
      <c r="VEY40" s="1925"/>
      <c r="VEZ40" s="1925"/>
      <c r="VFA40" s="1925"/>
      <c r="VFB40" s="1925"/>
      <c r="VFC40" s="1925"/>
      <c r="VFD40" s="1925"/>
      <c r="VFE40" s="1925"/>
      <c r="VFF40" s="1925"/>
      <c r="VFG40" s="1925"/>
      <c r="VFH40" s="1925"/>
      <c r="VFI40" s="1925"/>
      <c r="VFJ40" s="1925"/>
      <c r="VFK40" s="1925"/>
      <c r="VFL40" s="1925"/>
      <c r="VFM40" s="1925"/>
      <c r="VFN40" s="1925"/>
      <c r="VFO40" s="1925"/>
      <c r="VFP40" s="1925"/>
      <c r="VFQ40" s="1925"/>
      <c r="VFR40" s="1925"/>
      <c r="VFS40" s="1925"/>
      <c r="VFT40" s="1925"/>
      <c r="VFU40" s="1925"/>
      <c r="VFV40" s="1925"/>
      <c r="VFW40" s="1925"/>
      <c r="VFX40" s="1925"/>
      <c r="VFY40" s="1925"/>
      <c r="VFZ40" s="1925"/>
      <c r="VGA40" s="1925"/>
      <c r="VGB40" s="1925"/>
      <c r="VGC40" s="1925"/>
      <c r="VGD40" s="1925"/>
      <c r="VGE40" s="1925"/>
      <c r="VGF40" s="1925"/>
      <c r="VGG40" s="1925"/>
      <c r="VGH40" s="1925"/>
      <c r="VGI40" s="1925"/>
      <c r="VGJ40" s="1925"/>
      <c r="VGK40" s="1925"/>
      <c r="VGL40" s="1925"/>
      <c r="VGM40" s="1925"/>
      <c r="VGN40" s="1925"/>
      <c r="VGO40" s="1925"/>
      <c r="VGP40" s="1925"/>
      <c r="VGQ40" s="1925"/>
      <c r="VGR40" s="1925"/>
      <c r="VGS40" s="1925"/>
      <c r="VGT40" s="1925"/>
      <c r="VGU40" s="1925"/>
      <c r="VGV40" s="1925"/>
      <c r="VGW40" s="1925"/>
      <c r="VGX40" s="1925"/>
      <c r="VGY40" s="1925"/>
      <c r="VGZ40" s="1925"/>
      <c r="VHA40" s="1925"/>
      <c r="VHB40" s="1925"/>
      <c r="VHC40" s="1925"/>
      <c r="VHD40" s="1925"/>
      <c r="VHE40" s="1925"/>
      <c r="VHF40" s="1925"/>
      <c r="VHG40" s="1925"/>
      <c r="VHH40" s="1925"/>
      <c r="VHI40" s="1925"/>
      <c r="VHJ40" s="1925"/>
      <c r="VHK40" s="1925"/>
      <c r="VHL40" s="1925"/>
      <c r="VHM40" s="1925"/>
      <c r="VHN40" s="1925"/>
      <c r="VHO40" s="1925"/>
      <c r="VHP40" s="1925"/>
      <c r="VHQ40" s="1925"/>
      <c r="VHR40" s="1925"/>
      <c r="VHS40" s="1925"/>
      <c r="VHT40" s="1925"/>
      <c r="VHU40" s="1925"/>
      <c r="VHV40" s="1925"/>
      <c r="VHW40" s="1925"/>
      <c r="VHX40" s="1925"/>
      <c r="VHY40" s="1925"/>
      <c r="VHZ40" s="1925"/>
      <c r="VIA40" s="1925"/>
      <c r="VIB40" s="1925"/>
      <c r="VIC40" s="1925"/>
      <c r="VID40" s="1925"/>
      <c r="VIE40" s="1925"/>
      <c r="VIF40" s="1925"/>
      <c r="VIG40" s="1925"/>
      <c r="VIH40" s="1925"/>
      <c r="VII40" s="1925"/>
      <c r="VIJ40" s="1925"/>
      <c r="VIK40" s="1925"/>
      <c r="VIL40" s="1925"/>
      <c r="VIM40" s="1925"/>
      <c r="VIN40" s="1925"/>
      <c r="VIO40" s="1925"/>
      <c r="VIP40" s="1925"/>
      <c r="VIQ40" s="1925"/>
      <c r="VIR40" s="1925"/>
      <c r="VIS40" s="1925"/>
      <c r="VIT40" s="1925"/>
      <c r="VIU40" s="1925"/>
      <c r="VIV40" s="1925"/>
      <c r="VIW40" s="1925"/>
      <c r="VIX40" s="1925"/>
      <c r="VIY40" s="1925"/>
      <c r="VIZ40" s="1925"/>
      <c r="VJA40" s="1925"/>
      <c r="VJB40" s="1925"/>
      <c r="VJC40" s="1925"/>
      <c r="VJD40" s="1925"/>
      <c r="VJE40" s="1925"/>
      <c r="VJF40" s="1925"/>
      <c r="VJG40" s="1925"/>
      <c r="VJH40" s="1925"/>
      <c r="VJI40" s="1925"/>
      <c r="VJJ40" s="1925"/>
      <c r="VJK40" s="1925"/>
      <c r="VJL40" s="1925"/>
      <c r="VJM40" s="1925"/>
      <c r="VJN40" s="1925"/>
      <c r="VJO40" s="1925"/>
      <c r="VJP40" s="1925"/>
      <c r="VJQ40" s="1925"/>
      <c r="VJR40" s="1925"/>
      <c r="VJS40" s="1925"/>
      <c r="VJT40" s="1925"/>
      <c r="VJU40" s="1925"/>
      <c r="VJV40" s="1925"/>
      <c r="VJW40" s="1925"/>
      <c r="VJX40" s="1925"/>
      <c r="VJY40" s="1925"/>
      <c r="VJZ40" s="1925"/>
      <c r="VKA40" s="1925"/>
      <c r="VKB40" s="1925"/>
      <c r="VKC40" s="1925"/>
      <c r="VKD40" s="1925"/>
      <c r="VKE40" s="1925"/>
      <c r="VKF40" s="1925"/>
      <c r="VKG40" s="1925"/>
      <c r="VKH40" s="1925"/>
      <c r="VKI40" s="1925"/>
      <c r="VKJ40" s="1925"/>
      <c r="VKK40" s="1925"/>
      <c r="VKL40" s="1925"/>
      <c r="VKM40" s="1925"/>
      <c r="VKN40" s="1925"/>
      <c r="VKO40" s="1925"/>
      <c r="VKP40" s="1925"/>
      <c r="VKQ40" s="1925"/>
      <c r="VKR40" s="1925"/>
      <c r="VKS40" s="1925"/>
      <c r="VKT40" s="1925"/>
      <c r="VKU40" s="1925"/>
      <c r="VKV40" s="1925"/>
      <c r="VKW40" s="1925"/>
      <c r="VKX40" s="1925"/>
      <c r="VKY40" s="1925"/>
      <c r="VKZ40" s="1925"/>
      <c r="VLA40" s="1925"/>
      <c r="VLB40" s="1925"/>
      <c r="VLC40" s="1925"/>
      <c r="VLD40" s="1925"/>
      <c r="VLE40" s="1925"/>
      <c r="VLF40" s="1925"/>
      <c r="VLG40" s="1925"/>
      <c r="VLH40" s="1925"/>
      <c r="VLI40" s="1925"/>
      <c r="VLJ40" s="1925"/>
      <c r="VLK40" s="1925"/>
      <c r="VLL40" s="1925"/>
      <c r="VLM40" s="1925"/>
      <c r="VLN40" s="1925"/>
      <c r="VLO40" s="1925"/>
      <c r="VLP40" s="1925"/>
      <c r="VLQ40" s="1925"/>
      <c r="VLR40" s="1925"/>
      <c r="VLS40" s="1925"/>
      <c r="VLT40" s="1925"/>
      <c r="VLU40" s="1925"/>
      <c r="VLV40" s="1925"/>
      <c r="VLW40" s="1925"/>
      <c r="VLX40" s="1925"/>
      <c r="VLY40" s="1925"/>
      <c r="VLZ40" s="1925"/>
      <c r="VMA40" s="1925"/>
      <c r="VMB40" s="1925"/>
      <c r="VMC40" s="1925"/>
      <c r="VMD40" s="1925"/>
      <c r="VME40" s="1925"/>
      <c r="VMF40" s="1925"/>
      <c r="VMG40" s="1925"/>
      <c r="VMH40" s="1925"/>
      <c r="VMI40" s="1925"/>
      <c r="VMJ40" s="1925"/>
      <c r="VMK40" s="1925"/>
      <c r="VML40" s="1925"/>
      <c r="VMM40" s="1925"/>
      <c r="VMN40" s="1925"/>
      <c r="VMO40" s="1925"/>
      <c r="VMP40" s="1925"/>
      <c r="VMQ40" s="1925"/>
      <c r="VMR40" s="1925"/>
      <c r="VMS40" s="1925"/>
      <c r="VMT40" s="1925"/>
      <c r="VMU40" s="1925"/>
      <c r="VMV40" s="1925"/>
      <c r="VMW40" s="1925"/>
      <c r="VMX40" s="1925"/>
      <c r="VMY40" s="1925"/>
      <c r="VMZ40" s="1925"/>
      <c r="VNA40" s="1925"/>
      <c r="VNB40" s="1925"/>
      <c r="VNC40" s="1925"/>
      <c r="VND40" s="1925"/>
      <c r="VNE40" s="1925"/>
      <c r="VNF40" s="1925"/>
      <c r="VNG40" s="1925"/>
      <c r="VNH40" s="1925"/>
      <c r="VNI40" s="1925"/>
      <c r="VNJ40" s="1925"/>
      <c r="VNK40" s="1925"/>
      <c r="VNL40" s="1925"/>
      <c r="VNM40" s="1925"/>
      <c r="VNN40" s="1925"/>
      <c r="VNO40" s="1925"/>
      <c r="VNP40" s="1925"/>
      <c r="VNQ40" s="1925"/>
      <c r="VNR40" s="1925"/>
      <c r="VNS40" s="1925"/>
      <c r="VNT40" s="1925"/>
      <c r="VNU40" s="1925"/>
      <c r="VNV40" s="1925"/>
      <c r="VNW40" s="1925"/>
      <c r="VNX40" s="1925"/>
      <c r="VNY40" s="1925"/>
      <c r="VNZ40" s="1925"/>
      <c r="VOA40" s="1925"/>
      <c r="VOB40" s="1925"/>
      <c r="VOC40" s="1925"/>
      <c r="VOD40" s="1925"/>
      <c r="VOE40" s="1925"/>
      <c r="VOF40" s="1925"/>
      <c r="VOG40" s="1925"/>
      <c r="VOH40" s="1925"/>
      <c r="VOI40" s="1925"/>
      <c r="VOJ40" s="1925"/>
      <c r="VOK40" s="1925"/>
      <c r="VOL40" s="1925"/>
      <c r="VOM40" s="1925"/>
      <c r="VON40" s="1925"/>
      <c r="VOO40" s="1925"/>
      <c r="VOP40" s="1925"/>
      <c r="VOQ40" s="1925"/>
      <c r="VOR40" s="1925"/>
      <c r="VOS40" s="1925"/>
      <c r="VOT40" s="1925"/>
      <c r="VOU40" s="1925"/>
      <c r="VOV40" s="1925"/>
      <c r="VOW40" s="1925"/>
      <c r="VOX40" s="1925"/>
      <c r="VOY40" s="1925"/>
      <c r="VOZ40" s="1925"/>
      <c r="VPA40" s="1925"/>
      <c r="VPB40" s="1925"/>
      <c r="VPC40" s="1925"/>
      <c r="VPD40" s="1925"/>
      <c r="VPE40" s="1925"/>
      <c r="VPF40" s="1925"/>
      <c r="VPG40" s="1925"/>
      <c r="VPH40" s="1925"/>
      <c r="VPI40" s="1925"/>
      <c r="VPJ40" s="1925"/>
      <c r="VPK40" s="1925"/>
      <c r="VPL40" s="1925"/>
      <c r="VPM40" s="1925"/>
      <c r="VPN40" s="1925"/>
      <c r="VPO40" s="1925"/>
      <c r="VPP40" s="1925"/>
      <c r="VPQ40" s="1925"/>
      <c r="VPR40" s="1925"/>
      <c r="VPS40" s="1925"/>
      <c r="VPT40" s="1925"/>
      <c r="VPU40" s="1925"/>
      <c r="VPV40" s="1925"/>
      <c r="VPW40" s="1925"/>
      <c r="VPX40" s="1925"/>
      <c r="VPY40" s="1925"/>
      <c r="VPZ40" s="1925"/>
      <c r="VQA40" s="1925"/>
      <c r="VQB40" s="1925"/>
      <c r="VQC40" s="1925"/>
      <c r="VQD40" s="1925"/>
      <c r="VQE40" s="1925"/>
      <c r="VQF40" s="1925"/>
      <c r="VQG40" s="1925"/>
      <c r="VQH40" s="1925"/>
      <c r="VQI40" s="1925"/>
      <c r="VQJ40" s="1925"/>
      <c r="VQK40" s="1925"/>
      <c r="VQL40" s="1925"/>
      <c r="VQM40" s="1925"/>
      <c r="VQN40" s="1925"/>
      <c r="VQO40" s="1925"/>
      <c r="VQP40" s="1925"/>
      <c r="VQQ40" s="1925"/>
      <c r="VQR40" s="1925"/>
      <c r="VQS40" s="1925"/>
      <c r="VQT40" s="1925"/>
      <c r="VQU40" s="1925"/>
      <c r="VQV40" s="1925"/>
      <c r="VQW40" s="1925"/>
      <c r="VQX40" s="1925"/>
      <c r="VQY40" s="1925"/>
      <c r="VQZ40" s="1925"/>
      <c r="VRA40" s="1925"/>
      <c r="VRB40" s="1925"/>
      <c r="VRC40" s="1925"/>
      <c r="VRD40" s="1925"/>
      <c r="VRE40" s="1925"/>
      <c r="VRF40" s="1925"/>
      <c r="VRG40" s="1925"/>
      <c r="VRH40" s="1925"/>
      <c r="VRI40" s="1925"/>
      <c r="VRJ40" s="1925"/>
      <c r="VRK40" s="1925"/>
      <c r="VRL40" s="1925"/>
      <c r="VRM40" s="1925"/>
      <c r="VRN40" s="1925"/>
      <c r="VRO40" s="1925"/>
      <c r="VRP40" s="1925"/>
      <c r="VRQ40" s="1925"/>
      <c r="VRR40" s="1925"/>
      <c r="VRS40" s="1925"/>
      <c r="VRT40" s="1925"/>
      <c r="VRU40" s="1925"/>
      <c r="VRV40" s="1925"/>
      <c r="VRW40" s="1925"/>
      <c r="VRX40" s="1925"/>
      <c r="VRY40" s="1925"/>
      <c r="VRZ40" s="1925"/>
      <c r="VSA40" s="1925"/>
      <c r="VSB40" s="1925"/>
      <c r="VSC40" s="1925"/>
      <c r="VSD40" s="1925"/>
      <c r="VSE40" s="1925"/>
      <c r="VSF40" s="1925"/>
      <c r="VSG40" s="1925"/>
      <c r="VSH40" s="1925"/>
      <c r="VSI40" s="1925"/>
      <c r="VSJ40" s="1925"/>
      <c r="VSK40" s="1925"/>
      <c r="VSL40" s="1925"/>
      <c r="VSM40" s="1925"/>
      <c r="VSN40" s="1925"/>
      <c r="VSO40" s="1925"/>
      <c r="VSP40" s="1925"/>
      <c r="VSQ40" s="1925"/>
      <c r="VSR40" s="1925"/>
      <c r="VSS40" s="1925"/>
      <c r="VST40" s="1925"/>
      <c r="VSU40" s="1925"/>
      <c r="VSV40" s="1925"/>
      <c r="VSW40" s="1925"/>
      <c r="VSX40" s="1925"/>
      <c r="VSY40" s="1925"/>
      <c r="VSZ40" s="1925"/>
      <c r="VTA40" s="1925"/>
      <c r="VTB40" s="1925"/>
      <c r="VTC40" s="1925"/>
      <c r="VTD40" s="1925"/>
      <c r="VTE40" s="1925"/>
      <c r="VTF40" s="1925"/>
      <c r="VTG40" s="1925"/>
      <c r="VTH40" s="1925"/>
      <c r="VTI40" s="1925"/>
      <c r="VTJ40" s="1925"/>
      <c r="VTK40" s="1925"/>
      <c r="VTL40" s="1925"/>
      <c r="VTM40" s="1925"/>
      <c r="VTN40" s="1925"/>
      <c r="VTO40" s="1925"/>
      <c r="VTP40" s="1925"/>
      <c r="VTQ40" s="1925"/>
      <c r="VTR40" s="1925"/>
      <c r="VTS40" s="1925"/>
      <c r="VTT40" s="1925"/>
      <c r="VTU40" s="1925"/>
      <c r="VTV40" s="1925"/>
      <c r="VTW40" s="1925"/>
      <c r="VTX40" s="1925"/>
      <c r="VTY40" s="1925"/>
      <c r="VTZ40" s="1925"/>
      <c r="VUA40" s="1925"/>
      <c r="VUB40" s="1925"/>
      <c r="VUC40" s="1925"/>
      <c r="VUD40" s="1925"/>
      <c r="VUE40" s="1925"/>
      <c r="VUF40" s="1925"/>
      <c r="VUG40" s="1925"/>
      <c r="VUH40" s="1925"/>
      <c r="VUI40" s="1925"/>
      <c r="VUJ40" s="1925"/>
      <c r="VUK40" s="1925"/>
      <c r="VUL40" s="1925"/>
      <c r="VUM40" s="1925"/>
      <c r="VUN40" s="1925"/>
      <c r="VUO40" s="1925"/>
      <c r="VUP40" s="1925"/>
      <c r="VUQ40" s="1925"/>
      <c r="VUR40" s="1925"/>
      <c r="VUS40" s="1925"/>
      <c r="VUT40" s="1925"/>
      <c r="VUU40" s="1925"/>
      <c r="VUV40" s="1925"/>
      <c r="VUW40" s="1925"/>
      <c r="VUX40" s="1925"/>
      <c r="VUY40" s="1925"/>
      <c r="VUZ40" s="1925"/>
      <c r="VVA40" s="1925"/>
      <c r="VVB40" s="1925"/>
      <c r="VVC40" s="1925"/>
      <c r="VVD40" s="1925"/>
      <c r="VVE40" s="1925"/>
      <c r="VVF40" s="1925"/>
      <c r="VVG40" s="1925"/>
      <c r="VVH40" s="1925"/>
      <c r="VVI40" s="1925"/>
      <c r="VVJ40" s="1925"/>
      <c r="VVK40" s="1925"/>
      <c r="VVL40" s="1925"/>
      <c r="VVM40" s="1925"/>
      <c r="VVN40" s="1925"/>
      <c r="VVO40" s="1925"/>
      <c r="VVP40" s="1925"/>
      <c r="VVQ40" s="1925"/>
      <c r="VVR40" s="1925"/>
      <c r="VVS40" s="1925"/>
      <c r="VVT40" s="1925"/>
      <c r="VVU40" s="1925"/>
      <c r="VVV40" s="1925"/>
      <c r="VVW40" s="1925"/>
      <c r="VVX40" s="1925"/>
      <c r="VVY40" s="1925"/>
      <c r="VVZ40" s="1925"/>
      <c r="VWA40" s="1925"/>
      <c r="VWB40" s="1925"/>
      <c r="VWC40" s="1925"/>
      <c r="VWD40" s="1925"/>
      <c r="VWE40" s="1925"/>
      <c r="VWF40" s="1925"/>
      <c r="VWG40" s="1925"/>
      <c r="VWH40" s="1925"/>
      <c r="VWI40" s="1925"/>
      <c r="VWJ40" s="1925"/>
      <c r="VWK40" s="1925"/>
      <c r="VWL40" s="1925"/>
      <c r="VWM40" s="1925"/>
      <c r="VWN40" s="1925"/>
      <c r="VWO40" s="1925"/>
      <c r="VWP40" s="1925"/>
      <c r="VWQ40" s="1925"/>
      <c r="VWR40" s="1925"/>
      <c r="VWS40" s="1925"/>
      <c r="VWT40" s="1925"/>
      <c r="VWU40" s="1925"/>
      <c r="VWV40" s="1925"/>
      <c r="VWW40" s="1925"/>
      <c r="VWX40" s="1925"/>
      <c r="VWY40" s="1925"/>
      <c r="VWZ40" s="1925"/>
      <c r="VXA40" s="1925"/>
      <c r="VXB40" s="1925"/>
      <c r="VXC40" s="1925"/>
      <c r="VXD40" s="1925"/>
      <c r="VXE40" s="1925"/>
      <c r="VXF40" s="1925"/>
      <c r="VXG40" s="1925"/>
      <c r="VXH40" s="1925"/>
      <c r="VXI40" s="1925"/>
      <c r="VXJ40" s="1925"/>
      <c r="VXK40" s="1925"/>
      <c r="VXL40" s="1925"/>
      <c r="VXM40" s="1925"/>
      <c r="VXN40" s="1925"/>
      <c r="VXO40" s="1925"/>
      <c r="VXP40" s="1925"/>
      <c r="VXQ40" s="1925"/>
      <c r="VXR40" s="1925"/>
      <c r="VXS40" s="1925"/>
      <c r="VXT40" s="1925"/>
      <c r="VXU40" s="1925"/>
      <c r="VXV40" s="1925"/>
      <c r="VXW40" s="1925"/>
      <c r="VXX40" s="1925"/>
      <c r="VXY40" s="1925"/>
      <c r="VXZ40" s="1925"/>
      <c r="VYA40" s="1925"/>
      <c r="VYB40" s="1925"/>
      <c r="VYC40" s="1925"/>
      <c r="VYD40" s="1925"/>
      <c r="VYE40" s="1925"/>
      <c r="VYF40" s="1925"/>
      <c r="VYG40" s="1925"/>
      <c r="VYH40" s="1925"/>
      <c r="VYI40" s="1925"/>
      <c r="VYJ40" s="1925"/>
      <c r="VYK40" s="1925"/>
      <c r="VYL40" s="1925"/>
      <c r="VYM40" s="1925"/>
      <c r="VYN40" s="1925"/>
      <c r="VYO40" s="1925"/>
      <c r="VYP40" s="1925"/>
      <c r="VYQ40" s="1925"/>
      <c r="VYR40" s="1925"/>
      <c r="VYS40" s="1925"/>
      <c r="VYT40" s="1925"/>
      <c r="VYU40" s="1925"/>
      <c r="VYV40" s="1925"/>
      <c r="VYW40" s="1925"/>
      <c r="VYX40" s="1925"/>
      <c r="VYY40" s="1925"/>
      <c r="VYZ40" s="1925"/>
      <c r="VZA40" s="1925"/>
      <c r="VZB40" s="1925"/>
      <c r="VZC40" s="1925"/>
      <c r="VZD40" s="1925"/>
      <c r="VZE40" s="1925"/>
      <c r="VZF40" s="1925"/>
      <c r="VZG40" s="1925"/>
      <c r="VZH40" s="1925"/>
      <c r="VZI40" s="1925"/>
      <c r="VZJ40" s="1925"/>
      <c r="VZK40" s="1925"/>
      <c r="VZL40" s="1925"/>
      <c r="VZM40" s="1925"/>
      <c r="VZN40" s="1925"/>
      <c r="VZO40" s="1925"/>
      <c r="VZP40" s="1925"/>
      <c r="VZQ40" s="1925"/>
      <c r="VZR40" s="1925"/>
      <c r="VZS40" s="1925"/>
      <c r="VZT40" s="1925"/>
      <c r="VZU40" s="1925"/>
      <c r="VZV40" s="1925"/>
      <c r="VZW40" s="1925"/>
      <c r="VZX40" s="1925"/>
      <c r="VZY40" s="1925"/>
      <c r="VZZ40" s="1925"/>
      <c r="WAA40" s="1925"/>
      <c r="WAB40" s="1925"/>
      <c r="WAC40" s="1925"/>
      <c r="WAD40" s="1925"/>
      <c r="WAE40" s="1925"/>
      <c r="WAF40" s="1925"/>
      <c r="WAG40" s="1925"/>
      <c r="WAH40" s="1925"/>
      <c r="WAI40" s="1925"/>
      <c r="WAJ40" s="1925"/>
      <c r="WAK40" s="1925"/>
      <c r="WAL40" s="1925"/>
      <c r="WAM40" s="1925"/>
      <c r="WAN40" s="1925"/>
      <c r="WAO40" s="1925"/>
      <c r="WAP40" s="1925"/>
      <c r="WAQ40" s="1925"/>
      <c r="WAR40" s="1925"/>
      <c r="WAS40" s="1925"/>
      <c r="WAT40" s="1925"/>
      <c r="WAU40" s="1925"/>
      <c r="WAV40" s="1925"/>
      <c r="WAW40" s="1925"/>
      <c r="WAX40" s="1925"/>
      <c r="WAY40" s="1925"/>
      <c r="WAZ40" s="1925"/>
      <c r="WBA40" s="1925"/>
      <c r="WBB40" s="1925"/>
      <c r="WBC40" s="1925"/>
      <c r="WBD40" s="1925"/>
      <c r="WBE40" s="1925"/>
      <c r="WBF40" s="1925"/>
      <c r="WBG40" s="1925"/>
      <c r="WBH40" s="1925"/>
      <c r="WBI40" s="1925"/>
      <c r="WBJ40" s="1925"/>
      <c r="WBK40" s="1925"/>
      <c r="WBL40" s="1925"/>
      <c r="WBM40" s="1925"/>
      <c r="WBN40" s="1925"/>
      <c r="WBO40" s="1925"/>
      <c r="WBP40" s="1925"/>
      <c r="WBQ40" s="1925"/>
      <c r="WBR40" s="1925"/>
      <c r="WBS40" s="1925"/>
      <c r="WBT40" s="1925"/>
      <c r="WBU40" s="1925"/>
      <c r="WBV40" s="1925"/>
      <c r="WBW40" s="1925"/>
      <c r="WBX40" s="1925"/>
      <c r="WBY40" s="1925"/>
      <c r="WBZ40" s="1925"/>
      <c r="WCA40" s="1925"/>
      <c r="WCB40" s="1925"/>
      <c r="WCC40" s="1925"/>
      <c r="WCD40" s="1925"/>
      <c r="WCE40" s="1925"/>
      <c r="WCF40" s="1925"/>
      <c r="WCG40" s="1925"/>
      <c r="WCH40" s="1925"/>
      <c r="WCI40" s="1925"/>
      <c r="WCJ40" s="1925"/>
      <c r="WCK40" s="1925"/>
      <c r="WCL40" s="1925"/>
      <c r="WCM40" s="1925"/>
      <c r="WCN40" s="1925"/>
      <c r="WCO40" s="1925"/>
      <c r="WCP40" s="1925"/>
      <c r="WCQ40" s="1925"/>
      <c r="WCR40" s="1925"/>
      <c r="WCS40" s="1925"/>
      <c r="WCT40" s="1925"/>
      <c r="WCU40" s="1925"/>
      <c r="WCV40" s="1925"/>
      <c r="WCW40" s="1925"/>
      <c r="WCX40" s="1925"/>
      <c r="WCY40" s="1925"/>
      <c r="WCZ40" s="1925"/>
      <c r="WDA40" s="1925"/>
      <c r="WDB40" s="1925"/>
      <c r="WDC40" s="1925"/>
      <c r="WDD40" s="1925"/>
      <c r="WDE40" s="1925"/>
      <c r="WDF40" s="1925"/>
      <c r="WDG40" s="1925"/>
      <c r="WDH40" s="1925"/>
      <c r="WDI40" s="1925"/>
      <c r="WDJ40" s="1925"/>
      <c r="WDK40" s="1925"/>
      <c r="WDL40" s="1925"/>
      <c r="WDM40" s="1925"/>
      <c r="WDN40" s="1925"/>
      <c r="WDO40" s="1925"/>
      <c r="WDP40" s="1925"/>
      <c r="WDQ40" s="1925"/>
      <c r="WDR40" s="1925"/>
      <c r="WDS40" s="1925"/>
      <c r="WDT40" s="1925"/>
      <c r="WDU40" s="1925"/>
      <c r="WDV40" s="1925"/>
      <c r="WDW40" s="1925"/>
      <c r="WDX40" s="1925"/>
      <c r="WDY40" s="1925"/>
      <c r="WDZ40" s="1925"/>
      <c r="WEA40" s="1925"/>
      <c r="WEB40" s="1925"/>
      <c r="WEC40" s="1925"/>
      <c r="WED40" s="1925"/>
      <c r="WEE40" s="1925"/>
      <c r="WEF40" s="1925"/>
      <c r="WEG40" s="1925"/>
      <c r="WEH40" s="1925"/>
      <c r="WEI40" s="1925"/>
      <c r="WEJ40" s="1925"/>
      <c r="WEK40" s="1925"/>
      <c r="WEL40" s="1925"/>
      <c r="WEM40" s="1925"/>
      <c r="WEN40" s="1925"/>
      <c r="WEO40" s="1925"/>
      <c r="WEP40" s="1925"/>
      <c r="WEQ40" s="1925"/>
      <c r="WER40" s="1925"/>
      <c r="WES40" s="1925"/>
      <c r="WET40" s="1925"/>
      <c r="WEU40" s="1925"/>
      <c r="WEV40" s="1925"/>
      <c r="WEW40" s="1925"/>
      <c r="WEX40" s="1925"/>
      <c r="WEY40" s="1925"/>
      <c r="WEZ40" s="1925"/>
      <c r="WFA40" s="1925"/>
      <c r="WFB40" s="1925"/>
      <c r="WFC40" s="1925"/>
      <c r="WFD40" s="1925"/>
      <c r="WFE40" s="1925"/>
      <c r="WFF40" s="1925"/>
      <c r="WFG40" s="1925"/>
      <c r="WFH40" s="1925"/>
      <c r="WFI40" s="1925"/>
      <c r="WFJ40" s="1925"/>
      <c r="WFK40" s="1925"/>
      <c r="WFL40" s="1925"/>
      <c r="WFM40" s="1925"/>
      <c r="WFN40" s="1925"/>
      <c r="WFO40" s="1925"/>
      <c r="WFP40" s="1925"/>
      <c r="WFQ40" s="1925"/>
      <c r="WFR40" s="1925"/>
      <c r="WFS40" s="1925"/>
      <c r="WFT40" s="1925"/>
      <c r="WFU40" s="1925"/>
      <c r="WFV40" s="1925"/>
      <c r="WFW40" s="1925"/>
      <c r="WFX40" s="1925"/>
      <c r="WFY40" s="1925"/>
      <c r="WFZ40" s="1925"/>
      <c r="WGA40" s="1925"/>
      <c r="WGB40" s="1925"/>
      <c r="WGC40" s="1925"/>
      <c r="WGD40" s="1925"/>
      <c r="WGE40" s="1925"/>
      <c r="WGF40" s="1925"/>
      <c r="WGG40" s="1925"/>
      <c r="WGH40" s="1925"/>
      <c r="WGI40" s="1925"/>
      <c r="WGJ40" s="1925"/>
      <c r="WGK40" s="1925"/>
      <c r="WGL40" s="1925"/>
      <c r="WGM40" s="1925"/>
      <c r="WGN40" s="1925"/>
      <c r="WGO40" s="1925"/>
      <c r="WGP40" s="1925"/>
      <c r="WGQ40" s="1925"/>
      <c r="WGR40" s="1925"/>
      <c r="WGS40" s="1925"/>
      <c r="WGT40" s="1925"/>
      <c r="WGU40" s="1925"/>
      <c r="WGV40" s="1925"/>
      <c r="WGW40" s="1925"/>
      <c r="WGX40" s="1925"/>
      <c r="WGY40" s="1925"/>
      <c r="WGZ40" s="1925"/>
      <c r="WHA40" s="1925"/>
      <c r="WHB40" s="1925"/>
      <c r="WHC40" s="1925"/>
      <c r="WHD40" s="1925"/>
      <c r="WHE40" s="1925"/>
      <c r="WHF40" s="1925"/>
      <c r="WHG40" s="1925"/>
      <c r="WHH40" s="1925"/>
      <c r="WHI40" s="1925"/>
      <c r="WHJ40" s="1925"/>
      <c r="WHK40" s="1925"/>
      <c r="WHL40" s="1925"/>
      <c r="WHM40" s="1925"/>
      <c r="WHN40" s="1925"/>
      <c r="WHO40" s="1925"/>
      <c r="WHP40" s="1925"/>
      <c r="WHQ40" s="1925"/>
      <c r="WHR40" s="1925"/>
      <c r="WHS40" s="1925"/>
      <c r="WHT40" s="1925"/>
      <c r="WHU40" s="1925"/>
      <c r="WHV40" s="1925"/>
      <c r="WHW40" s="1925"/>
      <c r="WHX40" s="1925"/>
      <c r="WHY40" s="1925"/>
      <c r="WHZ40" s="1925"/>
      <c r="WIA40" s="1925"/>
      <c r="WIB40" s="1925"/>
      <c r="WIC40" s="1925"/>
      <c r="WID40" s="1925"/>
      <c r="WIE40" s="1925"/>
      <c r="WIF40" s="1925"/>
      <c r="WIG40" s="1925"/>
      <c r="WIH40" s="1925"/>
      <c r="WII40" s="1925"/>
      <c r="WIJ40" s="1925"/>
      <c r="WIK40" s="1925"/>
      <c r="WIL40" s="1925"/>
      <c r="WIM40" s="1925"/>
      <c r="WIN40" s="1925"/>
      <c r="WIO40" s="1925"/>
      <c r="WIP40" s="1925"/>
      <c r="WIQ40" s="1925"/>
      <c r="WIR40" s="1925"/>
      <c r="WIS40" s="1925"/>
      <c r="WIT40" s="1925"/>
      <c r="WIU40" s="1925"/>
      <c r="WIV40" s="1925"/>
      <c r="WIW40" s="1925"/>
      <c r="WIX40" s="1925"/>
      <c r="WIY40" s="1925"/>
      <c r="WIZ40" s="1925"/>
      <c r="WJA40" s="1925"/>
      <c r="WJB40" s="1925"/>
      <c r="WJC40" s="1925"/>
      <c r="WJD40" s="1925"/>
      <c r="WJE40" s="1925"/>
      <c r="WJF40" s="1925"/>
      <c r="WJG40" s="1925"/>
      <c r="WJH40" s="1925"/>
      <c r="WJI40" s="1925"/>
      <c r="WJJ40" s="1925"/>
      <c r="WJK40" s="1925"/>
      <c r="WJL40" s="1925"/>
      <c r="WJM40" s="1925"/>
      <c r="WJN40" s="1925"/>
      <c r="WJO40" s="1925"/>
      <c r="WJP40" s="1925"/>
      <c r="WJQ40" s="1925"/>
      <c r="WJR40" s="1925"/>
      <c r="WJS40" s="1925"/>
      <c r="WJT40" s="1925"/>
      <c r="WJU40" s="1925"/>
      <c r="WJV40" s="1925"/>
      <c r="WJW40" s="1925"/>
      <c r="WJX40" s="1925"/>
      <c r="WJY40" s="1925"/>
      <c r="WJZ40" s="1925"/>
      <c r="WKA40" s="1925"/>
      <c r="WKB40" s="1925"/>
      <c r="WKC40" s="1925"/>
      <c r="WKD40" s="1925"/>
      <c r="WKE40" s="1925"/>
      <c r="WKF40" s="1925"/>
      <c r="WKG40" s="1925"/>
      <c r="WKH40" s="1925"/>
      <c r="WKI40" s="1925"/>
      <c r="WKJ40" s="1925"/>
      <c r="WKK40" s="1925"/>
      <c r="WKL40" s="1925"/>
      <c r="WKM40" s="1925"/>
      <c r="WKN40" s="1925"/>
      <c r="WKO40" s="1925"/>
      <c r="WKP40" s="1925"/>
      <c r="WKQ40" s="1925"/>
      <c r="WKR40" s="1925"/>
      <c r="WKS40" s="1925"/>
      <c r="WKT40" s="1925"/>
      <c r="WKU40" s="1925"/>
      <c r="WKV40" s="1925"/>
      <c r="WKW40" s="1925"/>
      <c r="WKX40" s="1925"/>
      <c r="WKY40" s="1925"/>
      <c r="WKZ40" s="1925"/>
      <c r="WLA40" s="1925"/>
      <c r="WLB40" s="1925"/>
      <c r="WLC40" s="1925"/>
      <c r="WLD40" s="1925"/>
      <c r="WLE40" s="1925"/>
      <c r="WLF40" s="1925"/>
      <c r="WLG40" s="1925"/>
      <c r="WLH40" s="1925"/>
      <c r="WLI40" s="1925"/>
      <c r="WLJ40" s="1925"/>
      <c r="WLK40" s="1925"/>
      <c r="WLL40" s="1925"/>
      <c r="WLM40" s="1925"/>
      <c r="WLN40" s="1925"/>
      <c r="WLO40" s="1925"/>
      <c r="WLP40" s="1925"/>
      <c r="WLQ40" s="1925"/>
      <c r="WLR40" s="1925"/>
      <c r="WLS40" s="1925"/>
      <c r="WLT40" s="1925"/>
      <c r="WLU40" s="1925"/>
      <c r="WLV40" s="1925"/>
      <c r="WLW40" s="1925"/>
      <c r="WLX40" s="1925"/>
      <c r="WLY40" s="1925"/>
      <c r="WLZ40" s="1925"/>
      <c r="WMA40" s="1925"/>
      <c r="WMB40" s="1925"/>
      <c r="WMC40" s="1925"/>
      <c r="WMD40" s="1925"/>
      <c r="WME40" s="1925"/>
      <c r="WMF40" s="1925"/>
      <c r="WMG40" s="1925"/>
      <c r="WMH40" s="1925"/>
      <c r="WMI40" s="1925"/>
      <c r="WMJ40" s="1925"/>
      <c r="WMK40" s="1925"/>
      <c r="WML40" s="1925"/>
      <c r="WMM40" s="1925"/>
      <c r="WMN40" s="1925"/>
      <c r="WMO40" s="1925"/>
      <c r="WMP40" s="1925"/>
      <c r="WMQ40" s="1925"/>
      <c r="WMR40" s="1925"/>
      <c r="WMS40" s="1925"/>
      <c r="WMT40" s="1925"/>
      <c r="WMU40" s="1925"/>
      <c r="WMV40" s="1925"/>
      <c r="WMW40" s="1925"/>
      <c r="WMX40" s="1925"/>
      <c r="WMY40" s="1925"/>
      <c r="WMZ40" s="1925"/>
      <c r="WNA40" s="1925"/>
      <c r="WNB40" s="1925"/>
      <c r="WNC40" s="1925"/>
      <c r="WND40" s="1925"/>
      <c r="WNE40" s="1925"/>
      <c r="WNF40" s="1925"/>
      <c r="WNG40" s="1925"/>
      <c r="WNH40" s="1925"/>
      <c r="WNI40" s="1925"/>
      <c r="WNJ40" s="1925"/>
      <c r="WNK40" s="1925"/>
      <c r="WNL40" s="1925"/>
      <c r="WNM40" s="1925"/>
      <c r="WNN40" s="1925"/>
      <c r="WNO40" s="1925"/>
      <c r="WNP40" s="1925"/>
      <c r="WNQ40" s="1925"/>
      <c r="WNR40" s="1925"/>
      <c r="WNS40" s="1925"/>
      <c r="WNT40" s="1925"/>
      <c r="WNU40" s="1925"/>
      <c r="WNV40" s="1925"/>
      <c r="WNW40" s="1925"/>
      <c r="WNX40" s="1925"/>
      <c r="WNY40" s="1925"/>
      <c r="WNZ40" s="1925"/>
      <c r="WOA40" s="1925"/>
      <c r="WOB40" s="1925"/>
      <c r="WOC40" s="1925"/>
      <c r="WOD40" s="1925"/>
      <c r="WOE40" s="1925"/>
      <c r="WOF40" s="1925"/>
      <c r="WOG40" s="1925"/>
      <c r="WOH40" s="1925"/>
      <c r="WOI40" s="1925"/>
      <c r="WOJ40" s="1925"/>
      <c r="WOK40" s="1925"/>
      <c r="WOL40" s="1925"/>
      <c r="WOM40" s="1925"/>
      <c r="WON40" s="1925"/>
      <c r="WOO40" s="1925"/>
      <c r="WOP40" s="1925"/>
      <c r="WOQ40" s="1925"/>
      <c r="WOR40" s="1925"/>
      <c r="WOS40" s="1925"/>
      <c r="WOT40" s="1925"/>
      <c r="WOU40" s="1925"/>
      <c r="WOV40" s="1925"/>
      <c r="WOW40" s="1925"/>
      <c r="WOX40" s="1925"/>
      <c r="WOY40" s="1925"/>
      <c r="WOZ40" s="1925"/>
      <c r="WPA40" s="1925"/>
      <c r="WPB40" s="1925"/>
      <c r="WPC40" s="1925"/>
      <c r="WPD40" s="1925"/>
      <c r="WPE40" s="1925"/>
      <c r="WPF40" s="1925"/>
      <c r="WPG40" s="1925"/>
      <c r="WPH40" s="1925"/>
      <c r="WPI40" s="1925"/>
      <c r="WPJ40" s="1925"/>
      <c r="WPK40" s="1925"/>
      <c r="WPL40" s="1925"/>
      <c r="WPM40" s="1925"/>
      <c r="WPN40" s="1925"/>
      <c r="WPO40" s="1925"/>
      <c r="WPP40" s="1925"/>
      <c r="WPQ40" s="1925"/>
      <c r="WPR40" s="1925"/>
      <c r="WPS40" s="1925"/>
      <c r="WPT40" s="1925"/>
      <c r="WPU40" s="1925"/>
      <c r="WPV40" s="1925"/>
      <c r="WPW40" s="1925"/>
      <c r="WPX40" s="1925"/>
      <c r="WPY40" s="1925"/>
      <c r="WPZ40" s="1925"/>
      <c r="WQA40" s="1925"/>
      <c r="WQB40" s="1925"/>
      <c r="WQC40" s="1925"/>
      <c r="WQD40" s="1925"/>
      <c r="WQE40" s="1925"/>
      <c r="WQF40" s="1925"/>
      <c r="WQG40" s="1925"/>
      <c r="WQH40" s="1925"/>
      <c r="WQI40" s="1925"/>
      <c r="WQJ40" s="1925"/>
      <c r="WQK40" s="1925"/>
      <c r="WQL40" s="1925"/>
      <c r="WQM40" s="1925"/>
      <c r="WQN40" s="1925"/>
      <c r="WQO40" s="1925"/>
      <c r="WQP40" s="1925"/>
      <c r="WQQ40" s="1925"/>
      <c r="WQR40" s="1925"/>
      <c r="WQS40" s="1925"/>
      <c r="WQT40" s="1925"/>
      <c r="WQU40" s="1925"/>
      <c r="WQV40" s="1925"/>
      <c r="WQW40" s="1925"/>
      <c r="WQX40" s="1925"/>
      <c r="WQY40" s="1925"/>
      <c r="WQZ40" s="1925"/>
      <c r="WRA40" s="1925"/>
      <c r="WRB40" s="1925"/>
      <c r="WRC40" s="1925"/>
      <c r="WRD40" s="1925"/>
      <c r="WRE40" s="1925"/>
      <c r="WRF40" s="1925"/>
      <c r="WRG40" s="1925"/>
      <c r="WRH40" s="1925"/>
      <c r="WRI40" s="1925"/>
      <c r="WRJ40" s="1925"/>
      <c r="WRK40" s="1925"/>
      <c r="WRL40" s="1925"/>
      <c r="WRM40" s="1925"/>
      <c r="WRN40" s="1925"/>
      <c r="WRO40" s="1925"/>
      <c r="WRP40" s="1925"/>
      <c r="WRQ40" s="1925"/>
      <c r="WRR40" s="1925"/>
      <c r="WRS40" s="1925"/>
      <c r="WRT40" s="1925"/>
      <c r="WRU40" s="1925"/>
      <c r="WRV40" s="1925"/>
      <c r="WRW40" s="1925"/>
      <c r="WRX40" s="1925"/>
      <c r="WRY40" s="1925"/>
      <c r="WRZ40" s="1925"/>
      <c r="WSA40" s="1925"/>
      <c r="WSB40" s="1925"/>
      <c r="WSC40" s="1925"/>
      <c r="WSD40" s="1925"/>
      <c r="WSE40" s="1925"/>
      <c r="WSF40" s="1925"/>
      <c r="WSG40" s="1925"/>
      <c r="WSH40" s="1925"/>
      <c r="WSI40" s="1925"/>
      <c r="WSJ40" s="1925"/>
      <c r="WSK40" s="1925"/>
      <c r="WSL40" s="1925"/>
      <c r="WSM40" s="1925"/>
      <c r="WSN40" s="1925"/>
      <c r="WSO40" s="1925"/>
      <c r="WSP40" s="1925"/>
      <c r="WSQ40" s="1925"/>
      <c r="WSR40" s="1925"/>
      <c r="WSS40" s="1925"/>
      <c r="WST40" s="1925"/>
      <c r="WSU40" s="1925"/>
      <c r="WSV40" s="1925"/>
      <c r="WSW40" s="1925"/>
      <c r="WSX40" s="1925"/>
      <c r="WSY40" s="1925"/>
      <c r="WSZ40" s="1925"/>
      <c r="WTA40" s="1925"/>
      <c r="WTB40" s="1925"/>
      <c r="WTC40" s="1925"/>
      <c r="WTD40" s="1925"/>
      <c r="WTE40" s="1925"/>
      <c r="WTF40" s="1925"/>
      <c r="WTG40" s="1925"/>
      <c r="WTH40" s="1925"/>
      <c r="WTI40" s="1925"/>
      <c r="WTJ40" s="1925"/>
      <c r="WTK40" s="1925"/>
      <c r="WTL40" s="1925"/>
      <c r="WTM40" s="1925"/>
      <c r="WTN40" s="1925"/>
      <c r="WTO40" s="1925"/>
      <c r="WTP40" s="1925"/>
      <c r="WTQ40" s="1925"/>
      <c r="WTR40" s="1925"/>
      <c r="WTS40" s="1925"/>
      <c r="WTT40" s="1925"/>
      <c r="WTU40" s="1925"/>
      <c r="WTV40" s="1925"/>
      <c r="WTW40" s="1925"/>
      <c r="WTX40" s="1925"/>
      <c r="WTY40" s="1925"/>
      <c r="WTZ40" s="1925"/>
      <c r="WUA40" s="1925"/>
      <c r="WUB40" s="1925"/>
      <c r="WUC40" s="1925"/>
      <c r="WUD40" s="1925"/>
      <c r="WUE40" s="1925"/>
      <c r="WUF40" s="1925"/>
      <c r="WUG40" s="1925"/>
      <c r="WUH40" s="1925"/>
      <c r="WUI40" s="1925"/>
      <c r="WUJ40" s="1925"/>
      <c r="WUK40" s="1925"/>
      <c r="WUL40" s="1925"/>
      <c r="WUM40" s="1925"/>
      <c r="WUN40" s="1925"/>
      <c r="WUO40" s="1925"/>
      <c r="WUP40" s="1925"/>
      <c r="WUQ40" s="1925"/>
      <c r="WUR40" s="1925"/>
      <c r="WUS40" s="1925"/>
      <c r="WUT40" s="1925"/>
      <c r="WUU40" s="1925"/>
      <c r="WUV40" s="1925"/>
      <c r="WUW40" s="1925"/>
      <c r="WUX40" s="1925"/>
      <c r="WUY40" s="1925"/>
      <c r="WUZ40" s="1925"/>
      <c r="WVA40" s="1925"/>
      <c r="WVB40" s="1925"/>
      <c r="WVC40" s="1925"/>
      <c r="WVD40" s="1925"/>
      <c r="WVE40" s="1925"/>
      <c r="WVF40" s="1925"/>
      <c r="WVG40" s="1925"/>
      <c r="WVH40" s="1925"/>
      <c r="WVI40" s="1925"/>
      <c r="WVJ40" s="1925"/>
      <c r="WVK40" s="1925"/>
      <c r="WVL40" s="1925"/>
      <c r="WVM40" s="1925"/>
      <c r="WVN40" s="1925"/>
      <c r="WVO40" s="1925"/>
      <c r="WVP40" s="1925"/>
      <c r="WVQ40" s="1925"/>
      <c r="WVR40" s="1925"/>
      <c r="WVS40" s="1925"/>
      <c r="WVT40" s="1925"/>
      <c r="WVU40" s="1925"/>
      <c r="WVV40" s="1925"/>
      <c r="WVW40" s="1925"/>
      <c r="WVX40" s="1925"/>
      <c r="WVY40" s="1925"/>
      <c r="WVZ40" s="1925"/>
      <c r="WWA40" s="1925"/>
      <c r="WWB40" s="1925"/>
      <c r="WWC40" s="1925"/>
      <c r="WWD40" s="1925"/>
      <c r="WWE40" s="1925"/>
      <c r="WWF40" s="1925"/>
      <c r="WWG40" s="1925"/>
      <c r="WWH40" s="1925"/>
      <c r="WWI40" s="1925"/>
      <c r="WWJ40" s="1925"/>
      <c r="WWK40" s="1925"/>
      <c r="WWL40" s="1925"/>
      <c r="WWM40" s="1925"/>
      <c r="WWN40" s="1925"/>
      <c r="WWO40" s="1925"/>
      <c r="WWP40" s="1925"/>
      <c r="WWQ40" s="1925"/>
      <c r="WWR40" s="1925"/>
      <c r="WWS40" s="1925"/>
      <c r="WWT40" s="1925"/>
      <c r="WWU40" s="1925"/>
      <c r="WWV40" s="1925"/>
      <c r="WWW40" s="1925"/>
      <c r="WWX40" s="1925"/>
      <c r="WWY40" s="1925"/>
      <c r="WWZ40" s="1925"/>
      <c r="WXA40" s="1925"/>
      <c r="WXB40" s="1925"/>
      <c r="WXC40" s="1925"/>
      <c r="WXD40" s="1925"/>
      <c r="WXE40" s="1925"/>
      <c r="WXF40" s="1925"/>
      <c r="WXG40" s="1925"/>
      <c r="WXH40" s="1925"/>
      <c r="WXI40" s="1925"/>
      <c r="WXJ40" s="1925"/>
      <c r="WXK40" s="1925"/>
      <c r="WXL40" s="1925"/>
      <c r="WXM40" s="1925"/>
      <c r="WXN40" s="1925"/>
      <c r="WXO40" s="1925"/>
      <c r="WXP40" s="1925"/>
      <c r="WXQ40" s="1925"/>
      <c r="WXR40" s="1925"/>
      <c r="WXS40" s="1925"/>
      <c r="WXT40" s="1925"/>
      <c r="WXU40" s="1925"/>
      <c r="WXV40" s="1925"/>
      <c r="WXW40" s="1925"/>
      <c r="WXX40" s="1925"/>
      <c r="WXY40" s="1925"/>
      <c r="WXZ40" s="1925"/>
      <c r="WYA40" s="1925"/>
      <c r="WYB40" s="1925"/>
      <c r="WYC40" s="1925"/>
      <c r="WYD40" s="1925"/>
      <c r="WYE40" s="1925"/>
      <c r="WYF40" s="1925"/>
      <c r="WYG40" s="1925"/>
      <c r="WYH40" s="1925"/>
      <c r="WYI40" s="1925"/>
      <c r="WYJ40" s="1925"/>
      <c r="WYK40" s="1925"/>
      <c r="WYL40" s="1925"/>
      <c r="WYM40" s="1925"/>
      <c r="WYN40" s="1925"/>
      <c r="WYO40" s="1925"/>
      <c r="WYP40" s="1925"/>
      <c r="WYQ40" s="1925"/>
      <c r="WYR40" s="1925"/>
      <c r="WYS40" s="1925"/>
      <c r="WYT40" s="1925"/>
      <c r="WYU40" s="1925"/>
      <c r="WYV40" s="1925"/>
      <c r="WYW40" s="1925"/>
      <c r="WYX40" s="1925"/>
      <c r="WYY40" s="1925"/>
      <c r="WYZ40" s="1925"/>
      <c r="WZA40" s="1925"/>
      <c r="WZB40" s="1925"/>
      <c r="WZC40" s="1925"/>
      <c r="WZD40" s="1925"/>
      <c r="WZE40" s="1925"/>
      <c r="WZF40" s="1925"/>
      <c r="WZG40" s="1925"/>
      <c r="WZH40" s="1925"/>
      <c r="WZI40" s="1925"/>
      <c r="WZJ40" s="1925"/>
      <c r="WZK40" s="1925"/>
      <c r="WZL40" s="1925"/>
      <c r="WZM40" s="1925"/>
      <c r="WZN40" s="1925"/>
      <c r="WZO40" s="1925"/>
      <c r="WZP40" s="1925"/>
      <c r="WZQ40" s="1925"/>
      <c r="WZR40" s="1925"/>
      <c r="WZS40" s="1925"/>
      <c r="WZT40" s="1925"/>
      <c r="WZU40" s="1925"/>
      <c r="WZV40" s="1925"/>
      <c r="WZW40" s="1925"/>
      <c r="WZX40" s="1925"/>
      <c r="WZY40" s="1925"/>
      <c r="WZZ40" s="1925"/>
      <c r="XAA40" s="1925"/>
      <c r="XAB40" s="1925"/>
      <c r="XAC40" s="1925"/>
      <c r="XAD40" s="1925"/>
      <c r="XAE40" s="1925"/>
      <c r="XAF40" s="1925"/>
      <c r="XAG40" s="1925"/>
      <c r="XAH40" s="1925"/>
      <c r="XAI40" s="1925"/>
      <c r="XAJ40" s="1925"/>
      <c r="XAK40" s="1925"/>
      <c r="XAL40" s="1925"/>
      <c r="XAM40" s="1925"/>
      <c r="XAN40" s="1925"/>
      <c r="XAO40" s="1925"/>
      <c r="XAP40" s="1925"/>
      <c r="XAQ40" s="1925"/>
      <c r="XAR40" s="1925"/>
      <c r="XAS40" s="1925"/>
      <c r="XAT40" s="1925"/>
      <c r="XAU40" s="1925"/>
      <c r="XAV40" s="1925"/>
      <c r="XAW40" s="1925"/>
      <c r="XAX40" s="1925"/>
      <c r="XAY40" s="1925"/>
      <c r="XAZ40" s="1925"/>
      <c r="XBA40" s="1925"/>
      <c r="XBB40" s="1925"/>
      <c r="XBC40" s="1925"/>
      <c r="XBD40" s="1925"/>
      <c r="XBE40" s="1925"/>
      <c r="XBF40" s="1925"/>
      <c r="XBG40" s="1925"/>
      <c r="XBH40" s="1925"/>
      <c r="XBI40" s="1925"/>
      <c r="XBJ40" s="1925"/>
      <c r="XBK40" s="1925"/>
      <c r="XBL40" s="1925"/>
      <c r="XBM40" s="1925"/>
      <c r="XBN40" s="1925"/>
      <c r="XBO40" s="1925"/>
      <c r="XBP40" s="1925"/>
      <c r="XBQ40" s="1925"/>
      <c r="XBR40" s="1925"/>
      <c r="XBS40" s="1925"/>
      <c r="XBT40" s="1925"/>
      <c r="XBU40" s="1925"/>
      <c r="XBV40" s="1925"/>
      <c r="XBW40" s="1925"/>
      <c r="XBX40" s="1925"/>
      <c r="XBY40" s="1925"/>
      <c r="XBZ40" s="1925"/>
      <c r="XCA40" s="1925"/>
      <c r="XCB40" s="1925"/>
      <c r="XCC40" s="1925"/>
      <c r="XCD40" s="1925"/>
      <c r="XCE40" s="1925"/>
      <c r="XCF40" s="1925"/>
      <c r="XCG40" s="1925"/>
      <c r="XCH40" s="1925"/>
      <c r="XCI40" s="1925"/>
      <c r="XCJ40" s="1925"/>
      <c r="XCK40" s="1925"/>
      <c r="XCL40" s="1925"/>
      <c r="XCM40" s="1925"/>
      <c r="XCN40" s="1925"/>
      <c r="XCO40" s="1925"/>
      <c r="XCP40" s="1925"/>
      <c r="XCQ40" s="1925"/>
      <c r="XCR40" s="1925"/>
      <c r="XCS40" s="1925"/>
      <c r="XCT40" s="1925"/>
      <c r="XCU40" s="1925"/>
      <c r="XCV40" s="1925"/>
      <c r="XCW40" s="1925"/>
      <c r="XCX40" s="1925"/>
      <c r="XCY40" s="1925"/>
      <c r="XCZ40" s="1925"/>
      <c r="XDA40" s="1925"/>
      <c r="XDB40" s="1925"/>
      <c r="XDC40" s="1925"/>
      <c r="XDD40" s="1925"/>
      <c r="XDE40" s="1925"/>
      <c r="XDF40" s="1925"/>
      <c r="XDG40" s="1925"/>
      <c r="XDH40" s="1925"/>
      <c r="XDI40" s="1925"/>
      <c r="XDJ40" s="1925"/>
      <c r="XDK40" s="1925"/>
      <c r="XDL40" s="1925"/>
      <c r="XDM40" s="1925"/>
      <c r="XDN40" s="1925"/>
      <c r="XDO40" s="1925"/>
      <c r="XDP40" s="1925"/>
      <c r="XDQ40" s="1925"/>
      <c r="XDR40" s="1925"/>
      <c r="XDS40" s="1925"/>
      <c r="XDT40" s="1925"/>
      <c r="XDU40" s="1925"/>
      <c r="XDV40" s="1925"/>
      <c r="XDW40" s="1925"/>
      <c r="XDX40" s="1925"/>
      <c r="XDY40" s="1925"/>
      <c r="XDZ40" s="1925"/>
      <c r="XEA40" s="1925"/>
      <c r="XEB40" s="1925"/>
      <c r="XEC40" s="1925"/>
      <c r="XED40" s="1925"/>
      <c r="XEE40" s="1925"/>
      <c r="XEF40" s="1925"/>
      <c r="XEG40" s="1925"/>
      <c r="XEH40" s="1925"/>
      <c r="XEI40" s="1925"/>
      <c r="XEJ40" s="1925"/>
      <c r="XEK40" s="1925"/>
      <c r="XEL40" s="1925"/>
      <c r="XEM40" s="1925"/>
      <c r="XEN40" s="1925"/>
      <c r="XEO40" s="1925"/>
      <c r="XEP40" s="1925"/>
      <c r="XEQ40" s="1925"/>
      <c r="XER40" s="1925"/>
      <c r="XES40" s="1925"/>
      <c r="XET40" s="1925"/>
      <c r="XEU40" s="1925"/>
      <c r="XEV40" s="1925"/>
      <c r="XEW40" s="1925"/>
      <c r="XEX40" s="1925"/>
      <c r="XEY40" s="1925"/>
      <c r="XEZ40" s="1925"/>
      <c r="XFA40" s="1925"/>
      <c r="XFB40" s="1925"/>
      <c r="XFC40" s="1925"/>
      <c r="XFD40" s="1925"/>
    </row>
    <row r="41" spans="1:16384" s="1170" customFormat="1" ht="12" x14ac:dyDescent="0.2">
      <c r="A41" s="1184"/>
      <c r="B41" s="517"/>
      <c r="C41" s="517"/>
      <c r="D41" s="517"/>
      <c r="E41" s="517"/>
      <c r="F41" s="517"/>
      <c r="G41" s="517"/>
      <c r="H41" s="517"/>
      <c r="I41" s="517"/>
      <c r="J41" s="517"/>
      <c r="K41" s="517"/>
      <c r="L41" s="517"/>
      <c r="M41" s="517"/>
      <c r="N41" s="517"/>
      <c r="O41" s="1184"/>
      <c r="P41" s="517"/>
      <c r="Q41" s="517"/>
      <c r="R41" s="517"/>
      <c r="S41" s="517"/>
      <c r="T41" s="517"/>
      <c r="U41" s="1179"/>
      <c r="V41" s="517"/>
      <c r="W41" s="517"/>
      <c r="X41" s="517"/>
      <c r="Y41" s="517"/>
      <c r="Z41" s="42"/>
      <c r="AA41" s="517"/>
      <c r="AB41" s="25"/>
    </row>
    <row r="42" spans="1:16384" ht="24" customHeight="1" x14ac:dyDescent="0.2">
      <c r="A42" s="499" t="s">
        <v>984</v>
      </c>
      <c r="B42" s="500" t="s">
        <v>458</v>
      </c>
      <c r="C42" s="500" t="s">
        <v>459</v>
      </c>
      <c r="D42" s="501" t="s">
        <v>365</v>
      </c>
      <c r="E42" s="501" t="s">
        <v>370</v>
      </c>
      <c r="F42" s="502" t="s">
        <v>367</v>
      </c>
      <c r="G42" s="503"/>
      <c r="H42" s="503"/>
      <c r="I42" s="503"/>
      <c r="J42" s="503"/>
      <c r="K42" s="504"/>
      <c r="L42" s="502" t="s">
        <v>368</v>
      </c>
      <c r="M42" s="503"/>
      <c r="N42" s="504"/>
      <c r="O42" s="499" t="s">
        <v>984</v>
      </c>
      <c r="P42" s="355" t="s">
        <v>366</v>
      </c>
      <c r="Q42" s="505"/>
      <c r="R42" s="356"/>
      <c r="S42" s="356"/>
      <c r="T42" s="356"/>
      <c r="U42" s="357"/>
      <c r="V42" s="356" t="s">
        <v>369</v>
      </c>
      <c r="W42" s="505"/>
      <c r="X42" s="356"/>
      <c r="Y42" s="357"/>
      <c r="Z42" s="501" t="s">
        <v>371</v>
      </c>
      <c r="AA42" s="506" t="s">
        <v>264</v>
      </c>
      <c r="AB42" s="4"/>
      <c r="AC42" s="1361"/>
    </row>
    <row r="43" spans="1:16384" ht="12" customHeight="1" x14ac:dyDescent="0.2">
      <c r="A43" s="1921" t="s">
        <v>264</v>
      </c>
      <c r="B43" s="1917" t="s">
        <v>381</v>
      </c>
      <c r="C43" s="1913" t="s">
        <v>375</v>
      </c>
      <c r="D43" s="1913" t="s">
        <v>324</v>
      </c>
      <c r="E43" s="1913" t="s">
        <v>334</v>
      </c>
      <c r="F43" s="1919" t="s">
        <v>209</v>
      </c>
      <c r="G43" s="1915" t="s">
        <v>331</v>
      </c>
      <c r="H43" s="1915" t="s">
        <v>330</v>
      </c>
      <c r="I43" s="1915" t="s">
        <v>332</v>
      </c>
      <c r="J43" s="1909" t="s">
        <v>376</v>
      </c>
      <c r="K43" s="1917" t="s">
        <v>950</v>
      </c>
      <c r="L43" s="1919" t="s">
        <v>604</v>
      </c>
      <c r="M43" s="1909" t="s">
        <v>210</v>
      </c>
      <c r="N43" s="1917" t="s">
        <v>951</v>
      </c>
      <c r="O43" s="1921" t="s">
        <v>264</v>
      </c>
      <c r="P43" s="1922" t="s">
        <v>322</v>
      </c>
      <c r="Q43" s="1909" t="s">
        <v>211</v>
      </c>
      <c r="R43" s="1915" t="s">
        <v>325</v>
      </c>
      <c r="S43" s="1909" t="s">
        <v>378</v>
      </c>
      <c r="T43" s="1915" t="s">
        <v>327</v>
      </c>
      <c r="U43" s="1917" t="s">
        <v>952</v>
      </c>
      <c r="V43" s="1919" t="s">
        <v>377</v>
      </c>
      <c r="W43" s="1909" t="s">
        <v>254</v>
      </c>
      <c r="X43" s="1909" t="s">
        <v>256</v>
      </c>
      <c r="Y43" s="1909" t="s">
        <v>953</v>
      </c>
      <c r="Z43" s="1911" t="s">
        <v>321</v>
      </c>
      <c r="AA43" s="1980" t="s">
        <v>386</v>
      </c>
      <c r="AB43" s="4"/>
    </row>
    <row r="44" spans="1:16384" ht="12" customHeight="1" x14ac:dyDescent="0.2">
      <c r="A44" s="1912"/>
      <c r="B44" s="1918" t="s">
        <v>258</v>
      </c>
      <c r="C44" s="1914" t="s">
        <v>257</v>
      </c>
      <c r="D44" s="1914"/>
      <c r="E44" s="1914"/>
      <c r="F44" s="1920" t="s">
        <v>329</v>
      </c>
      <c r="G44" s="1916"/>
      <c r="H44" s="1916"/>
      <c r="I44" s="1916"/>
      <c r="J44" s="1910" t="s">
        <v>328</v>
      </c>
      <c r="K44" s="1917"/>
      <c r="L44" s="1920"/>
      <c r="M44" s="1910" t="s">
        <v>333</v>
      </c>
      <c r="N44" s="1918" t="s">
        <v>368</v>
      </c>
      <c r="O44" s="1912"/>
      <c r="P44" s="1923" t="s">
        <v>322</v>
      </c>
      <c r="Q44" s="1910" t="s">
        <v>323</v>
      </c>
      <c r="R44" s="1916" t="s">
        <v>325</v>
      </c>
      <c r="S44" s="1910" t="s">
        <v>326</v>
      </c>
      <c r="T44" s="1916" t="s">
        <v>327</v>
      </c>
      <c r="U44" s="1918"/>
      <c r="V44" s="1920"/>
      <c r="W44" s="1910" t="s">
        <v>254</v>
      </c>
      <c r="X44" s="1910" t="s">
        <v>256</v>
      </c>
      <c r="Y44" s="1910" t="s">
        <v>374</v>
      </c>
      <c r="Z44" s="1912"/>
      <c r="AA44" s="1913"/>
      <c r="AB44" s="4"/>
    </row>
    <row r="45" spans="1:16384" ht="12" x14ac:dyDescent="0.2">
      <c r="A45" s="1180" t="s">
        <v>538</v>
      </c>
      <c r="B45" s="514">
        <v>10649467.862884602</v>
      </c>
      <c r="C45" s="515">
        <v>7316289.089489419</v>
      </c>
      <c r="D45" s="515">
        <v>7953233.9062355394</v>
      </c>
      <c r="E45" s="515">
        <v>1881204.991191518</v>
      </c>
      <c r="F45" s="516">
        <v>253674.03546346776</v>
      </c>
      <c r="G45" s="517">
        <v>157534.45891335382</v>
      </c>
      <c r="H45" s="517">
        <v>235208.51673166562</v>
      </c>
      <c r="I45" s="517">
        <v>58384.139054715793</v>
      </c>
      <c r="J45" s="517">
        <v>116767.23404093352</v>
      </c>
      <c r="K45" s="514">
        <v>821568.38420413993</v>
      </c>
      <c r="L45" s="517">
        <v>2334252.3803272499</v>
      </c>
      <c r="M45" s="517">
        <v>443752.42000509234</v>
      </c>
      <c r="N45" s="514">
        <v>2778004.8003321402</v>
      </c>
      <c r="O45" s="1180" t="s">
        <v>538</v>
      </c>
      <c r="P45" s="516">
        <v>804581.26827890822</v>
      </c>
      <c r="Q45" s="517">
        <v>32048.637237968538</v>
      </c>
      <c r="R45" s="517">
        <v>1038571.5853949911</v>
      </c>
      <c r="S45" s="517">
        <v>30917.480039999267</v>
      </c>
      <c r="T45" s="517">
        <v>134362.99354356356</v>
      </c>
      <c r="U45" s="518">
        <v>2040481.9644955031</v>
      </c>
      <c r="V45" s="517">
        <v>28585.992488328367</v>
      </c>
      <c r="W45" s="517">
        <v>102544.307844814</v>
      </c>
      <c r="X45" s="517">
        <v>48815.040884915201</v>
      </c>
      <c r="Y45" s="514">
        <v>179945.34121806713</v>
      </c>
      <c r="Z45" s="101">
        <v>1580371.2455387262</v>
      </c>
      <c r="AA45" s="514">
        <v>35200567.585830979</v>
      </c>
      <c r="AB45" s="98"/>
    </row>
    <row r="46" spans="1:16384" ht="12" x14ac:dyDescent="0.2">
      <c r="A46" s="1181" t="s">
        <v>476</v>
      </c>
      <c r="B46" s="514">
        <v>9881692.5165177863</v>
      </c>
      <c r="C46" s="515">
        <v>5050759.5611227676</v>
      </c>
      <c r="D46" s="515">
        <v>182846.39808163239</v>
      </c>
      <c r="E46" s="515">
        <v>3026161.3529303656</v>
      </c>
      <c r="F46" s="516">
        <v>124935.86402357147</v>
      </c>
      <c r="G46" s="517">
        <v>47160.107324096811</v>
      </c>
      <c r="H46" s="517">
        <v>181799.02802106304</v>
      </c>
      <c r="I46" s="517">
        <v>45373.158844644495</v>
      </c>
      <c r="J46" s="517">
        <v>75279.283387151358</v>
      </c>
      <c r="K46" s="514">
        <v>474547.44160052604</v>
      </c>
      <c r="L46" s="517">
        <v>285790.92700472177</v>
      </c>
      <c r="M46" s="517">
        <v>59539.817112280944</v>
      </c>
      <c r="N46" s="514">
        <v>345330.74411700148</v>
      </c>
      <c r="O46" s="1181" t="s">
        <v>476</v>
      </c>
      <c r="P46" s="516">
        <v>90198.854783385163</v>
      </c>
      <c r="Q46" s="517">
        <v>6855.1854142239436</v>
      </c>
      <c r="R46" s="517">
        <v>110182.44905522348</v>
      </c>
      <c r="S46" s="517">
        <v>4530.1915829649597</v>
      </c>
      <c r="T46" s="517">
        <v>15207.376711048539</v>
      </c>
      <c r="U46" s="518">
        <v>226974.05754684977</v>
      </c>
      <c r="V46" s="517">
        <v>25203.320737561884</v>
      </c>
      <c r="W46" s="517">
        <v>39021.937980228387</v>
      </c>
      <c r="X46" s="517">
        <v>22858.632809299674</v>
      </c>
      <c r="Y46" s="514">
        <v>87083.891527089436</v>
      </c>
      <c r="Z46" s="101">
        <v>657089.35799106688</v>
      </c>
      <c r="AA46" s="514">
        <v>19932485.32145793</v>
      </c>
      <c r="AB46" s="98"/>
    </row>
    <row r="47" spans="1:16384" ht="12" x14ac:dyDescent="0.2">
      <c r="A47" s="1181" t="s">
        <v>539</v>
      </c>
      <c r="B47" s="514">
        <v>140801.50386357811</v>
      </c>
      <c r="C47" s="515">
        <v>77484.206366398037</v>
      </c>
      <c r="D47" s="515">
        <v>2645.6031965068369</v>
      </c>
      <c r="E47" s="515">
        <v>24351.698588670522</v>
      </c>
      <c r="F47" s="516">
        <v>1649.3744407699025</v>
      </c>
      <c r="G47" s="517">
        <v>1913.7441728745221</v>
      </c>
      <c r="H47" s="517">
        <v>4736.3819645077792</v>
      </c>
      <c r="I47" s="517">
        <v>404.81470791218584</v>
      </c>
      <c r="J47" s="517">
        <v>1527.7893988398246</v>
      </c>
      <c r="K47" s="514">
        <v>10232.104684904218</v>
      </c>
      <c r="L47" s="517">
        <v>5638.3892822894786</v>
      </c>
      <c r="M47" s="517">
        <v>1075.4373279641497</v>
      </c>
      <c r="N47" s="514">
        <v>6713.8266102536254</v>
      </c>
      <c r="O47" s="1181" t="s">
        <v>539</v>
      </c>
      <c r="P47" s="516">
        <v>1487.2398953987658</v>
      </c>
      <c r="Q47" s="517">
        <v>252.25249072709229</v>
      </c>
      <c r="R47" s="517">
        <v>786.42292614193502</v>
      </c>
      <c r="S47" s="517">
        <v>40.764500182150876</v>
      </c>
      <c r="T47" s="517">
        <v>43.105827086194559</v>
      </c>
      <c r="U47" s="518">
        <v>2609.7856395361391</v>
      </c>
      <c r="V47" s="517">
        <v>1252.4731854322897</v>
      </c>
      <c r="W47" s="517">
        <v>558.38329271095483</v>
      </c>
      <c r="X47" s="517">
        <v>416.48241297095785</v>
      </c>
      <c r="Y47" s="514">
        <v>2227.338891114201</v>
      </c>
      <c r="Z47" s="101">
        <v>10226.848247470873</v>
      </c>
      <c r="AA47" s="514">
        <v>277292.91608842066</v>
      </c>
      <c r="AB47" s="98"/>
    </row>
    <row r="48" spans="1:16384" ht="12" x14ac:dyDescent="0.2">
      <c r="A48" s="1181" t="s">
        <v>554</v>
      </c>
      <c r="B48" s="514">
        <v>110553.75577225718</v>
      </c>
      <c r="C48" s="515">
        <v>71009.249705551891</v>
      </c>
      <c r="D48" s="515">
        <v>2200.9323025727622</v>
      </c>
      <c r="E48" s="515">
        <v>14361.583911729527</v>
      </c>
      <c r="F48" s="516">
        <v>1841.4096149771383</v>
      </c>
      <c r="G48" s="517">
        <v>735.05250429351338</v>
      </c>
      <c r="H48" s="517">
        <v>1505.2661706143081</v>
      </c>
      <c r="I48" s="517">
        <v>402.01307933629937</v>
      </c>
      <c r="J48" s="517">
        <v>1129.3684261345031</v>
      </c>
      <c r="K48" s="514">
        <v>5613.1097953557683</v>
      </c>
      <c r="L48" s="517">
        <v>5767.6735569571083</v>
      </c>
      <c r="M48" s="517">
        <v>1067.2836414827175</v>
      </c>
      <c r="N48" s="514">
        <v>6834.9571984398226</v>
      </c>
      <c r="O48" s="1181" t="s">
        <v>554</v>
      </c>
      <c r="P48" s="516">
        <v>1284.3745160463941</v>
      </c>
      <c r="Q48" s="517">
        <v>172.04560603542021</v>
      </c>
      <c r="R48" s="517">
        <v>1109.239945419331</v>
      </c>
      <c r="S48" s="517">
        <v>48.595906554229082</v>
      </c>
      <c r="T48" s="517">
        <v>22.678499936622579</v>
      </c>
      <c r="U48" s="518">
        <v>2636.9344739920007</v>
      </c>
      <c r="V48" s="517">
        <v>319.6502245323727</v>
      </c>
      <c r="W48" s="517">
        <v>426.7952509153551</v>
      </c>
      <c r="X48" s="517">
        <v>1703.1498620148016</v>
      </c>
      <c r="Y48" s="514">
        <v>2449.5953374625278</v>
      </c>
      <c r="Z48" s="101">
        <v>10160.223711219936</v>
      </c>
      <c r="AA48" s="514">
        <v>225820.34220857095</v>
      </c>
      <c r="AB48" s="98"/>
    </row>
    <row r="49" spans="1:28" ht="12" x14ac:dyDescent="0.2">
      <c r="A49" s="1181" t="s">
        <v>540</v>
      </c>
      <c r="B49" s="514">
        <v>4839471.1955590732</v>
      </c>
      <c r="C49" s="515">
        <v>2395941.1595067731</v>
      </c>
      <c r="D49" s="515">
        <v>55415.241725289838</v>
      </c>
      <c r="E49" s="515">
        <v>710713.21390271536</v>
      </c>
      <c r="F49" s="516">
        <v>46598.812338406176</v>
      </c>
      <c r="G49" s="517">
        <v>17258.957919179735</v>
      </c>
      <c r="H49" s="517">
        <v>85058.014006495301</v>
      </c>
      <c r="I49" s="517">
        <v>14362.361448012392</v>
      </c>
      <c r="J49" s="517">
        <v>35799.024914718815</v>
      </c>
      <c r="K49" s="514">
        <v>199077.17062681849</v>
      </c>
      <c r="L49" s="517">
        <v>87800.811244694487</v>
      </c>
      <c r="M49" s="517">
        <v>16702.926465783323</v>
      </c>
      <c r="N49" s="514">
        <v>104503.73771047789</v>
      </c>
      <c r="O49" s="1181" t="s">
        <v>540</v>
      </c>
      <c r="P49" s="516">
        <v>15148.63757269618</v>
      </c>
      <c r="Q49" s="517">
        <v>3833.4160882788647</v>
      </c>
      <c r="R49" s="517">
        <v>14936.132375181485</v>
      </c>
      <c r="S49" s="517">
        <v>1244.9800520633014</v>
      </c>
      <c r="T49" s="517">
        <v>3850.9560776816797</v>
      </c>
      <c r="U49" s="518">
        <v>39014.122165901877</v>
      </c>
      <c r="V49" s="517">
        <v>4397.5304459812814</v>
      </c>
      <c r="W49" s="517">
        <v>10750.99127019841</v>
      </c>
      <c r="X49" s="517">
        <v>10267.032862289045</v>
      </c>
      <c r="Y49" s="514">
        <v>25415.554578468818</v>
      </c>
      <c r="Z49" s="101">
        <v>250776.56916361355</v>
      </c>
      <c r="AA49" s="514">
        <v>8620327.9649387952</v>
      </c>
      <c r="AB49" s="98"/>
    </row>
    <row r="50" spans="1:28" ht="12" x14ac:dyDescent="0.2">
      <c r="A50" s="1181" t="s">
        <v>669</v>
      </c>
      <c r="B50" s="514">
        <v>5158372.1422957517</v>
      </c>
      <c r="C50" s="515">
        <v>2930315.5122233904</v>
      </c>
      <c r="D50" s="515">
        <v>570184.06075213116</v>
      </c>
      <c r="E50" s="515">
        <v>1096557.5919856923</v>
      </c>
      <c r="F50" s="516">
        <v>92649.286547700351</v>
      </c>
      <c r="G50" s="517">
        <v>48207.558950133549</v>
      </c>
      <c r="H50" s="517">
        <v>138254.12211729749</v>
      </c>
      <c r="I50" s="517">
        <v>20056.659007084552</v>
      </c>
      <c r="J50" s="517">
        <v>58437.544647632923</v>
      </c>
      <c r="K50" s="514">
        <v>357605.17126982869</v>
      </c>
      <c r="L50" s="517">
        <v>179034.32745271182</v>
      </c>
      <c r="M50" s="517">
        <v>38393.371652018279</v>
      </c>
      <c r="N50" s="514">
        <v>217427.69910472861</v>
      </c>
      <c r="O50" s="1181" t="s">
        <v>669</v>
      </c>
      <c r="P50" s="516">
        <v>109424.27998204959</v>
      </c>
      <c r="Q50" s="517">
        <v>7704.0873752887392</v>
      </c>
      <c r="R50" s="517">
        <v>68323.722655411271</v>
      </c>
      <c r="S50" s="517">
        <v>3028.1353527843712</v>
      </c>
      <c r="T50" s="517">
        <v>15657.485754300958</v>
      </c>
      <c r="U50" s="518">
        <v>204137.71111983157</v>
      </c>
      <c r="V50" s="517">
        <v>5110.4178714198615</v>
      </c>
      <c r="W50" s="517">
        <v>24605.287632850668</v>
      </c>
      <c r="X50" s="517">
        <v>19999.463863252229</v>
      </c>
      <c r="Y50" s="514">
        <v>49715.169367522707</v>
      </c>
      <c r="Z50" s="101">
        <v>428387.55608610628</v>
      </c>
      <c r="AA50" s="514">
        <v>11012702.614196341</v>
      </c>
      <c r="AB50" s="98"/>
    </row>
    <row r="51" spans="1:28" ht="12" x14ac:dyDescent="0.2">
      <c r="A51" s="1181" t="s">
        <v>477</v>
      </c>
      <c r="B51" s="514">
        <v>918788.51596686686</v>
      </c>
      <c r="C51" s="515">
        <v>701289.87844465463</v>
      </c>
      <c r="D51" s="515">
        <v>114985.84549281553</v>
      </c>
      <c r="E51" s="515">
        <v>141110.91987972418</v>
      </c>
      <c r="F51" s="516">
        <v>22990.311142269005</v>
      </c>
      <c r="G51" s="517">
        <v>14692.40550159102</v>
      </c>
      <c r="H51" s="517">
        <v>41755.046893849554</v>
      </c>
      <c r="I51" s="517">
        <v>5005.0662476916286</v>
      </c>
      <c r="J51" s="517">
        <v>18863.862085156579</v>
      </c>
      <c r="K51" s="514">
        <v>103306.69187055933</v>
      </c>
      <c r="L51" s="517">
        <v>47467.056025432037</v>
      </c>
      <c r="M51" s="517">
        <v>8554.0903174421092</v>
      </c>
      <c r="N51" s="514">
        <v>56021.146342874046</v>
      </c>
      <c r="O51" s="1181" t="s">
        <v>477</v>
      </c>
      <c r="P51" s="516">
        <v>34712.046220407094</v>
      </c>
      <c r="Q51" s="517">
        <v>1849.4659558611227</v>
      </c>
      <c r="R51" s="517">
        <v>15963.479253716958</v>
      </c>
      <c r="S51" s="517">
        <v>448.83353116076961</v>
      </c>
      <c r="T51" s="517">
        <v>4661.7914166231076</v>
      </c>
      <c r="U51" s="518">
        <v>57635.616377768463</v>
      </c>
      <c r="V51" s="517">
        <v>905.5817416407757</v>
      </c>
      <c r="W51" s="517">
        <v>6403.1209985495352</v>
      </c>
      <c r="X51" s="517">
        <v>6395.8830183095197</v>
      </c>
      <c r="Y51" s="514">
        <v>13704.585758499903</v>
      </c>
      <c r="Z51" s="101">
        <v>108102.66646360206</v>
      </c>
      <c r="AA51" s="514">
        <v>2214945.8665980017</v>
      </c>
      <c r="AB51" s="98"/>
    </row>
    <row r="52" spans="1:28" ht="12" x14ac:dyDescent="0.2">
      <c r="A52" s="1181" t="s">
        <v>478</v>
      </c>
      <c r="B52" s="514">
        <v>4239583.6263269521</v>
      </c>
      <c r="C52" s="515">
        <v>2229025.6337784142</v>
      </c>
      <c r="D52" s="515">
        <v>455198.21525931364</v>
      </c>
      <c r="E52" s="515">
        <v>955446.67210590455</v>
      </c>
      <c r="F52" s="516">
        <v>69658.9754054316</v>
      </c>
      <c r="G52" s="517">
        <v>33515.153448542413</v>
      </c>
      <c r="H52" s="517">
        <v>96499.075223445776</v>
      </c>
      <c r="I52" s="517">
        <v>15051.59275939287</v>
      </c>
      <c r="J52" s="517">
        <v>39573.682562476955</v>
      </c>
      <c r="K52" s="514">
        <v>254298.47939928775</v>
      </c>
      <c r="L52" s="517">
        <v>131567.27142727957</v>
      </c>
      <c r="M52" s="517">
        <v>29839.281334576237</v>
      </c>
      <c r="N52" s="514">
        <v>161406.55276185399</v>
      </c>
      <c r="O52" s="1181" t="s">
        <v>478</v>
      </c>
      <c r="P52" s="516">
        <v>74712.23376164306</v>
      </c>
      <c r="Q52" s="517">
        <v>5854.6214194276017</v>
      </c>
      <c r="R52" s="517">
        <v>52360.243401694468</v>
      </c>
      <c r="S52" s="517">
        <v>2579.3018216236019</v>
      </c>
      <c r="T52" s="517">
        <v>10995.694337677854</v>
      </c>
      <c r="U52" s="518">
        <v>146502.09474206384</v>
      </c>
      <c r="V52" s="517">
        <v>4204.836129779088</v>
      </c>
      <c r="W52" s="517">
        <v>18202.166634301037</v>
      </c>
      <c r="X52" s="517">
        <v>13603.580844942602</v>
      </c>
      <c r="Y52" s="514">
        <v>36010.583609022964</v>
      </c>
      <c r="Z52" s="147">
        <v>320284.88962251885</v>
      </c>
      <c r="AA52" s="514">
        <v>8797756.7476083748</v>
      </c>
      <c r="AB52" s="98"/>
    </row>
    <row r="53" spans="1:28" ht="12" x14ac:dyDescent="0.2">
      <c r="A53" s="1180" t="s">
        <v>215</v>
      </c>
      <c r="B53" s="519">
        <v>30780358.97688102</v>
      </c>
      <c r="C53" s="520">
        <v>17841798.778390322</v>
      </c>
      <c r="D53" s="520">
        <v>8766526.142293606</v>
      </c>
      <c r="E53" s="520">
        <v>6753350.4325131513</v>
      </c>
      <c r="F53" s="521">
        <v>521348.78242887388</v>
      </c>
      <c r="G53" s="522">
        <v>272809.87978393113</v>
      </c>
      <c r="H53" s="522">
        <v>646561.32901161455</v>
      </c>
      <c r="I53" s="522">
        <v>138983.14614170248</v>
      </c>
      <c r="J53" s="522">
        <v>288940.24481541698</v>
      </c>
      <c r="K53" s="519">
        <v>1868643.3821811592</v>
      </c>
      <c r="L53" s="523">
        <v>2898284.5088683963</v>
      </c>
      <c r="M53" s="524">
        <v>560531.25620461209</v>
      </c>
      <c r="N53" s="519">
        <v>3458815.7650731434</v>
      </c>
      <c r="O53" s="1180" t="s">
        <v>215</v>
      </c>
      <c r="P53" s="525">
        <v>1022124.6550284539</v>
      </c>
      <c r="Q53" s="526">
        <v>50865.624212522496</v>
      </c>
      <c r="R53" s="526">
        <v>1233909.5523523735</v>
      </c>
      <c r="S53" s="526">
        <v>39810.147434548271</v>
      </c>
      <c r="T53" s="526">
        <v>169144.59641361705</v>
      </c>
      <c r="U53" s="527">
        <v>2515854.5754416618</v>
      </c>
      <c r="V53" s="525">
        <v>64869.3849532557</v>
      </c>
      <c r="W53" s="526">
        <v>177907.70327171724</v>
      </c>
      <c r="X53" s="526">
        <v>104059.802694742</v>
      </c>
      <c r="Y53" s="527">
        <v>346836.89091972698</v>
      </c>
      <c r="Z53" s="528">
        <v>2937011.8007387472</v>
      </c>
      <c r="AA53" s="528">
        <v>75269196.744925186</v>
      </c>
      <c r="AB53" s="98"/>
    </row>
    <row r="54" spans="1:28" ht="12" x14ac:dyDescent="0.2">
      <c r="A54" s="1182" t="s">
        <v>479</v>
      </c>
      <c r="B54" s="509"/>
      <c r="C54" s="510"/>
      <c r="D54" s="510"/>
      <c r="E54" s="510"/>
      <c r="F54" s="511"/>
      <c r="G54" s="512"/>
      <c r="H54" s="512"/>
      <c r="I54" s="512"/>
      <c r="J54" s="512"/>
      <c r="K54" s="509"/>
      <c r="L54" s="511"/>
      <c r="M54" s="512"/>
      <c r="N54" s="509"/>
      <c r="O54" s="1182" t="s">
        <v>250</v>
      </c>
      <c r="P54" s="512"/>
      <c r="Q54" s="512"/>
      <c r="R54" s="512"/>
      <c r="S54" s="512"/>
      <c r="T54" s="512"/>
      <c r="U54" s="509"/>
      <c r="V54" s="512"/>
      <c r="W54" s="512"/>
      <c r="X54" s="512"/>
      <c r="Y54" s="509"/>
      <c r="Z54" s="510"/>
      <c r="AA54" s="509"/>
      <c r="AB54" s="4"/>
    </row>
    <row r="55" spans="1:28" ht="12" x14ac:dyDescent="0.2">
      <c r="A55" s="1180" t="s">
        <v>538</v>
      </c>
      <c r="B55" s="514">
        <v>10240147.916429222</v>
      </c>
      <c r="C55" s="515">
        <v>6944684.7654881114</v>
      </c>
      <c r="D55" s="515">
        <v>61113.271244116877</v>
      </c>
      <c r="E55" s="515">
        <v>755480.81968474831</v>
      </c>
      <c r="F55" s="516">
        <v>217891.47428321105</v>
      </c>
      <c r="G55" s="517">
        <v>76308.09558778198</v>
      </c>
      <c r="H55" s="517">
        <v>207587.3946347516</v>
      </c>
      <c r="I55" s="517">
        <v>54086.691686295548</v>
      </c>
      <c r="J55" s="517">
        <v>101944.15974622182</v>
      </c>
      <c r="K55" s="514">
        <v>657817.81593827391</v>
      </c>
      <c r="L55" s="517">
        <v>383156.26684989646</v>
      </c>
      <c r="M55" s="517">
        <v>68029.812953470275</v>
      </c>
      <c r="N55" s="514">
        <v>451186.07980340446</v>
      </c>
      <c r="O55" s="1180" t="s">
        <v>538</v>
      </c>
      <c r="P55" s="516">
        <v>203023.41849825115</v>
      </c>
      <c r="Q55" s="517">
        <v>19169.864226424183</v>
      </c>
      <c r="R55" s="517">
        <v>58356.571758168364</v>
      </c>
      <c r="S55" s="517">
        <v>6833.0288495230479</v>
      </c>
      <c r="T55" s="517">
        <v>11479.144447232537</v>
      </c>
      <c r="U55" s="518">
        <v>298862.02777959767</v>
      </c>
      <c r="V55" s="517">
        <v>27667.659154995043</v>
      </c>
      <c r="W55" s="517">
        <v>97692.307844814612</v>
      </c>
      <c r="X55" s="517">
        <v>46810.949975824391</v>
      </c>
      <c r="Y55" s="514">
        <v>172170.91697564113</v>
      </c>
      <c r="Z55" s="101">
        <v>993067.85109359038</v>
      </c>
      <c r="AA55" s="514">
        <v>20574531.46438697</v>
      </c>
      <c r="AB55" s="98"/>
    </row>
    <row r="56" spans="1:28" ht="12" x14ac:dyDescent="0.2">
      <c r="A56" s="1181" t="s">
        <v>476</v>
      </c>
      <c r="B56" s="514">
        <v>9793416.7631829381</v>
      </c>
      <c r="C56" s="515">
        <v>4965223.5841348497</v>
      </c>
      <c r="D56" s="515">
        <v>7441.9319040404553</v>
      </c>
      <c r="E56" s="515">
        <v>949717.14890747005</v>
      </c>
      <c r="F56" s="516">
        <v>112763.72782663388</v>
      </c>
      <c r="G56" s="517">
        <v>41470.491939481792</v>
      </c>
      <c r="H56" s="517">
        <v>170010.2530001757</v>
      </c>
      <c r="I56" s="517">
        <v>44176.869370960281</v>
      </c>
      <c r="J56" s="517">
        <v>71727.595173026173</v>
      </c>
      <c r="K56" s="514">
        <v>440148.93731027714</v>
      </c>
      <c r="L56" s="517">
        <v>47681.965818041281</v>
      </c>
      <c r="M56" s="517">
        <v>12235.630678746076</v>
      </c>
      <c r="N56" s="514">
        <v>59917.596496787388</v>
      </c>
      <c r="O56" s="1181" t="s">
        <v>476</v>
      </c>
      <c r="P56" s="516">
        <v>30018.405824953294</v>
      </c>
      <c r="Q56" s="517">
        <v>5006.6266568581113</v>
      </c>
      <c r="R56" s="517">
        <v>8319.8632078329356</v>
      </c>
      <c r="S56" s="517">
        <v>1966.0344401078166</v>
      </c>
      <c r="T56" s="517">
        <v>2971.2101324332539</v>
      </c>
      <c r="U56" s="518">
        <v>48282.14026218529</v>
      </c>
      <c r="V56" s="517">
        <v>25203.320737561884</v>
      </c>
      <c r="W56" s="517">
        <v>38005.771313561709</v>
      </c>
      <c r="X56" s="517">
        <v>22787.17826384513</v>
      </c>
      <c r="Y56" s="514">
        <v>85996.270314968016</v>
      </c>
      <c r="Z56" s="101">
        <v>549131.73438682291</v>
      </c>
      <c r="AA56" s="514">
        <v>16899276.106922928</v>
      </c>
      <c r="AB56" s="98"/>
    </row>
    <row r="57" spans="1:28" ht="12" x14ac:dyDescent="0.2">
      <c r="A57" s="1181" t="s">
        <v>539</v>
      </c>
      <c r="B57" s="514">
        <v>138365.78621651905</v>
      </c>
      <c r="C57" s="515">
        <v>77060.788119271907</v>
      </c>
      <c r="D57" s="515">
        <v>205.64576389838783</v>
      </c>
      <c r="E57" s="515">
        <v>11485.258796407656</v>
      </c>
      <c r="F57" s="516">
        <v>1649.3744407699025</v>
      </c>
      <c r="G57" s="517">
        <v>1913.7441728745221</v>
      </c>
      <c r="H57" s="517">
        <v>4221.9930756188714</v>
      </c>
      <c r="I57" s="517">
        <v>404.81470791218584</v>
      </c>
      <c r="J57" s="517">
        <v>1527.7893988398246</v>
      </c>
      <c r="K57" s="514">
        <v>9717.7157960153563</v>
      </c>
      <c r="L57" s="517">
        <v>557.29374577267652</v>
      </c>
      <c r="M57" s="517">
        <v>149.93871593372617</v>
      </c>
      <c r="N57" s="514">
        <v>707.23246170640175</v>
      </c>
      <c r="O57" s="1181" t="s">
        <v>539</v>
      </c>
      <c r="P57" s="516">
        <v>973.59520753073105</v>
      </c>
      <c r="Q57" s="517">
        <v>200.75249072709224</v>
      </c>
      <c r="R57" s="517">
        <v>110.86330212363281</v>
      </c>
      <c r="S57" s="517">
        <v>40.764500182150876</v>
      </c>
      <c r="T57" s="517">
        <v>43.105827086194559</v>
      </c>
      <c r="U57" s="518">
        <v>1369.0813276498027</v>
      </c>
      <c r="V57" s="517">
        <v>1252.4731854322897</v>
      </c>
      <c r="W57" s="517">
        <v>558.38329271095483</v>
      </c>
      <c r="X57" s="517">
        <v>416.48241297095785</v>
      </c>
      <c r="Y57" s="514">
        <v>2227.338891114201</v>
      </c>
      <c r="Z57" s="101">
        <v>9456.7130972151226</v>
      </c>
      <c r="AA57" s="514">
        <v>250595.56046978899</v>
      </c>
      <c r="AB57" s="98"/>
    </row>
    <row r="58" spans="1:28" ht="12" x14ac:dyDescent="0.2">
      <c r="A58" s="1181" t="s">
        <v>554</v>
      </c>
      <c r="B58" s="514">
        <v>106893.04255817524</v>
      </c>
      <c r="C58" s="515">
        <v>69203.918674674016</v>
      </c>
      <c r="D58" s="515">
        <v>224.16242749979773</v>
      </c>
      <c r="E58" s="515">
        <v>6501.01653961798</v>
      </c>
      <c r="F58" s="516">
        <v>1798.4096149771369</v>
      </c>
      <c r="G58" s="517">
        <v>735.05250429351338</v>
      </c>
      <c r="H58" s="517">
        <v>1505.2661706143081</v>
      </c>
      <c r="I58" s="517">
        <v>402.01307933629937</v>
      </c>
      <c r="J58" s="517">
        <v>1129.3684261345031</v>
      </c>
      <c r="K58" s="514">
        <v>5570.1097953557719</v>
      </c>
      <c r="L58" s="517">
        <v>683.20611501217945</v>
      </c>
      <c r="M58" s="517">
        <v>175.90705330361695</v>
      </c>
      <c r="N58" s="514">
        <v>859.11316831579552</v>
      </c>
      <c r="O58" s="1181" t="s">
        <v>554</v>
      </c>
      <c r="P58" s="516">
        <v>567.10707263772963</v>
      </c>
      <c r="Q58" s="517">
        <v>139.04560603542018</v>
      </c>
      <c r="R58" s="517">
        <v>152.60207088578682</v>
      </c>
      <c r="S58" s="517">
        <v>18.262573220895753</v>
      </c>
      <c r="T58" s="517">
        <v>22.678499936622579</v>
      </c>
      <c r="U58" s="518">
        <v>899.69582271645311</v>
      </c>
      <c r="V58" s="517">
        <v>319.6502245323727</v>
      </c>
      <c r="W58" s="517">
        <v>426.7952509153551</v>
      </c>
      <c r="X58" s="517">
        <v>1703.1498620148016</v>
      </c>
      <c r="Y58" s="514">
        <v>2449.5953374625278</v>
      </c>
      <c r="Z58" s="101">
        <v>7400.2283068081924</v>
      </c>
      <c r="AA58" s="514">
        <v>200000.88263062047</v>
      </c>
      <c r="AB58" s="98"/>
    </row>
    <row r="59" spans="1:28" ht="12" x14ac:dyDescent="0.2">
      <c r="A59" s="1181" t="s">
        <v>127</v>
      </c>
      <c r="B59" s="514">
        <v>4776720.4502446745</v>
      </c>
      <c r="C59" s="515">
        <v>2350441.7866791477</v>
      </c>
      <c r="D59" s="515">
        <v>3575.8117092127536</v>
      </c>
      <c r="E59" s="515">
        <v>325232.53213543323</v>
      </c>
      <c r="F59" s="516">
        <v>43741.665356402998</v>
      </c>
      <c r="G59" s="517">
        <v>16577.804073025916</v>
      </c>
      <c r="H59" s="517">
        <v>78333.070439243937</v>
      </c>
      <c r="I59" s="517">
        <v>12996.33513222293</v>
      </c>
      <c r="J59" s="517">
        <v>31306.669764021721</v>
      </c>
      <c r="K59" s="514">
        <v>182955.54476491752</v>
      </c>
      <c r="L59" s="517">
        <v>15003.068073268392</v>
      </c>
      <c r="M59" s="517">
        <v>5253.4550268755747</v>
      </c>
      <c r="N59" s="514">
        <v>20256.52310014399</v>
      </c>
      <c r="O59" s="1181" t="s">
        <v>540</v>
      </c>
      <c r="P59" s="516">
        <v>7797.5933768217255</v>
      </c>
      <c r="Q59" s="517">
        <v>3107.0755085687179</v>
      </c>
      <c r="R59" s="517">
        <v>2731.1966015215512</v>
      </c>
      <c r="S59" s="517">
        <v>971.5133853966347</v>
      </c>
      <c r="T59" s="517">
        <v>977.3041755734522</v>
      </c>
      <c r="U59" s="518">
        <v>15584.683047882127</v>
      </c>
      <c r="V59" s="517">
        <v>4397.5304459812814</v>
      </c>
      <c r="W59" s="517">
        <v>10750.99127019841</v>
      </c>
      <c r="X59" s="517">
        <v>9528.3055895617599</v>
      </c>
      <c r="Y59" s="514">
        <v>24676.827305741586</v>
      </c>
      <c r="Z59" s="101">
        <v>230322.17438894531</v>
      </c>
      <c r="AA59" s="514">
        <v>7929766.3333725883</v>
      </c>
      <c r="AB59" s="98"/>
    </row>
    <row r="60" spans="1:28" ht="12" x14ac:dyDescent="0.2">
      <c r="A60" s="1181" t="s">
        <v>669</v>
      </c>
      <c r="B60" s="514">
        <v>5082584.4742902406</v>
      </c>
      <c r="C60" s="515">
        <v>2860039.5242425469</v>
      </c>
      <c r="D60" s="515">
        <v>7031.9006030559367</v>
      </c>
      <c r="E60" s="515">
        <v>516137.24411516893</v>
      </c>
      <c r="F60" s="516">
        <v>78870.570303324945</v>
      </c>
      <c r="G60" s="517">
        <v>42345.713573288187</v>
      </c>
      <c r="H60" s="517">
        <v>127514.94174970848</v>
      </c>
      <c r="I60" s="517">
        <v>18586.145849189736</v>
      </c>
      <c r="J60" s="517">
        <v>52802.847590889331</v>
      </c>
      <c r="K60" s="514">
        <v>320120.21906640934</v>
      </c>
      <c r="L60" s="517">
        <v>27370.525007329372</v>
      </c>
      <c r="M60" s="517">
        <v>7688.7242846460322</v>
      </c>
      <c r="N60" s="514">
        <v>35059.249291975328</v>
      </c>
      <c r="O60" s="1181" t="s">
        <v>669</v>
      </c>
      <c r="P60" s="516">
        <v>35969.415553098886</v>
      </c>
      <c r="Q60" s="517">
        <v>4219.4290860123147</v>
      </c>
      <c r="R60" s="517">
        <v>8241.9758855013843</v>
      </c>
      <c r="S60" s="517">
        <v>1688.8020194510375</v>
      </c>
      <c r="T60" s="517">
        <v>2000.8319945377239</v>
      </c>
      <c r="U60" s="518">
        <v>52120.454538601196</v>
      </c>
      <c r="V60" s="517">
        <v>5110.4178714198615</v>
      </c>
      <c r="W60" s="517">
        <v>23153.620966183942</v>
      </c>
      <c r="X60" s="517">
        <v>19070.554772343108</v>
      </c>
      <c r="Y60" s="514">
        <v>47334.593609946991</v>
      </c>
      <c r="Z60" s="101">
        <v>368080.1615993274</v>
      </c>
      <c r="AA60" s="514">
        <v>9288507.8213630859</v>
      </c>
      <c r="AB60" s="98"/>
    </row>
    <row r="61" spans="1:28" ht="12" x14ac:dyDescent="0.2">
      <c r="A61" s="1181" t="s">
        <v>477</v>
      </c>
      <c r="B61" s="514">
        <v>891700.7663584518</v>
      </c>
      <c r="C61" s="515">
        <v>673585.67705141485</v>
      </c>
      <c r="D61" s="515">
        <v>2016.3239520643679</v>
      </c>
      <c r="E61" s="515">
        <v>76590.882817215708</v>
      </c>
      <c r="F61" s="516">
        <v>20601.272911933782</v>
      </c>
      <c r="G61" s="517">
        <v>13404.588873774457</v>
      </c>
      <c r="H61" s="517">
        <v>37933.671956506543</v>
      </c>
      <c r="I61" s="517">
        <v>4661.0925634811019</v>
      </c>
      <c r="J61" s="517">
        <v>16802.688786525461</v>
      </c>
      <c r="K61" s="514">
        <v>93403.315092222401</v>
      </c>
      <c r="L61" s="517">
        <v>6678.1615129910506</v>
      </c>
      <c r="M61" s="517">
        <v>2105.8405984530482</v>
      </c>
      <c r="N61" s="514">
        <v>8784.0021114441188</v>
      </c>
      <c r="O61" s="1181" t="s">
        <v>477</v>
      </c>
      <c r="P61" s="516">
        <v>13804.097788238889</v>
      </c>
      <c r="Q61" s="517">
        <v>1234.1934254596583</v>
      </c>
      <c r="R61" s="517">
        <v>1400.9080140098495</v>
      </c>
      <c r="S61" s="517">
        <v>388.16686449410281</v>
      </c>
      <c r="T61" s="517">
        <v>643.74987058443287</v>
      </c>
      <c r="U61" s="518">
        <v>17471.115962786964</v>
      </c>
      <c r="V61" s="517">
        <v>905.5817416407757</v>
      </c>
      <c r="W61" s="517">
        <v>5967.6209985495243</v>
      </c>
      <c r="X61" s="517">
        <v>6395.8830183095197</v>
      </c>
      <c r="Y61" s="514">
        <v>13269.085758499888</v>
      </c>
      <c r="Z61" s="101">
        <v>84424.982611321117</v>
      </c>
      <c r="AA61" s="514">
        <v>1861246.1517158032</v>
      </c>
      <c r="AB61" s="98"/>
    </row>
    <row r="62" spans="1:28" ht="12" x14ac:dyDescent="0.2">
      <c r="A62" s="1181" t="s">
        <v>478</v>
      </c>
      <c r="B62" s="514">
        <v>4190883.7079299549</v>
      </c>
      <c r="C62" s="515">
        <v>2186453.8471907675</v>
      </c>
      <c r="D62" s="515">
        <v>5015.5766509915766</v>
      </c>
      <c r="E62" s="515">
        <v>439546.36129796825</v>
      </c>
      <c r="F62" s="516">
        <v>58269.297391392451</v>
      </c>
      <c r="G62" s="517">
        <v>28941.124699513795</v>
      </c>
      <c r="H62" s="517">
        <v>89581.26979320313</v>
      </c>
      <c r="I62" s="517">
        <v>13925.053285708658</v>
      </c>
      <c r="J62" s="517">
        <v>36000.158804363986</v>
      </c>
      <c r="K62" s="514">
        <v>226716.90397418567</v>
      </c>
      <c r="L62" s="517">
        <v>20692.363494338453</v>
      </c>
      <c r="M62" s="517">
        <v>5582.8836861929931</v>
      </c>
      <c r="N62" s="514">
        <v>26275.247180531311</v>
      </c>
      <c r="O62" s="1181" t="s">
        <v>478</v>
      </c>
      <c r="P62" s="516">
        <v>22165.317764860221</v>
      </c>
      <c r="Q62" s="517">
        <v>2985.2356605526566</v>
      </c>
      <c r="R62" s="517">
        <v>6841.0678714915512</v>
      </c>
      <c r="S62" s="517">
        <v>1300.6351549569358</v>
      </c>
      <c r="T62" s="517">
        <v>1357.0821239532936</v>
      </c>
      <c r="U62" s="518">
        <v>34649.338575814603</v>
      </c>
      <c r="V62" s="517">
        <v>4204.836129779088</v>
      </c>
      <c r="W62" s="517">
        <v>17185.999967634332</v>
      </c>
      <c r="X62" s="517">
        <v>12674.671754033507</v>
      </c>
      <c r="Y62" s="514">
        <v>34065.507851447204</v>
      </c>
      <c r="Z62" s="147">
        <v>283655.17898801767</v>
      </c>
      <c r="AA62" s="514">
        <v>7427261.669647566</v>
      </c>
      <c r="AB62" s="98"/>
    </row>
    <row r="63" spans="1:28" ht="12" x14ac:dyDescent="0.2">
      <c r="A63" s="1180" t="s">
        <v>215</v>
      </c>
      <c r="B63" s="519">
        <v>30138128.432905085</v>
      </c>
      <c r="C63" s="520">
        <v>17266654.367317755</v>
      </c>
      <c r="D63" s="520">
        <v>79592.723651823369</v>
      </c>
      <c r="E63" s="520">
        <v>2564554.0201789644</v>
      </c>
      <c r="F63" s="521">
        <v>456715.22182533075</v>
      </c>
      <c r="G63" s="522">
        <v>179350.9018507438</v>
      </c>
      <c r="H63" s="522">
        <v>589172.91907010658</v>
      </c>
      <c r="I63" s="522">
        <v>130652.86982591449</v>
      </c>
      <c r="J63" s="522">
        <v>260438.43009913439</v>
      </c>
      <c r="K63" s="519">
        <v>1616330.342671195</v>
      </c>
      <c r="L63" s="523">
        <v>474452.32560931938</v>
      </c>
      <c r="M63" s="524">
        <v>93533.468712975518</v>
      </c>
      <c r="N63" s="519">
        <v>567985.7943222766</v>
      </c>
      <c r="O63" s="1180" t="s">
        <v>215</v>
      </c>
      <c r="P63" s="525">
        <v>278349.5355332942</v>
      </c>
      <c r="Q63" s="526">
        <v>31842.79357462591</v>
      </c>
      <c r="R63" s="526">
        <v>77913.072826034098</v>
      </c>
      <c r="S63" s="526">
        <v>11518.405767881573</v>
      </c>
      <c r="T63" s="526">
        <v>17494.275076799884</v>
      </c>
      <c r="U63" s="527">
        <v>417118.0827786306</v>
      </c>
      <c r="V63" s="525">
        <v>63951.051619922291</v>
      </c>
      <c r="W63" s="526">
        <v>170587.86993838302</v>
      </c>
      <c r="X63" s="526">
        <v>100316.62087655959</v>
      </c>
      <c r="Y63" s="527">
        <v>334855.54243487597</v>
      </c>
      <c r="Z63" s="528">
        <v>2157458.8628725735</v>
      </c>
      <c r="AA63" s="528">
        <v>55142678.16924724</v>
      </c>
      <c r="AB63" s="98"/>
    </row>
    <row r="64" spans="1:28" ht="12" x14ac:dyDescent="0.2">
      <c r="A64" s="1182" t="s">
        <v>251</v>
      </c>
      <c r="B64" s="509"/>
      <c r="C64" s="510"/>
      <c r="D64" s="510"/>
      <c r="E64" s="510"/>
      <c r="F64" s="511"/>
      <c r="G64" s="512"/>
      <c r="H64" s="512"/>
      <c r="I64" s="512"/>
      <c r="J64" s="512"/>
      <c r="K64" s="509"/>
      <c r="L64" s="511"/>
      <c r="M64" s="512"/>
      <c r="N64" s="509"/>
      <c r="O64" s="1182" t="s">
        <v>251</v>
      </c>
      <c r="P64" s="512"/>
      <c r="Q64" s="512"/>
      <c r="R64" s="512"/>
      <c r="S64" s="512"/>
      <c r="T64" s="512"/>
      <c r="U64" s="509"/>
      <c r="V64" s="512"/>
      <c r="W64" s="512"/>
      <c r="X64" s="512"/>
      <c r="Y64" s="509"/>
      <c r="Z64" s="510"/>
      <c r="AA64" s="509"/>
      <c r="AB64" s="4"/>
    </row>
    <row r="65" spans="1:28" ht="12" x14ac:dyDescent="0.2">
      <c r="A65" s="1180" t="s">
        <v>538</v>
      </c>
      <c r="B65" s="514">
        <v>409319.94645938225</v>
      </c>
      <c r="C65" s="515">
        <v>371604.32400179404</v>
      </c>
      <c r="D65" s="515">
        <v>7892120.6349921087</v>
      </c>
      <c r="E65" s="515">
        <v>1125724.17150723</v>
      </c>
      <c r="F65" s="516">
        <v>35782.561180249002</v>
      </c>
      <c r="G65" s="517">
        <v>81226.363325563332</v>
      </c>
      <c r="H65" s="517">
        <v>27621.122096908941</v>
      </c>
      <c r="I65" s="517">
        <v>4297.4473684210534</v>
      </c>
      <c r="J65" s="517">
        <v>14823.074294711138</v>
      </c>
      <c r="K65" s="514">
        <v>163750.56826585351</v>
      </c>
      <c r="L65" s="517">
        <v>1951096.1134769381</v>
      </c>
      <c r="M65" s="517">
        <v>375722.6070516383</v>
      </c>
      <c r="N65" s="514">
        <v>2326818.7205285928</v>
      </c>
      <c r="O65" s="1180" t="s">
        <v>538</v>
      </c>
      <c r="P65" s="516">
        <v>601557.84978072706</v>
      </c>
      <c r="Q65" s="517">
        <v>12878.773011544645</v>
      </c>
      <c r="R65" s="517">
        <v>980215.01363684749</v>
      </c>
      <c r="S65" s="517">
        <v>24084.451190476193</v>
      </c>
      <c r="T65" s="517">
        <v>122883.84909633173</v>
      </c>
      <c r="U65" s="518">
        <v>1741619.9367159798</v>
      </c>
      <c r="V65" s="517">
        <v>918.33333333333383</v>
      </c>
      <c r="W65" s="517">
        <v>4852.0000000000018</v>
      </c>
      <c r="X65" s="517">
        <v>2004.0909090909099</v>
      </c>
      <c r="Y65" s="514">
        <v>7774.4242424242484</v>
      </c>
      <c r="Z65" s="101">
        <v>587303.39444552723</v>
      </c>
      <c r="AA65" s="514">
        <v>14626036.12115931</v>
      </c>
      <c r="AB65" s="98"/>
    </row>
    <row r="66" spans="1:28" ht="12" x14ac:dyDescent="0.2">
      <c r="A66" s="1181" t="s">
        <v>476</v>
      </c>
      <c r="B66" s="514">
        <v>88275.753334592635</v>
      </c>
      <c r="C66" s="515">
        <v>85535.976987816161</v>
      </c>
      <c r="D66" s="515">
        <v>175404.4661775922</v>
      </c>
      <c r="E66" s="515">
        <v>2076444.2040227854</v>
      </c>
      <c r="F66" s="516">
        <v>12172.136196936495</v>
      </c>
      <c r="G66" s="517">
        <v>5689.6153846153838</v>
      </c>
      <c r="H66" s="517">
        <v>11788.775020885549</v>
      </c>
      <c r="I66" s="517">
        <v>1196.2894736842102</v>
      </c>
      <c r="J66" s="517">
        <v>3551.6882141250558</v>
      </c>
      <c r="K66" s="514">
        <v>34398.50429024663</v>
      </c>
      <c r="L66" s="517">
        <v>238108.96118668403</v>
      </c>
      <c r="M66" s="517">
        <v>47304.186433534807</v>
      </c>
      <c r="N66" s="514">
        <v>285413.14762021787</v>
      </c>
      <c r="O66" s="1181" t="s">
        <v>476</v>
      </c>
      <c r="P66" s="516">
        <v>60180.448958431654</v>
      </c>
      <c r="Q66" s="517">
        <v>1848.5587573658222</v>
      </c>
      <c r="R66" s="517">
        <v>101862.5858473906</v>
      </c>
      <c r="S66" s="1186">
        <v>2564.1571428571433</v>
      </c>
      <c r="T66" s="1186">
        <v>12236.166578615279</v>
      </c>
      <c r="U66" s="1188">
        <v>178691.91728466097</v>
      </c>
      <c r="V66" s="1250" t="s">
        <v>983</v>
      </c>
      <c r="W66" s="1186">
        <v>1016.1666666666666</v>
      </c>
      <c r="X66" s="1186">
        <v>71.454545454545453</v>
      </c>
      <c r="Y66" s="1187">
        <v>1087.621212121212</v>
      </c>
      <c r="Z66" s="666">
        <v>107957.62360426468</v>
      </c>
      <c r="AA66" s="1187">
        <v>3033209.2145340894</v>
      </c>
      <c r="AB66" s="98"/>
    </row>
    <row r="67" spans="1:28" ht="12" x14ac:dyDescent="0.2">
      <c r="A67" s="1181" t="s">
        <v>539</v>
      </c>
      <c r="B67" s="514">
        <v>2435.7176470588233</v>
      </c>
      <c r="C67" s="515">
        <v>423.41824712643677</v>
      </c>
      <c r="D67" s="515">
        <v>2439.9574326084489</v>
      </c>
      <c r="E67" s="515">
        <v>12866.439792262972</v>
      </c>
      <c r="F67" s="1249" t="s">
        <v>983</v>
      </c>
      <c r="G67" s="1250" t="s">
        <v>983</v>
      </c>
      <c r="H67" s="1186">
        <v>514.38888888888891</v>
      </c>
      <c r="I67" s="1250" t="s">
        <v>983</v>
      </c>
      <c r="J67" s="1250" t="s">
        <v>983</v>
      </c>
      <c r="K67" s="1187">
        <v>514.38888888888891</v>
      </c>
      <c r="L67" s="517">
        <v>5081.0955365168011</v>
      </c>
      <c r="M67" s="517">
        <v>925.49861203042303</v>
      </c>
      <c r="N67" s="514">
        <v>6006.5941485472258</v>
      </c>
      <c r="O67" s="1181" t="s">
        <v>539</v>
      </c>
      <c r="P67" s="516">
        <v>513.64468786803434</v>
      </c>
      <c r="Q67" s="517">
        <v>51.5</v>
      </c>
      <c r="R67" s="517">
        <v>675.55962401830232</v>
      </c>
      <c r="S67" s="1250" t="s">
        <v>983</v>
      </c>
      <c r="T67" s="1250" t="s">
        <v>983</v>
      </c>
      <c r="U67" s="1188">
        <v>1240.7043118863376</v>
      </c>
      <c r="V67" s="1250" t="s">
        <v>983</v>
      </c>
      <c r="W67" s="1250" t="s">
        <v>983</v>
      </c>
      <c r="X67" s="1250" t="s">
        <v>983</v>
      </c>
      <c r="Y67" s="1250" t="s">
        <v>983</v>
      </c>
      <c r="Z67" s="666">
        <v>770.13515025575441</v>
      </c>
      <c r="AA67" s="1187">
        <v>26697.355618634912</v>
      </c>
      <c r="AB67" s="98"/>
    </row>
    <row r="68" spans="1:28" ht="12" x14ac:dyDescent="0.2">
      <c r="A68" s="1181" t="s">
        <v>554</v>
      </c>
      <c r="B68" s="514">
        <v>3660.71321408214</v>
      </c>
      <c r="C68" s="515">
        <v>1805.3310308779305</v>
      </c>
      <c r="D68" s="515">
        <v>1976.7698750729642</v>
      </c>
      <c r="E68" s="515">
        <v>7860.5673721115772</v>
      </c>
      <c r="F68" s="1185">
        <v>43</v>
      </c>
      <c r="G68" s="1250" t="s">
        <v>983</v>
      </c>
      <c r="H68" s="1250" t="s">
        <v>983</v>
      </c>
      <c r="I68" s="1250" t="s">
        <v>983</v>
      </c>
      <c r="J68" s="1250" t="s">
        <v>983</v>
      </c>
      <c r="K68" s="1187">
        <v>43</v>
      </c>
      <c r="L68" s="517">
        <v>5084.4674419449339</v>
      </c>
      <c r="M68" s="517">
        <v>891.37658817910051</v>
      </c>
      <c r="N68" s="514">
        <v>5975.8440301240353</v>
      </c>
      <c r="O68" s="1181" t="s">
        <v>554</v>
      </c>
      <c r="P68" s="516">
        <v>717.26744340866435</v>
      </c>
      <c r="Q68" s="517">
        <v>33</v>
      </c>
      <c r="R68" s="517">
        <v>956.63787453354348</v>
      </c>
      <c r="S68" s="1186">
        <v>30.333333333333332</v>
      </c>
      <c r="T68" s="1250" t="s">
        <v>983</v>
      </c>
      <c r="U68" s="1188">
        <v>1737.2386512755422</v>
      </c>
      <c r="V68" s="1250" t="s">
        <v>983</v>
      </c>
      <c r="W68" s="1250" t="s">
        <v>983</v>
      </c>
      <c r="X68" s="1250" t="s">
        <v>983</v>
      </c>
      <c r="Y68" s="1250" t="s">
        <v>983</v>
      </c>
      <c r="Z68" s="666">
        <v>2759.9954044117649</v>
      </c>
      <c r="AA68" s="1187">
        <v>25819.45957795599</v>
      </c>
      <c r="AB68" s="98"/>
    </row>
    <row r="69" spans="1:28" ht="12" x14ac:dyDescent="0.2">
      <c r="A69" s="1181" t="s">
        <v>127</v>
      </c>
      <c r="B69" s="514">
        <v>62750.745314554617</v>
      </c>
      <c r="C69" s="515">
        <v>45499.37282759443</v>
      </c>
      <c r="D69" s="515">
        <v>51839.430016077124</v>
      </c>
      <c r="E69" s="515">
        <v>385480.6817673858</v>
      </c>
      <c r="F69" s="516">
        <v>2857.146982003504</v>
      </c>
      <c r="G69" s="517">
        <v>681.15384615384619</v>
      </c>
      <c r="H69" s="517">
        <v>6724.9435672514628</v>
      </c>
      <c r="I69" s="517">
        <v>1366.0263157894733</v>
      </c>
      <c r="J69" s="517">
        <v>4492.3551506972562</v>
      </c>
      <c r="K69" s="514">
        <v>16121.625861895542</v>
      </c>
      <c r="L69" s="517">
        <v>72797.743171426308</v>
      </c>
      <c r="M69" s="517">
        <v>11449.471438907736</v>
      </c>
      <c r="N69" s="514">
        <v>84247.214610334049</v>
      </c>
      <c r="O69" s="1181" t="s">
        <v>540</v>
      </c>
      <c r="P69" s="516">
        <v>7351.0441958744523</v>
      </c>
      <c r="Q69" s="517">
        <v>726.34057971014488</v>
      </c>
      <c r="R69" s="517">
        <v>12204.935773659923</v>
      </c>
      <c r="S69" s="1186">
        <v>273.46666666666664</v>
      </c>
      <c r="T69" s="1186">
        <v>2873.6519021082272</v>
      </c>
      <c r="U69" s="1188">
        <v>23429.439118019382</v>
      </c>
      <c r="V69" s="1250" t="s">
        <v>983</v>
      </c>
      <c r="W69" s="1250" t="s">
        <v>983</v>
      </c>
      <c r="X69" s="1186">
        <v>738.72727272727275</v>
      </c>
      <c r="Y69" s="1187">
        <v>738.72727272727275</v>
      </c>
      <c r="Z69" s="666">
        <v>20454.394774668883</v>
      </c>
      <c r="AA69" s="1187">
        <v>690561.63156331447</v>
      </c>
      <c r="AB69" s="98"/>
    </row>
    <row r="70" spans="1:28" ht="12" x14ac:dyDescent="0.2">
      <c r="A70" s="1181" t="s">
        <v>669</v>
      </c>
      <c r="B70" s="514">
        <v>75787.668005433385</v>
      </c>
      <c r="C70" s="515">
        <v>70275.987980776961</v>
      </c>
      <c r="D70" s="515">
        <v>563152.16014907614</v>
      </c>
      <c r="E70" s="515">
        <v>580420.34787054814</v>
      </c>
      <c r="F70" s="516">
        <v>13778.716244375324</v>
      </c>
      <c r="G70" s="517">
        <v>5861.8453768453774</v>
      </c>
      <c r="H70" s="517">
        <v>10739.180367585635</v>
      </c>
      <c r="I70" s="517">
        <v>1470.5131578947369</v>
      </c>
      <c r="J70" s="517">
        <v>5634.697056744425</v>
      </c>
      <c r="K70" s="514">
        <v>37484.952203445435</v>
      </c>
      <c r="L70" s="517">
        <v>151663.80244538712</v>
      </c>
      <c r="M70" s="517">
        <v>30704.647367372287</v>
      </c>
      <c r="N70" s="514">
        <v>182368.44981275883</v>
      </c>
      <c r="O70" s="1181" t="s">
        <v>669</v>
      </c>
      <c r="P70" s="516">
        <v>73454.86442895107</v>
      </c>
      <c r="Q70" s="517">
        <v>3484.658289276415</v>
      </c>
      <c r="R70" s="517">
        <v>60081.746769909769</v>
      </c>
      <c r="S70" s="1186">
        <v>1339.3333333333333</v>
      </c>
      <c r="T70" s="1186">
        <v>13656.653759763232</v>
      </c>
      <c r="U70" s="1188">
        <v>152017.25658123399</v>
      </c>
      <c r="V70" s="1250" t="s">
        <v>983</v>
      </c>
      <c r="W70" s="1186">
        <v>1451.666666666667</v>
      </c>
      <c r="X70" s="1186">
        <v>928.90909090909088</v>
      </c>
      <c r="Y70" s="1187">
        <v>2380.575757575758</v>
      </c>
      <c r="Z70" s="666">
        <v>60307.394486797486</v>
      </c>
      <c r="AA70" s="1187">
        <v>1724194.7928477202</v>
      </c>
      <c r="AB70" s="98"/>
    </row>
    <row r="71" spans="1:28" ht="12" x14ac:dyDescent="0.2">
      <c r="A71" s="1181" t="s">
        <v>477</v>
      </c>
      <c r="B71" s="514">
        <v>27087.749608399419</v>
      </c>
      <c r="C71" s="515">
        <v>27704.20139323072</v>
      </c>
      <c r="D71" s="515">
        <v>112969.5215407512</v>
      </c>
      <c r="E71" s="515">
        <v>64520.037062510419</v>
      </c>
      <c r="F71" s="516">
        <v>2389.0382303353817</v>
      </c>
      <c r="G71" s="517">
        <v>1287.8166278166277</v>
      </c>
      <c r="H71" s="517">
        <v>3821.3749373433598</v>
      </c>
      <c r="I71" s="517">
        <v>343.9736842105263</v>
      </c>
      <c r="J71" s="517">
        <v>2061.1732986311936</v>
      </c>
      <c r="K71" s="514">
        <v>9903.3767783370877</v>
      </c>
      <c r="L71" s="517">
        <v>40788.894512441009</v>
      </c>
      <c r="M71" s="517">
        <v>6448.2497189890564</v>
      </c>
      <c r="N71" s="514">
        <v>47237.144231430051</v>
      </c>
      <c r="O71" s="1181" t="s">
        <v>477</v>
      </c>
      <c r="P71" s="516">
        <v>20907.948432168148</v>
      </c>
      <c r="Q71" s="517">
        <v>615.27253040146593</v>
      </c>
      <c r="R71" s="517">
        <v>14562.571239707057</v>
      </c>
      <c r="S71" s="1186">
        <v>60.666666666666664</v>
      </c>
      <c r="T71" s="1186">
        <v>4018.0415460386698</v>
      </c>
      <c r="U71" s="1188">
        <v>40164.500414981798</v>
      </c>
      <c r="V71" s="1250" t="s">
        <v>983</v>
      </c>
      <c r="W71" s="1186">
        <v>435.50000000000006</v>
      </c>
      <c r="X71" s="1250" t="s">
        <v>983</v>
      </c>
      <c r="Y71" s="1187">
        <v>435.50000000000006</v>
      </c>
      <c r="Z71" s="666">
        <v>23677.683852282367</v>
      </c>
      <c r="AA71" s="1187">
        <v>353699.71488192223</v>
      </c>
      <c r="AB71" s="98"/>
    </row>
    <row r="72" spans="1:28" ht="12" x14ac:dyDescent="0.2">
      <c r="A72" s="1181" t="s">
        <v>478</v>
      </c>
      <c r="B72" s="514">
        <v>48699.918397033965</v>
      </c>
      <c r="C72" s="515">
        <v>42571.786587546289</v>
      </c>
      <c r="D72" s="515">
        <v>450182.63860832225</v>
      </c>
      <c r="E72" s="515">
        <v>515900.31080803974</v>
      </c>
      <c r="F72" s="516">
        <v>11389.678014039935</v>
      </c>
      <c r="G72" s="517">
        <v>4574.0287490287483</v>
      </c>
      <c r="H72" s="517">
        <v>6917.8054302422752</v>
      </c>
      <c r="I72" s="517">
        <v>1126.5394736842109</v>
      </c>
      <c r="J72" s="517">
        <v>3573.5237581132319</v>
      </c>
      <c r="K72" s="514">
        <v>27581.575425108371</v>
      </c>
      <c r="L72" s="517">
        <v>110874.90793294435</v>
      </c>
      <c r="M72" s="517">
        <v>24256.397648383212</v>
      </c>
      <c r="N72" s="514">
        <v>135131.30558132721</v>
      </c>
      <c r="O72" s="1181" t="s">
        <v>478</v>
      </c>
      <c r="P72" s="516">
        <v>52546.915996783508</v>
      </c>
      <c r="Q72" s="517">
        <v>2869.3857588749484</v>
      </c>
      <c r="R72" s="517">
        <v>45519.175530202745</v>
      </c>
      <c r="S72" s="1186">
        <v>1278.6666666666667</v>
      </c>
      <c r="T72" s="1186">
        <v>9638.6122137245638</v>
      </c>
      <c r="U72" s="1188">
        <v>111852.7561662521</v>
      </c>
      <c r="V72" s="1250" t="s">
        <v>983</v>
      </c>
      <c r="W72" s="1186">
        <v>1016.1666666666666</v>
      </c>
      <c r="X72" s="1186">
        <v>928.90909090909088</v>
      </c>
      <c r="Y72" s="1187">
        <v>1945.0757575757577</v>
      </c>
      <c r="Z72" s="665">
        <v>36629.710634515133</v>
      </c>
      <c r="AA72" s="1187">
        <v>1370495.0779657653</v>
      </c>
      <c r="AB72" s="98"/>
    </row>
    <row r="73" spans="1:28" ht="12" x14ac:dyDescent="0.2">
      <c r="A73" s="1183" t="s">
        <v>215</v>
      </c>
      <c r="B73" s="519">
        <v>642230.54397510446</v>
      </c>
      <c r="C73" s="520">
        <v>575144.41107598529</v>
      </c>
      <c r="D73" s="520">
        <v>8686933.4186424725</v>
      </c>
      <c r="E73" s="520">
        <v>4188796.4123324417</v>
      </c>
      <c r="F73" s="521">
        <v>64633.560603564314</v>
      </c>
      <c r="G73" s="522">
        <v>93458.977933177928</v>
      </c>
      <c r="H73" s="522">
        <v>57388.409941520484</v>
      </c>
      <c r="I73" s="522">
        <v>8330.2763157894733</v>
      </c>
      <c r="J73" s="522">
        <v>28501.814716277877</v>
      </c>
      <c r="K73" s="519">
        <v>252313.03951033016</v>
      </c>
      <c r="L73" s="523">
        <v>2423832.1832589032</v>
      </c>
      <c r="M73" s="524">
        <v>466997.78749166132</v>
      </c>
      <c r="N73" s="519">
        <v>2890829.9707506015</v>
      </c>
      <c r="O73" s="1183" t="s">
        <v>215</v>
      </c>
      <c r="P73" s="521">
        <v>743775.11949525995</v>
      </c>
      <c r="Q73" s="522">
        <v>19022.830637897012</v>
      </c>
      <c r="R73" s="522">
        <v>1155996.4795263608</v>
      </c>
      <c r="S73" s="522">
        <v>28291.741666666665</v>
      </c>
      <c r="T73" s="522">
        <v>151650.32133681825</v>
      </c>
      <c r="U73" s="519">
        <v>2098736.4926630743</v>
      </c>
      <c r="V73" s="521">
        <v>918.33333333333383</v>
      </c>
      <c r="W73" s="522">
        <v>7319.8333333333358</v>
      </c>
      <c r="X73" s="522">
        <v>3743.1818181818189</v>
      </c>
      <c r="Y73" s="519">
        <v>11981.348484848491</v>
      </c>
      <c r="Z73" s="520">
        <v>779552.93786592595</v>
      </c>
      <c r="AA73" s="520">
        <v>20126518.575305242</v>
      </c>
      <c r="AB73" s="98"/>
    </row>
    <row r="74" spans="1:28" s="1283" customFormat="1" ht="12" x14ac:dyDescent="0.2">
      <c r="A74" s="1184"/>
      <c r="B74" s="517"/>
      <c r="C74" s="517"/>
      <c r="D74" s="517"/>
      <c r="E74" s="517"/>
      <c r="F74" s="517"/>
      <c r="G74" s="517"/>
      <c r="H74" s="517"/>
      <c r="I74" s="517"/>
      <c r="J74" s="517"/>
      <c r="K74" s="517"/>
      <c r="L74" s="517"/>
      <c r="M74" s="517"/>
      <c r="N74" s="517"/>
      <c r="O74" s="1184"/>
      <c r="P74" s="517"/>
      <c r="Q74" s="517"/>
      <c r="R74" s="517"/>
      <c r="S74" s="517"/>
      <c r="T74" s="517"/>
      <c r="U74" s="1179"/>
      <c r="V74" s="517"/>
      <c r="W74" s="517"/>
      <c r="X74" s="517"/>
      <c r="Y74" s="517"/>
      <c r="Z74" s="42"/>
      <c r="AA74" s="517"/>
      <c r="AB74" s="25"/>
    </row>
    <row r="75" spans="1:28" s="1283" customFormat="1" ht="12" x14ac:dyDescent="0.2">
      <c r="A75" s="1184" t="s">
        <v>858</v>
      </c>
      <c r="B75" s="517"/>
      <c r="C75" s="517"/>
      <c r="D75" s="517"/>
      <c r="E75" s="517"/>
      <c r="F75" s="517"/>
      <c r="G75" s="517"/>
      <c r="H75" s="517"/>
      <c r="I75" s="517"/>
      <c r="J75" s="517"/>
      <c r="K75" s="517"/>
      <c r="L75" s="517"/>
      <c r="M75" s="517"/>
      <c r="N75" s="517"/>
      <c r="O75" s="1184" t="s">
        <v>858</v>
      </c>
      <c r="P75" s="517"/>
      <c r="Q75" s="517"/>
      <c r="R75" s="517"/>
      <c r="S75" s="517"/>
      <c r="T75" s="517"/>
      <c r="U75" s="1179"/>
      <c r="V75" s="517"/>
      <c r="W75" s="517"/>
      <c r="X75" s="517"/>
      <c r="Y75" s="517"/>
      <c r="Z75" s="42"/>
      <c r="AA75" s="517"/>
      <c r="AB75" s="25"/>
    </row>
    <row r="76" spans="1:28" s="1283" customFormat="1" ht="12" x14ac:dyDescent="0.2">
      <c r="A76" s="1184" t="s">
        <v>677</v>
      </c>
      <c r="B76" s="517"/>
      <c r="C76" s="517"/>
      <c r="D76" s="517"/>
      <c r="E76" s="517"/>
      <c r="F76" s="517"/>
      <c r="G76" s="517"/>
      <c r="H76" s="517"/>
      <c r="I76" s="517"/>
      <c r="J76" s="517"/>
      <c r="K76" s="517"/>
      <c r="L76" s="517"/>
      <c r="M76" s="517"/>
      <c r="N76" s="517"/>
      <c r="O76" s="1184" t="s">
        <v>677</v>
      </c>
      <c r="P76" s="517"/>
      <c r="Q76" s="517"/>
      <c r="R76" s="517"/>
      <c r="S76" s="517"/>
      <c r="T76" s="517"/>
      <c r="U76" s="1179"/>
      <c r="V76" s="517"/>
      <c r="W76" s="517"/>
      <c r="X76" s="517"/>
      <c r="Y76" s="517"/>
      <c r="Z76" s="42"/>
      <c r="AA76" s="517"/>
      <c r="AB76" s="25"/>
    </row>
  </sheetData>
  <sheetProtection formatCells="0" formatColumns="0" formatRows="0" insertColumns="0" insertRows="0" insertHyperlinks="0" deleteColumns="0" deleteRows="0" sort="0" autoFilter="0" pivotTables="0"/>
  <mergeCells count="1878">
    <mergeCell ref="XCU40:XDG40"/>
    <mergeCell ref="XDH40:XDU40"/>
    <mergeCell ref="XDV40:XEH40"/>
    <mergeCell ref="XEI40:XEV40"/>
    <mergeCell ref="XEW40:XFD40"/>
    <mergeCell ref="XAE40:XAR40"/>
    <mergeCell ref="XAS40:XBE40"/>
    <mergeCell ref="XBF40:XBS40"/>
    <mergeCell ref="XBT40:XCF40"/>
    <mergeCell ref="XCG40:XCT40"/>
    <mergeCell ref="WXP40:WYB40"/>
    <mergeCell ref="WYC40:WYP40"/>
    <mergeCell ref="WYQ40:WZC40"/>
    <mergeCell ref="WZD40:WZQ40"/>
    <mergeCell ref="WZR40:XAD40"/>
    <mergeCell ref="WUZ40:WVM40"/>
    <mergeCell ref="WVN40:WVZ40"/>
    <mergeCell ref="WWA40:WWN40"/>
    <mergeCell ref="WWO40:WXA40"/>
    <mergeCell ref="WXB40:WXO40"/>
    <mergeCell ref="WSK40:WSW40"/>
    <mergeCell ref="WSX40:WTK40"/>
    <mergeCell ref="WTL40:WTX40"/>
    <mergeCell ref="WTY40:WUL40"/>
    <mergeCell ref="WUM40:WUY40"/>
    <mergeCell ref="WPU40:WQH40"/>
    <mergeCell ref="WQI40:WQU40"/>
    <mergeCell ref="WQV40:WRI40"/>
    <mergeCell ref="WRJ40:WRV40"/>
    <mergeCell ref="WRW40:WSJ40"/>
    <mergeCell ref="WNF40:WNR40"/>
    <mergeCell ref="WNS40:WOF40"/>
    <mergeCell ref="WOG40:WOS40"/>
    <mergeCell ref="WOT40:WPG40"/>
    <mergeCell ref="WPH40:WPT40"/>
    <mergeCell ref="WKP40:WLC40"/>
    <mergeCell ref="WLD40:WLP40"/>
    <mergeCell ref="WLQ40:WMD40"/>
    <mergeCell ref="WME40:WMQ40"/>
    <mergeCell ref="WMR40:WNE40"/>
    <mergeCell ref="WIA40:WIM40"/>
    <mergeCell ref="WIN40:WJA40"/>
    <mergeCell ref="WJB40:WJN40"/>
    <mergeCell ref="WJO40:WKB40"/>
    <mergeCell ref="WKC40:WKO40"/>
    <mergeCell ref="WFK40:WFX40"/>
    <mergeCell ref="WFY40:WGK40"/>
    <mergeCell ref="WGL40:WGY40"/>
    <mergeCell ref="WGZ40:WHL40"/>
    <mergeCell ref="WHM40:WHZ40"/>
    <mergeCell ref="WCV40:WDH40"/>
    <mergeCell ref="WDI40:WDV40"/>
    <mergeCell ref="WDW40:WEI40"/>
    <mergeCell ref="WEJ40:WEW40"/>
    <mergeCell ref="WEX40:WFJ40"/>
    <mergeCell ref="WAF40:WAS40"/>
    <mergeCell ref="WAT40:WBF40"/>
    <mergeCell ref="WBG40:WBT40"/>
    <mergeCell ref="WBU40:WCG40"/>
    <mergeCell ref="WCH40:WCU40"/>
    <mergeCell ref="VXQ40:VYC40"/>
    <mergeCell ref="VYD40:VYQ40"/>
    <mergeCell ref="VYR40:VZD40"/>
    <mergeCell ref="VZE40:VZR40"/>
    <mergeCell ref="VZS40:WAE40"/>
    <mergeCell ref="VVA40:VVN40"/>
    <mergeCell ref="VVO40:VWA40"/>
    <mergeCell ref="VWB40:VWO40"/>
    <mergeCell ref="VWP40:VXB40"/>
    <mergeCell ref="VXC40:VXP40"/>
    <mergeCell ref="VSL40:VSX40"/>
    <mergeCell ref="VSY40:VTL40"/>
    <mergeCell ref="VTM40:VTY40"/>
    <mergeCell ref="VTZ40:VUM40"/>
    <mergeCell ref="VUN40:VUZ40"/>
    <mergeCell ref="VPV40:VQI40"/>
    <mergeCell ref="VQJ40:VQV40"/>
    <mergeCell ref="VQW40:VRJ40"/>
    <mergeCell ref="VRK40:VRW40"/>
    <mergeCell ref="VRX40:VSK40"/>
    <mergeCell ref="VNG40:VNS40"/>
    <mergeCell ref="VNT40:VOG40"/>
    <mergeCell ref="VOH40:VOT40"/>
    <mergeCell ref="VOU40:VPH40"/>
    <mergeCell ref="VPI40:VPU40"/>
    <mergeCell ref="VKQ40:VLD40"/>
    <mergeCell ref="VLE40:VLQ40"/>
    <mergeCell ref="VLR40:VME40"/>
    <mergeCell ref="VMF40:VMR40"/>
    <mergeCell ref="VMS40:VNF40"/>
    <mergeCell ref="VIB40:VIN40"/>
    <mergeCell ref="VIO40:VJB40"/>
    <mergeCell ref="VJC40:VJO40"/>
    <mergeCell ref="VJP40:VKC40"/>
    <mergeCell ref="VKD40:VKP40"/>
    <mergeCell ref="VFL40:VFY40"/>
    <mergeCell ref="VFZ40:VGL40"/>
    <mergeCell ref="VGM40:VGZ40"/>
    <mergeCell ref="VHA40:VHM40"/>
    <mergeCell ref="VHN40:VIA40"/>
    <mergeCell ref="VCW40:VDI40"/>
    <mergeCell ref="VDJ40:VDW40"/>
    <mergeCell ref="VDX40:VEJ40"/>
    <mergeCell ref="VEK40:VEX40"/>
    <mergeCell ref="VEY40:VFK40"/>
    <mergeCell ref="VAG40:VAT40"/>
    <mergeCell ref="VAU40:VBG40"/>
    <mergeCell ref="VBH40:VBU40"/>
    <mergeCell ref="VBV40:VCH40"/>
    <mergeCell ref="VCI40:VCV40"/>
    <mergeCell ref="UXR40:UYD40"/>
    <mergeCell ref="UYE40:UYR40"/>
    <mergeCell ref="UYS40:UZE40"/>
    <mergeCell ref="UZF40:UZS40"/>
    <mergeCell ref="UZT40:VAF40"/>
    <mergeCell ref="UVB40:UVO40"/>
    <mergeCell ref="UVP40:UWB40"/>
    <mergeCell ref="UWC40:UWP40"/>
    <mergeCell ref="UWQ40:UXC40"/>
    <mergeCell ref="UXD40:UXQ40"/>
    <mergeCell ref="USM40:USY40"/>
    <mergeCell ref="USZ40:UTM40"/>
    <mergeCell ref="UTN40:UTZ40"/>
    <mergeCell ref="UUA40:UUN40"/>
    <mergeCell ref="UUO40:UVA40"/>
    <mergeCell ref="UPW40:UQJ40"/>
    <mergeCell ref="UQK40:UQW40"/>
    <mergeCell ref="UQX40:URK40"/>
    <mergeCell ref="URL40:URX40"/>
    <mergeCell ref="URY40:USL40"/>
    <mergeCell ref="UNH40:UNT40"/>
    <mergeCell ref="UNU40:UOH40"/>
    <mergeCell ref="UOI40:UOU40"/>
    <mergeCell ref="UOV40:UPI40"/>
    <mergeCell ref="UPJ40:UPV40"/>
    <mergeCell ref="UKR40:ULE40"/>
    <mergeCell ref="ULF40:ULR40"/>
    <mergeCell ref="ULS40:UMF40"/>
    <mergeCell ref="UMG40:UMS40"/>
    <mergeCell ref="UMT40:UNG40"/>
    <mergeCell ref="UIC40:UIO40"/>
    <mergeCell ref="UIP40:UJC40"/>
    <mergeCell ref="UJD40:UJP40"/>
    <mergeCell ref="UJQ40:UKD40"/>
    <mergeCell ref="UKE40:UKQ40"/>
    <mergeCell ref="UFM40:UFZ40"/>
    <mergeCell ref="UGA40:UGM40"/>
    <mergeCell ref="UGN40:UHA40"/>
    <mergeCell ref="UHB40:UHN40"/>
    <mergeCell ref="UHO40:UIB40"/>
    <mergeCell ref="UCX40:UDJ40"/>
    <mergeCell ref="UDK40:UDX40"/>
    <mergeCell ref="UDY40:UEK40"/>
    <mergeCell ref="UEL40:UEY40"/>
    <mergeCell ref="UEZ40:UFL40"/>
    <mergeCell ref="UAH40:UAU40"/>
    <mergeCell ref="UAV40:UBH40"/>
    <mergeCell ref="UBI40:UBV40"/>
    <mergeCell ref="UBW40:UCI40"/>
    <mergeCell ref="UCJ40:UCW40"/>
    <mergeCell ref="TXS40:TYE40"/>
    <mergeCell ref="TYF40:TYS40"/>
    <mergeCell ref="TYT40:TZF40"/>
    <mergeCell ref="TZG40:TZT40"/>
    <mergeCell ref="TZU40:UAG40"/>
    <mergeCell ref="TVC40:TVP40"/>
    <mergeCell ref="TVQ40:TWC40"/>
    <mergeCell ref="TWD40:TWQ40"/>
    <mergeCell ref="TWR40:TXD40"/>
    <mergeCell ref="TXE40:TXR40"/>
    <mergeCell ref="TSN40:TSZ40"/>
    <mergeCell ref="TTA40:TTN40"/>
    <mergeCell ref="TTO40:TUA40"/>
    <mergeCell ref="TUB40:TUO40"/>
    <mergeCell ref="TUP40:TVB40"/>
    <mergeCell ref="TPX40:TQK40"/>
    <mergeCell ref="TQL40:TQX40"/>
    <mergeCell ref="TQY40:TRL40"/>
    <mergeCell ref="TRM40:TRY40"/>
    <mergeCell ref="TRZ40:TSM40"/>
    <mergeCell ref="TNI40:TNU40"/>
    <mergeCell ref="TNV40:TOI40"/>
    <mergeCell ref="TOJ40:TOV40"/>
    <mergeCell ref="TOW40:TPJ40"/>
    <mergeCell ref="TPK40:TPW40"/>
    <mergeCell ref="TKS40:TLF40"/>
    <mergeCell ref="TLG40:TLS40"/>
    <mergeCell ref="TLT40:TMG40"/>
    <mergeCell ref="TMH40:TMT40"/>
    <mergeCell ref="TMU40:TNH40"/>
    <mergeCell ref="TID40:TIP40"/>
    <mergeCell ref="TIQ40:TJD40"/>
    <mergeCell ref="TJE40:TJQ40"/>
    <mergeCell ref="TJR40:TKE40"/>
    <mergeCell ref="TKF40:TKR40"/>
    <mergeCell ref="TFN40:TGA40"/>
    <mergeCell ref="TGB40:TGN40"/>
    <mergeCell ref="TGO40:THB40"/>
    <mergeCell ref="THC40:THO40"/>
    <mergeCell ref="THP40:TIC40"/>
    <mergeCell ref="TCY40:TDK40"/>
    <mergeCell ref="TDL40:TDY40"/>
    <mergeCell ref="TDZ40:TEL40"/>
    <mergeCell ref="TEM40:TEZ40"/>
    <mergeCell ref="TFA40:TFM40"/>
    <mergeCell ref="TAI40:TAV40"/>
    <mergeCell ref="TAW40:TBI40"/>
    <mergeCell ref="TBJ40:TBW40"/>
    <mergeCell ref="TBX40:TCJ40"/>
    <mergeCell ref="TCK40:TCX40"/>
    <mergeCell ref="SXT40:SYF40"/>
    <mergeCell ref="SYG40:SYT40"/>
    <mergeCell ref="SYU40:SZG40"/>
    <mergeCell ref="SZH40:SZU40"/>
    <mergeCell ref="SZV40:TAH40"/>
    <mergeCell ref="SVD40:SVQ40"/>
    <mergeCell ref="SVR40:SWD40"/>
    <mergeCell ref="SWE40:SWR40"/>
    <mergeCell ref="SWS40:SXE40"/>
    <mergeCell ref="SXF40:SXS40"/>
    <mergeCell ref="SSO40:STA40"/>
    <mergeCell ref="STB40:STO40"/>
    <mergeCell ref="STP40:SUB40"/>
    <mergeCell ref="SUC40:SUP40"/>
    <mergeCell ref="SUQ40:SVC40"/>
    <mergeCell ref="SPY40:SQL40"/>
    <mergeCell ref="SQM40:SQY40"/>
    <mergeCell ref="SQZ40:SRM40"/>
    <mergeCell ref="SRN40:SRZ40"/>
    <mergeCell ref="SSA40:SSN40"/>
    <mergeCell ref="SNJ40:SNV40"/>
    <mergeCell ref="SNW40:SOJ40"/>
    <mergeCell ref="SOK40:SOW40"/>
    <mergeCell ref="SOX40:SPK40"/>
    <mergeCell ref="SPL40:SPX40"/>
    <mergeCell ref="SKT40:SLG40"/>
    <mergeCell ref="SLH40:SLT40"/>
    <mergeCell ref="SLU40:SMH40"/>
    <mergeCell ref="SMI40:SMU40"/>
    <mergeCell ref="SMV40:SNI40"/>
    <mergeCell ref="SIE40:SIQ40"/>
    <mergeCell ref="SIR40:SJE40"/>
    <mergeCell ref="SJF40:SJR40"/>
    <mergeCell ref="SJS40:SKF40"/>
    <mergeCell ref="SKG40:SKS40"/>
    <mergeCell ref="SFO40:SGB40"/>
    <mergeCell ref="SGC40:SGO40"/>
    <mergeCell ref="SGP40:SHC40"/>
    <mergeCell ref="SHD40:SHP40"/>
    <mergeCell ref="SHQ40:SID40"/>
    <mergeCell ref="SCZ40:SDL40"/>
    <mergeCell ref="SDM40:SDZ40"/>
    <mergeCell ref="SEA40:SEM40"/>
    <mergeCell ref="SEN40:SFA40"/>
    <mergeCell ref="SFB40:SFN40"/>
    <mergeCell ref="SAJ40:SAW40"/>
    <mergeCell ref="SAX40:SBJ40"/>
    <mergeCell ref="SBK40:SBX40"/>
    <mergeCell ref="SBY40:SCK40"/>
    <mergeCell ref="SCL40:SCY40"/>
    <mergeCell ref="RXU40:RYG40"/>
    <mergeCell ref="RYH40:RYU40"/>
    <mergeCell ref="RYV40:RZH40"/>
    <mergeCell ref="RZI40:RZV40"/>
    <mergeCell ref="RZW40:SAI40"/>
    <mergeCell ref="RVE40:RVR40"/>
    <mergeCell ref="RVS40:RWE40"/>
    <mergeCell ref="RWF40:RWS40"/>
    <mergeCell ref="RWT40:RXF40"/>
    <mergeCell ref="RXG40:RXT40"/>
    <mergeCell ref="RSP40:RTB40"/>
    <mergeCell ref="RTC40:RTP40"/>
    <mergeCell ref="RTQ40:RUC40"/>
    <mergeCell ref="RUD40:RUQ40"/>
    <mergeCell ref="RUR40:RVD40"/>
    <mergeCell ref="RPZ40:RQM40"/>
    <mergeCell ref="RQN40:RQZ40"/>
    <mergeCell ref="RRA40:RRN40"/>
    <mergeCell ref="RRO40:RSA40"/>
    <mergeCell ref="RSB40:RSO40"/>
    <mergeCell ref="RNK40:RNW40"/>
    <mergeCell ref="RNX40:ROK40"/>
    <mergeCell ref="ROL40:ROX40"/>
    <mergeCell ref="ROY40:RPL40"/>
    <mergeCell ref="RPM40:RPY40"/>
    <mergeCell ref="RKU40:RLH40"/>
    <mergeCell ref="RLI40:RLU40"/>
    <mergeCell ref="RLV40:RMI40"/>
    <mergeCell ref="RMJ40:RMV40"/>
    <mergeCell ref="RMW40:RNJ40"/>
    <mergeCell ref="RIF40:RIR40"/>
    <mergeCell ref="RIS40:RJF40"/>
    <mergeCell ref="RJG40:RJS40"/>
    <mergeCell ref="RJT40:RKG40"/>
    <mergeCell ref="RKH40:RKT40"/>
    <mergeCell ref="RFP40:RGC40"/>
    <mergeCell ref="RGD40:RGP40"/>
    <mergeCell ref="RGQ40:RHD40"/>
    <mergeCell ref="RHE40:RHQ40"/>
    <mergeCell ref="RHR40:RIE40"/>
    <mergeCell ref="RDA40:RDM40"/>
    <mergeCell ref="RDN40:REA40"/>
    <mergeCell ref="REB40:REN40"/>
    <mergeCell ref="REO40:RFB40"/>
    <mergeCell ref="RFC40:RFO40"/>
    <mergeCell ref="RAK40:RAX40"/>
    <mergeCell ref="RAY40:RBK40"/>
    <mergeCell ref="RBL40:RBY40"/>
    <mergeCell ref="RBZ40:RCL40"/>
    <mergeCell ref="RCM40:RCZ40"/>
    <mergeCell ref="QXV40:QYH40"/>
    <mergeCell ref="QYI40:QYV40"/>
    <mergeCell ref="QYW40:QZI40"/>
    <mergeCell ref="QZJ40:QZW40"/>
    <mergeCell ref="QZX40:RAJ40"/>
    <mergeCell ref="QVF40:QVS40"/>
    <mergeCell ref="QVT40:QWF40"/>
    <mergeCell ref="QWG40:QWT40"/>
    <mergeCell ref="QWU40:QXG40"/>
    <mergeCell ref="QXH40:QXU40"/>
    <mergeCell ref="QSQ40:QTC40"/>
    <mergeCell ref="QTD40:QTQ40"/>
    <mergeCell ref="QTR40:QUD40"/>
    <mergeCell ref="QUE40:QUR40"/>
    <mergeCell ref="QUS40:QVE40"/>
    <mergeCell ref="QQA40:QQN40"/>
    <mergeCell ref="QQO40:QRA40"/>
    <mergeCell ref="QRB40:QRO40"/>
    <mergeCell ref="QRP40:QSB40"/>
    <mergeCell ref="QSC40:QSP40"/>
    <mergeCell ref="QNL40:QNX40"/>
    <mergeCell ref="QNY40:QOL40"/>
    <mergeCell ref="QOM40:QOY40"/>
    <mergeCell ref="QOZ40:QPM40"/>
    <mergeCell ref="QPN40:QPZ40"/>
    <mergeCell ref="QKV40:QLI40"/>
    <mergeCell ref="QLJ40:QLV40"/>
    <mergeCell ref="QLW40:QMJ40"/>
    <mergeCell ref="QMK40:QMW40"/>
    <mergeCell ref="QMX40:QNK40"/>
    <mergeCell ref="QIG40:QIS40"/>
    <mergeCell ref="QIT40:QJG40"/>
    <mergeCell ref="QJH40:QJT40"/>
    <mergeCell ref="QJU40:QKH40"/>
    <mergeCell ref="QKI40:QKU40"/>
    <mergeCell ref="QFQ40:QGD40"/>
    <mergeCell ref="QGE40:QGQ40"/>
    <mergeCell ref="QGR40:QHE40"/>
    <mergeCell ref="QHF40:QHR40"/>
    <mergeCell ref="QHS40:QIF40"/>
    <mergeCell ref="QDB40:QDN40"/>
    <mergeCell ref="QDO40:QEB40"/>
    <mergeCell ref="QEC40:QEO40"/>
    <mergeCell ref="QEP40:QFC40"/>
    <mergeCell ref="QFD40:QFP40"/>
    <mergeCell ref="QAL40:QAY40"/>
    <mergeCell ref="QAZ40:QBL40"/>
    <mergeCell ref="QBM40:QBZ40"/>
    <mergeCell ref="QCA40:QCM40"/>
    <mergeCell ref="QCN40:QDA40"/>
    <mergeCell ref="PXW40:PYI40"/>
    <mergeCell ref="PYJ40:PYW40"/>
    <mergeCell ref="PYX40:PZJ40"/>
    <mergeCell ref="PZK40:PZX40"/>
    <mergeCell ref="PZY40:QAK40"/>
    <mergeCell ref="PVG40:PVT40"/>
    <mergeCell ref="PVU40:PWG40"/>
    <mergeCell ref="PWH40:PWU40"/>
    <mergeCell ref="PWV40:PXH40"/>
    <mergeCell ref="PXI40:PXV40"/>
    <mergeCell ref="PSR40:PTD40"/>
    <mergeCell ref="PTE40:PTR40"/>
    <mergeCell ref="PTS40:PUE40"/>
    <mergeCell ref="PUF40:PUS40"/>
    <mergeCell ref="PUT40:PVF40"/>
    <mergeCell ref="PQB40:PQO40"/>
    <mergeCell ref="PQP40:PRB40"/>
    <mergeCell ref="PRC40:PRP40"/>
    <mergeCell ref="PRQ40:PSC40"/>
    <mergeCell ref="PSD40:PSQ40"/>
    <mergeCell ref="PNM40:PNY40"/>
    <mergeCell ref="PNZ40:POM40"/>
    <mergeCell ref="PON40:POZ40"/>
    <mergeCell ref="PPA40:PPN40"/>
    <mergeCell ref="PPO40:PQA40"/>
    <mergeCell ref="PKW40:PLJ40"/>
    <mergeCell ref="PLK40:PLW40"/>
    <mergeCell ref="PLX40:PMK40"/>
    <mergeCell ref="PML40:PMX40"/>
    <mergeCell ref="PMY40:PNL40"/>
    <mergeCell ref="PIH40:PIT40"/>
    <mergeCell ref="PIU40:PJH40"/>
    <mergeCell ref="PJI40:PJU40"/>
    <mergeCell ref="PJV40:PKI40"/>
    <mergeCell ref="PKJ40:PKV40"/>
    <mergeCell ref="PFR40:PGE40"/>
    <mergeCell ref="PGF40:PGR40"/>
    <mergeCell ref="PGS40:PHF40"/>
    <mergeCell ref="PHG40:PHS40"/>
    <mergeCell ref="PHT40:PIG40"/>
    <mergeCell ref="PDC40:PDO40"/>
    <mergeCell ref="PDP40:PEC40"/>
    <mergeCell ref="PED40:PEP40"/>
    <mergeCell ref="PEQ40:PFD40"/>
    <mergeCell ref="PFE40:PFQ40"/>
    <mergeCell ref="PAM40:PAZ40"/>
    <mergeCell ref="PBA40:PBM40"/>
    <mergeCell ref="PBN40:PCA40"/>
    <mergeCell ref="PCB40:PCN40"/>
    <mergeCell ref="PCO40:PDB40"/>
    <mergeCell ref="OXX40:OYJ40"/>
    <mergeCell ref="OYK40:OYX40"/>
    <mergeCell ref="OYY40:OZK40"/>
    <mergeCell ref="OZL40:OZY40"/>
    <mergeCell ref="OZZ40:PAL40"/>
    <mergeCell ref="OVH40:OVU40"/>
    <mergeCell ref="OVV40:OWH40"/>
    <mergeCell ref="OWI40:OWV40"/>
    <mergeCell ref="OWW40:OXI40"/>
    <mergeCell ref="OXJ40:OXW40"/>
    <mergeCell ref="OSS40:OTE40"/>
    <mergeCell ref="OTF40:OTS40"/>
    <mergeCell ref="OTT40:OUF40"/>
    <mergeCell ref="OUG40:OUT40"/>
    <mergeCell ref="OUU40:OVG40"/>
    <mergeCell ref="OQC40:OQP40"/>
    <mergeCell ref="OQQ40:ORC40"/>
    <mergeCell ref="ORD40:ORQ40"/>
    <mergeCell ref="ORR40:OSD40"/>
    <mergeCell ref="OSE40:OSR40"/>
    <mergeCell ref="ONN40:ONZ40"/>
    <mergeCell ref="OOA40:OON40"/>
    <mergeCell ref="OOO40:OPA40"/>
    <mergeCell ref="OPB40:OPO40"/>
    <mergeCell ref="OPP40:OQB40"/>
    <mergeCell ref="OKX40:OLK40"/>
    <mergeCell ref="OLL40:OLX40"/>
    <mergeCell ref="OLY40:OML40"/>
    <mergeCell ref="OMM40:OMY40"/>
    <mergeCell ref="OMZ40:ONM40"/>
    <mergeCell ref="OII40:OIU40"/>
    <mergeCell ref="OIV40:OJI40"/>
    <mergeCell ref="OJJ40:OJV40"/>
    <mergeCell ref="OJW40:OKJ40"/>
    <mergeCell ref="OKK40:OKW40"/>
    <mergeCell ref="OFS40:OGF40"/>
    <mergeCell ref="OGG40:OGS40"/>
    <mergeCell ref="OGT40:OHG40"/>
    <mergeCell ref="OHH40:OHT40"/>
    <mergeCell ref="OHU40:OIH40"/>
    <mergeCell ref="ODD40:ODP40"/>
    <mergeCell ref="ODQ40:OED40"/>
    <mergeCell ref="OEE40:OEQ40"/>
    <mergeCell ref="OER40:OFE40"/>
    <mergeCell ref="OFF40:OFR40"/>
    <mergeCell ref="OAN40:OBA40"/>
    <mergeCell ref="OBB40:OBN40"/>
    <mergeCell ref="OBO40:OCB40"/>
    <mergeCell ref="OCC40:OCO40"/>
    <mergeCell ref="OCP40:ODC40"/>
    <mergeCell ref="NXY40:NYK40"/>
    <mergeCell ref="NYL40:NYY40"/>
    <mergeCell ref="NYZ40:NZL40"/>
    <mergeCell ref="NZM40:NZZ40"/>
    <mergeCell ref="OAA40:OAM40"/>
    <mergeCell ref="NVI40:NVV40"/>
    <mergeCell ref="NVW40:NWI40"/>
    <mergeCell ref="NWJ40:NWW40"/>
    <mergeCell ref="NWX40:NXJ40"/>
    <mergeCell ref="NXK40:NXX40"/>
    <mergeCell ref="NST40:NTF40"/>
    <mergeCell ref="NTG40:NTT40"/>
    <mergeCell ref="NTU40:NUG40"/>
    <mergeCell ref="NUH40:NUU40"/>
    <mergeCell ref="NUV40:NVH40"/>
    <mergeCell ref="NQD40:NQQ40"/>
    <mergeCell ref="NQR40:NRD40"/>
    <mergeCell ref="NRE40:NRR40"/>
    <mergeCell ref="NRS40:NSE40"/>
    <mergeCell ref="NSF40:NSS40"/>
    <mergeCell ref="NNO40:NOA40"/>
    <mergeCell ref="NOB40:NOO40"/>
    <mergeCell ref="NOP40:NPB40"/>
    <mergeCell ref="NPC40:NPP40"/>
    <mergeCell ref="NPQ40:NQC40"/>
    <mergeCell ref="NKY40:NLL40"/>
    <mergeCell ref="NLM40:NLY40"/>
    <mergeCell ref="NLZ40:NMM40"/>
    <mergeCell ref="NMN40:NMZ40"/>
    <mergeCell ref="NNA40:NNN40"/>
    <mergeCell ref="NIJ40:NIV40"/>
    <mergeCell ref="NIW40:NJJ40"/>
    <mergeCell ref="NJK40:NJW40"/>
    <mergeCell ref="NJX40:NKK40"/>
    <mergeCell ref="NKL40:NKX40"/>
    <mergeCell ref="NFT40:NGG40"/>
    <mergeCell ref="NGH40:NGT40"/>
    <mergeCell ref="NGU40:NHH40"/>
    <mergeCell ref="NHI40:NHU40"/>
    <mergeCell ref="NHV40:NII40"/>
    <mergeCell ref="NDE40:NDQ40"/>
    <mergeCell ref="NDR40:NEE40"/>
    <mergeCell ref="NEF40:NER40"/>
    <mergeCell ref="NES40:NFF40"/>
    <mergeCell ref="NFG40:NFS40"/>
    <mergeCell ref="NAO40:NBB40"/>
    <mergeCell ref="NBC40:NBO40"/>
    <mergeCell ref="NBP40:NCC40"/>
    <mergeCell ref="NCD40:NCP40"/>
    <mergeCell ref="NCQ40:NDD40"/>
    <mergeCell ref="MXZ40:MYL40"/>
    <mergeCell ref="MYM40:MYZ40"/>
    <mergeCell ref="MZA40:MZM40"/>
    <mergeCell ref="MZN40:NAA40"/>
    <mergeCell ref="NAB40:NAN40"/>
    <mergeCell ref="MVJ40:MVW40"/>
    <mergeCell ref="MVX40:MWJ40"/>
    <mergeCell ref="MWK40:MWX40"/>
    <mergeCell ref="MWY40:MXK40"/>
    <mergeCell ref="MXL40:MXY40"/>
    <mergeCell ref="MSU40:MTG40"/>
    <mergeCell ref="MTH40:MTU40"/>
    <mergeCell ref="MTV40:MUH40"/>
    <mergeCell ref="MUI40:MUV40"/>
    <mergeCell ref="MUW40:MVI40"/>
    <mergeCell ref="MQE40:MQR40"/>
    <mergeCell ref="MQS40:MRE40"/>
    <mergeCell ref="MRF40:MRS40"/>
    <mergeCell ref="MRT40:MSF40"/>
    <mergeCell ref="MSG40:MST40"/>
    <mergeCell ref="MNP40:MOB40"/>
    <mergeCell ref="MOC40:MOP40"/>
    <mergeCell ref="MOQ40:MPC40"/>
    <mergeCell ref="MPD40:MPQ40"/>
    <mergeCell ref="MPR40:MQD40"/>
    <mergeCell ref="MKZ40:MLM40"/>
    <mergeCell ref="MLN40:MLZ40"/>
    <mergeCell ref="MMA40:MMN40"/>
    <mergeCell ref="MMO40:MNA40"/>
    <mergeCell ref="MNB40:MNO40"/>
    <mergeCell ref="MIK40:MIW40"/>
    <mergeCell ref="MIX40:MJK40"/>
    <mergeCell ref="MJL40:MJX40"/>
    <mergeCell ref="MJY40:MKL40"/>
    <mergeCell ref="MKM40:MKY40"/>
    <mergeCell ref="MFU40:MGH40"/>
    <mergeCell ref="MGI40:MGU40"/>
    <mergeCell ref="MGV40:MHI40"/>
    <mergeCell ref="MHJ40:MHV40"/>
    <mergeCell ref="MHW40:MIJ40"/>
    <mergeCell ref="MDF40:MDR40"/>
    <mergeCell ref="MDS40:MEF40"/>
    <mergeCell ref="MEG40:MES40"/>
    <mergeCell ref="MET40:MFG40"/>
    <mergeCell ref="MFH40:MFT40"/>
    <mergeCell ref="MAP40:MBC40"/>
    <mergeCell ref="MBD40:MBP40"/>
    <mergeCell ref="MBQ40:MCD40"/>
    <mergeCell ref="MCE40:MCQ40"/>
    <mergeCell ref="MCR40:MDE40"/>
    <mergeCell ref="LYA40:LYM40"/>
    <mergeCell ref="LYN40:LZA40"/>
    <mergeCell ref="LZB40:LZN40"/>
    <mergeCell ref="LZO40:MAB40"/>
    <mergeCell ref="MAC40:MAO40"/>
    <mergeCell ref="LVK40:LVX40"/>
    <mergeCell ref="LVY40:LWK40"/>
    <mergeCell ref="LWL40:LWY40"/>
    <mergeCell ref="LWZ40:LXL40"/>
    <mergeCell ref="LXM40:LXZ40"/>
    <mergeCell ref="LSV40:LTH40"/>
    <mergeCell ref="LTI40:LTV40"/>
    <mergeCell ref="LTW40:LUI40"/>
    <mergeCell ref="LUJ40:LUW40"/>
    <mergeCell ref="LUX40:LVJ40"/>
    <mergeCell ref="LQF40:LQS40"/>
    <mergeCell ref="LQT40:LRF40"/>
    <mergeCell ref="LRG40:LRT40"/>
    <mergeCell ref="LRU40:LSG40"/>
    <mergeCell ref="LSH40:LSU40"/>
    <mergeCell ref="LNQ40:LOC40"/>
    <mergeCell ref="LOD40:LOQ40"/>
    <mergeCell ref="LOR40:LPD40"/>
    <mergeCell ref="LPE40:LPR40"/>
    <mergeCell ref="LPS40:LQE40"/>
    <mergeCell ref="LLA40:LLN40"/>
    <mergeCell ref="LLO40:LMA40"/>
    <mergeCell ref="LMB40:LMO40"/>
    <mergeCell ref="LMP40:LNB40"/>
    <mergeCell ref="LNC40:LNP40"/>
    <mergeCell ref="LIL40:LIX40"/>
    <mergeCell ref="LIY40:LJL40"/>
    <mergeCell ref="LJM40:LJY40"/>
    <mergeCell ref="LJZ40:LKM40"/>
    <mergeCell ref="LKN40:LKZ40"/>
    <mergeCell ref="LFV40:LGI40"/>
    <mergeCell ref="LGJ40:LGV40"/>
    <mergeCell ref="LGW40:LHJ40"/>
    <mergeCell ref="LHK40:LHW40"/>
    <mergeCell ref="LHX40:LIK40"/>
    <mergeCell ref="LDG40:LDS40"/>
    <mergeCell ref="LDT40:LEG40"/>
    <mergeCell ref="LEH40:LET40"/>
    <mergeCell ref="LEU40:LFH40"/>
    <mergeCell ref="LFI40:LFU40"/>
    <mergeCell ref="LAQ40:LBD40"/>
    <mergeCell ref="LBE40:LBQ40"/>
    <mergeCell ref="LBR40:LCE40"/>
    <mergeCell ref="LCF40:LCR40"/>
    <mergeCell ref="LCS40:LDF40"/>
    <mergeCell ref="KYB40:KYN40"/>
    <mergeCell ref="KYO40:KZB40"/>
    <mergeCell ref="KZC40:KZO40"/>
    <mergeCell ref="KZP40:LAC40"/>
    <mergeCell ref="LAD40:LAP40"/>
    <mergeCell ref="KVL40:KVY40"/>
    <mergeCell ref="KVZ40:KWL40"/>
    <mergeCell ref="KWM40:KWZ40"/>
    <mergeCell ref="KXA40:KXM40"/>
    <mergeCell ref="KXN40:KYA40"/>
    <mergeCell ref="KSW40:KTI40"/>
    <mergeCell ref="KTJ40:KTW40"/>
    <mergeCell ref="KTX40:KUJ40"/>
    <mergeCell ref="KUK40:KUX40"/>
    <mergeCell ref="KUY40:KVK40"/>
    <mergeCell ref="KQG40:KQT40"/>
    <mergeCell ref="KQU40:KRG40"/>
    <mergeCell ref="KRH40:KRU40"/>
    <mergeCell ref="KRV40:KSH40"/>
    <mergeCell ref="KSI40:KSV40"/>
    <mergeCell ref="KNR40:KOD40"/>
    <mergeCell ref="KOE40:KOR40"/>
    <mergeCell ref="KOS40:KPE40"/>
    <mergeCell ref="KPF40:KPS40"/>
    <mergeCell ref="KPT40:KQF40"/>
    <mergeCell ref="KLB40:KLO40"/>
    <mergeCell ref="KLP40:KMB40"/>
    <mergeCell ref="KMC40:KMP40"/>
    <mergeCell ref="KMQ40:KNC40"/>
    <mergeCell ref="KND40:KNQ40"/>
    <mergeCell ref="KIM40:KIY40"/>
    <mergeCell ref="KIZ40:KJM40"/>
    <mergeCell ref="KJN40:KJZ40"/>
    <mergeCell ref="KKA40:KKN40"/>
    <mergeCell ref="KKO40:KLA40"/>
    <mergeCell ref="KFW40:KGJ40"/>
    <mergeCell ref="KGK40:KGW40"/>
    <mergeCell ref="KGX40:KHK40"/>
    <mergeCell ref="KHL40:KHX40"/>
    <mergeCell ref="KHY40:KIL40"/>
    <mergeCell ref="KDH40:KDT40"/>
    <mergeCell ref="KDU40:KEH40"/>
    <mergeCell ref="KEI40:KEU40"/>
    <mergeCell ref="KEV40:KFI40"/>
    <mergeCell ref="KFJ40:KFV40"/>
    <mergeCell ref="KAR40:KBE40"/>
    <mergeCell ref="KBF40:KBR40"/>
    <mergeCell ref="KBS40:KCF40"/>
    <mergeCell ref="KCG40:KCS40"/>
    <mergeCell ref="KCT40:KDG40"/>
    <mergeCell ref="JYC40:JYO40"/>
    <mergeCell ref="JYP40:JZC40"/>
    <mergeCell ref="JZD40:JZP40"/>
    <mergeCell ref="JZQ40:KAD40"/>
    <mergeCell ref="KAE40:KAQ40"/>
    <mergeCell ref="JVM40:JVZ40"/>
    <mergeCell ref="JWA40:JWM40"/>
    <mergeCell ref="JWN40:JXA40"/>
    <mergeCell ref="JXB40:JXN40"/>
    <mergeCell ref="JXO40:JYB40"/>
    <mergeCell ref="JSX40:JTJ40"/>
    <mergeCell ref="JTK40:JTX40"/>
    <mergeCell ref="JTY40:JUK40"/>
    <mergeCell ref="JUL40:JUY40"/>
    <mergeCell ref="JUZ40:JVL40"/>
    <mergeCell ref="JQH40:JQU40"/>
    <mergeCell ref="JQV40:JRH40"/>
    <mergeCell ref="JRI40:JRV40"/>
    <mergeCell ref="JRW40:JSI40"/>
    <mergeCell ref="JSJ40:JSW40"/>
    <mergeCell ref="JNS40:JOE40"/>
    <mergeCell ref="JOF40:JOS40"/>
    <mergeCell ref="JOT40:JPF40"/>
    <mergeCell ref="JPG40:JPT40"/>
    <mergeCell ref="JPU40:JQG40"/>
    <mergeCell ref="JLC40:JLP40"/>
    <mergeCell ref="JLQ40:JMC40"/>
    <mergeCell ref="JMD40:JMQ40"/>
    <mergeCell ref="JMR40:JND40"/>
    <mergeCell ref="JNE40:JNR40"/>
    <mergeCell ref="JIN40:JIZ40"/>
    <mergeCell ref="JJA40:JJN40"/>
    <mergeCell ref="JJO40:JKA40"/>
    <mergeCell ref="JKB40:JKO40"/>
    <mergeCell ref="JKP40:JLB40"/>
    <mergeCell ref="JFX40:JGK40"/>
    <mergeCell ref="JGL40:JGX40"/>
    <mergeCell ref="JGY40:JHL40"/>
    <mergeCell ref="JHM40:JHY40"/>
    <mergeCell ref="JHZ40:JIM40"/>
    <mergeCell ref="JDI40:JDU40"/>
    <mergeCell ref="JDV40:JEI40"/>
    <mergeCell ref="JEJ40:JEV40"/>
    <mergeCell ref="JEW40:JFJ40"/>
    <mergeCell ref="JFK40:JFW40"/>
    <mergeCell ref="JAS40:JBF40"/>
    <mergeCell ref="JBG40:JBS40"/>
    <mergeCell ref="JBT40:JCG40"/>
    <mergeCell ref="JCH40:JCT40"/>
    <mergeCell ref="JCU40:JDH40"/>
    <mergeCell ref="IYD40:IYP40"/>
    <mergeCell ref="IYQ40:IZD40"/>
    <mergeCell ref="IZE40:IZQ40"/>
    <mergeCell ref="IZR40:JAE40"/>
    <mergeCell ref="JAF40:JAR40"/>
    <mergeCell ref="IVN40:IWA40"/>
    <mergeCell ref="IWB40:IWN40"/>
    <mergeCell ref="IWO40:IXB40"/>
    <mergeCell ref="IXC40:IXO40"/>
    <mergeCell ref="IXP40:IYC40"/>
    <mergeCell ref="ISY40:ITK40"/>
    <mergeCell ref="ITL40:ITY40"/>
    <mergeCell ref="ITZ40:IUL40"/>
    <mergeCell ref="IUM40:IUZ40"/>
    <mergeCell ref="IVA40:IVM40"/>
    <mergeCell ref="IQI40:IQV40"/>
    <mergeCell ref="IQW40:IRI40"/>
    <mergeCell ref="IRJ40:IRW40"/>
    <mergeCell ref="IRX40:ISJ40"/>
    <mergeCell ref="ISK40:ISX40"/>
    <mergeCell ref="INT40:IOF40"/>
    <mergeCell ref="IOG40:IOT40"/>
    <mergeCell ref="IOU40:IPG40"/>
    <mergeCell ref="IPH40:IPU40"/>
    <mergeCell ref="IPV40:IQH40"/>
    <mergeCell ref="ILD40:ILQ40"/>
    <mergeCell ref="ILR40:IMD40"/>
    <mergeCell ref="IME40:IMR40"/>
    <mergeCell ref="IMS40:INE40"/>
    <mergeCell ref="INF40:INS40"/>
    <mergeCell ref="IIO40:IJA40"/>
    <mergeCell ref="IJB40:IJO40"/>
    <mergeCell ref="IJP40:IKB40"/>
    <mergeCell ref="IKC40:IKP40"/>
    <mergeCell ref="IKQ40:ILC40"/>
    <mergeCell ref="IFY40:IGL40"/>
    <mergeCell ref="IGM40:IGY40"/>
    <mergeCell ref="IGZ40:IHM40"/>
    <mergeCell ref="IHN40:IHZ40"/>
    <mergeCell ref="IIA40:IIN40"/>
    <mergeCell ref="IDJ40:IDV40"/>
    <mergeCell ref="IDW40:IEJ40"/>
    <mergeCell ref="IEK40:IEW40"/>
    <mergeCell ref="IEX40:IFK40"/>
    <mergeCell ref="IFL40:IFX40"/>
    <mergeCell ref="IAT40:IBG40"/>
    <mergeCell ref="IBH40:IBT40"/>
    <mergeCell ref="IBU40:ICH40"/>
    <mergeCell ref="ICI40:ICU40"/>
    <mergeCell ref="ICV40:IDI40"/>
    <mergeCell ref="HYE40:HYQ40"/>
    <mergeCell ref="HYR40:HZE40"/>
    <mergeCell ref="HZF40:HZR40"/>
    <mergeCell ref="HZS40:IAF40"/>
    <mergeCell ref="IAG40:IAS40"/>
    <mergeCell ref="HVO40:HWB40"/>
    <mergeCell ref="HWC40:HWO40"/>
    <mergeCell ref="HWP40:HXC40"/>
    <mergeCell ref="HXD40:HXP40"/>
    <mergeCell ref="HXQ40:HYD40"/>
    <mergeCell ref="HSZ40:HTL40"/>
    <mergeCell ref="HTM40:HTZ40"/>
    <mergeCell ref="HUA40:HUM40"/>
    <mergeCell ref="HUN40:HVA40"/>
    <mergeCell ref="HVB40:HVN40"/>
    <mergeCell ref="HQJ40:HQW40"/>
    <mergeCell ref="HQX40:HRJ40"/>
    <mergeCell ref="HRK40:HRX40"/>
    <mergeCell ref="HRY40:HSK40"/>
    <mergeCell ref="HSL40:HSY40"/>
    <mergeCell ref="HNU40:HOG40"/>
    <mergeCell ref="HOH40:HOU40"/>
    <mergeCell ref="HOV40:HPH40"/>
    <mergeCell ref="HPI40:HPV40"/>
    <mergeCell ref="HPW40:HQI40"/>
    <mergeCell ref="HLE40:HLR40"/>
    <mergeCell ref="HLS40:HME40"/>
    <mergeCell ref="HMF40:HMS40"/>
    <mergeCell ref="HMT40:HNF40"/>
    <mergeCell ref="HNG40:HNT40"/>
    <mergeCell ref="HIP40:HJB40"/>
    <mergeCell ref="HJC40:HJP40"/>
    <mergeCell ref="HJQ40:HKC40"/>
    <mergeCell ref="HKD40:HKQ40"/>
    <mergeCell ref="HKR40:HLD40"/>
    <mergeCell ref="HFZ40:HGM40"/>
    <mergeCell ref="HGN40:HGZ40"/>
    <mergeCell ref="HHA40:HHN40"/>
    <mergeCell ref="HHO40:HIA40"/>
    <mergeCell ref="HIB40:HIO40"/>
    <mergeCell ref="HDK40:HDW40"/>
    <mergeCell ref="HDX40:HEK40"/>
    <mergeCell ref="HEL40:HEX40"/>
    <mergeCell ref="HEY40:HFL40"/>
    <mergeCell ref="HFM40:HFY40"/>
    <mergeCell ref="HAU40:HBH40"/>
    <mergeCell ref="HBI40:HBU40"/>
    <mergeCell ref="HBV40:HCI40"/>
    <mergeCell ref="HCJ40:HCV40"/>
    <mergeCell ref="HCW40:HDJ40"/>
    <mergeCell ref="GYF40:GYR40"/>
    <mergeCell ref="GYS40:GZF40"/>
    <mergeCell ref="GZG40:GZS40"/>
    <mergeCell ref="GZT40:HAG40"/>
    <mergeCell ref="HAH40:HAT40"/>
    <mergeCell ref="GVP40:GWC40"/>
    <mergeCell ref="GWD40:GWP40"/>
    <mergeCell ref="GWQ40:GXD40"/>
    <mergeCell ref="GXE40:GXQ40"/>
    <mergeCell ref="GXR40:GYE40"/>
    <mergeCell ref="GTA40:GTM40"/>
    <mergeCell ref="GTN40:GUA40"/>
    <mergeCell ref="GUB40:GUN40"/>
    <mergeCell ref="GUO40:GVB40"/>
    <mergeCell ref="GVC40:GVO40"/>
    <mergeCell ref="GQK40:GQX40"/>
    <mergeCell ref="GQY40:GRK40"/>
    <mergeCell ref="GRL40:GRY40"/>
    <mergeCell ref="GRZ40:GSL40"/>
    <mergeCell ref="GSM40:GSZ40"/>
    <mergeCell ref="GNV40:GOH40"/>
    <mergeCell ref="GOI40:GOV40"/>
    <mergeCell ref="GOW40:GPI40"/>
    <mergeCell ref="GPJ40:GPW40"/>
    <mergeCell ref="GPX40:GQJ40"/>
    <mergeCell ref="GLF40:GLS40"/>
    <mergeCell ref="GLT40:GMF40"/>
    <mergeCell ref="GMG40:GMT40"/>
    <mergeCell ref="GMU40:GNG40"/>
    <mergeCell ref="GNH40:GNU40"/>
    <mergeCell ref="GIQ40:GJC40"/>
    <mergeCell ref="GJD40:GJQ40"/>
    <mergeCell ref="GJR40:GKD40"/>
    <mergeCell ref="GKE40:GKR40"/>
    <mergeCell ref="GKS40:GLE40"/>
    <mergeCell ref="GGA40:GGN40"/>
    <mergeCell ref="GGO40:GHA40"/>
    <mergeCell ref="GHB40:GHO40"/>
    <mergeCell ref="GHP40:GIB40"/>
    <mergeCell ref="GIC40:GIP40"/>
    <mergeCell ref="GDL40:GDX40"/>
    <mergeCell ref="GDY40:GEL40"/>
    <mergeCell ref="GEM40:GEY40"/>
    <mergeCell ref="GEZ40:GFM40"/>
    <mergeCell ref="GFN40:GFZ40"/>
    <mergeCell ref="GAV40:GBI40"/>
    <mergeCell ref="GBJ40:GBV40"/>
    <mergeCell ref="GBW40:GCJ40"/>
    <mergeCell ref="GCK40:GCW40"/>
    <mergeCell ref="GCX40:GDK40"/>
    <mergeCell ref="FYG40:FYS40"/>
    <mergeCell ref="FYT40:FZG40"/>
    <mergeCell ref="FZH40:FZT40"/>
    <mergeCell ref="FZU40:GAH40"/>
    <mergeCell ref="GAI40:GAU40"/>
    <mergeCell ref="FVQ40:FWD40"/>
    <mergeCell ref="FWE40:FWQ40"/>
    <mergeCell ref="FWR40:FXE40"/>
    <mergeCell ref="FXF40:FXR40"/>
    <mergeCell ref="FXS40:FYF40"/>
    <mergeCell ref="FTB40:FTN40"/>
    <mergeCell ref="FTO40:FUB40"/>
    <mergeCell ref="FUC40:FUO40"/>
    <mergeCell ref="FUP40:FVC40"/>
    <mergeCell ref="FVD40:FVP40"/>
    <mergeCell ref="FQL40:FQY40"/>
    <mergeCell ref="FQZ40:FRL40"/>
    <mergeCell ref="FRM40:FRZ40"/>
    <mergeCell ref="FSA40:FSM40"/>
    <mergeCell ref="FSN40:FTA40"/>
    <mergeCell ref="FNW40:FOI40"/>
    <mergeCell ref="FOJ40:FOW40"/>
    <mergeCell ref="FOX40:FPJ40"/>
    <mergeCell ref="FPK40:FPX40"/>
    <mergeCell ref="FPY40:FQK40"/>
    <mergeCell ref="FLG40:FLT40"/>
    <mergeCell ref="FLU40:FMG40"/>
    <mergeCell ref="FMH40:FMU40"/>
    <mergeCell ref="FMV40:FNH40"/>
    <mergeCell ref="FNI40:FNV40"/>
    <mergeCell ref="FIR40:FJD40"/>
    <mergeCell ref="FJE40:FJR40"/>
    <mergeCell ref="FJS40:FKE40"/>
    <mergeCell ref="FKF40:FKS40"/>
    <mergeCell ref="FKT40:FLF40"/>
    <mergeCell ref="FGB40:FGO40"/>
    <mergeCell ref="FGP40:FHB40"/>
    <mergeCell ref="FHC40:FHP40"/>
    <mergeCell ref="FHQ40:FIC40"/>
    <mergeCell ref="FID40:FIQ40"/>
    <mergeCell ref="FDM40:FDY40"/>
    <mergeCell ref="FDZ40:FEM40"/>
    <mergeCell ref="FEN40:FEZ40"/>
    <mergeCell ref="FFA40:FFN40"/>
    <mergeCell ref="FFO40:FGA40"/>
    <mergeCell ref="FAW40:FBJ40"/>
    <mergeCell ref="FBK40:FBW40"/>
    <mergeCell ref="FBX40:FCK40"/>
    <mergeCell ref="FCL40:FCX40"/>
    <mergeCell ref="FCY40:FDL40"/>
    <mergeCell ref="EYH40:EYT40"/>
    <mergeCell ref="EYU40:EZH40"/>
    <mergeCell ref="EZI40:EZU40"/>
    <mergeCell ref="EZV40:FAI40"/>
    <mergeCell ref="FAJ40:FAV40"/>
    <mergeCell ref="EVR40:EWE40"/>
    <mergeCell ref="EWF40:EWR40"/>
    <mergeCell ref="EWS40:EXF40"/>
    <mergeCell ref="EXG40:EXS40"/>
    <mergeCell ref="EXT40:EYG40"/>
    <mergeCell ref="ETC40:ETO40"/>
    <mergeCell ref="ETP40:EUC40"/>
    <mergeCell ref="EUD40:EUP40"/>
    <mergeCell ref="EUQ40:EVD40"/>
    <mergeCell ref="EVE40:EVQ40"/>
    <mergeCell ref="EQM40:EQZ40"/>
    <mergeCell ref="ERA40:ERM40"/>
    <mergeCell ref="ERN40:ESA40"/>
    <mergeCell ref="ESB40:ESN40"/>
    <mergeCell ref="ESO40:ETB40"/>
    <mergeCell ref="ENX40:EOJ40"/>
    <mergeCell ref="EOK40:EOX40"/>
    <mergeCell ref="EOY40:EPK40"/>
    <mergeCell ref="EPL40:EPY40"/>
    <mergeCell ref="EPZ40:EQL40"/>
    <mergeCell ref="ELH40:ELU40"/>
    <mergeCell ref="ELV40:EMH40"/>
    <mergeCell ref="EMI40:EMV40"/>
    <mergeCell ref="EMW40:ENI40"/>
    <mergeCell ref="ENJ40:ENW40"/>
    <mergeCell ref="EIS40:EJE40"/>
    <mergeCell ref="EJF40:EJS40"/>
    <mergeCell ref="EJT40:EKF40"/>
    <mergeCell ref="EKG40:EKT40"/>
    <mergeCell ref="EKU40:ELG40"/>
    <mergeCell ref="EGC40:EGP40"/>
    <mergeCell ref="EGQ40:EHC40"/>
    <mergeCell ref="EHD40:EHQ40"/>
    <mergeCell ref="EHR40:EID40"/>
    <mergeCell ref="EIE40:EIR40"/>
    <mergeCell ref="EDN40:EDZ40"/>
    <mergeCell ref="EEA40:EEN40"/>
    <mergeCell ref="EEO40:EFA40"/>
    <mergeCell ref="EFB40:EFO40"/>
    <mergeCell ref="EFP40:EGB40"/>
    <mergeCell ref="EAX40:EBK40"/>
    <mergeCell ref="EBL40:EBX40"/>
    <mergeCell ref="EBY40:ECL40"/>
    <mergeCell ref="ECM40:ECY40"/>
    <mergeCell ref="ECZ40:EDM40"/>
    <mergeCell ref="DYI40:DYU40"/>
    <mergeCell ref="DYV40:DZI40"/>
    <mergeCell ref="DZJ40:DZV40"/>
    <mergeCell ref="DZW40:EAJ40"/>
    <mergeCell ref="EAK40:EAW40"/>
    <mergeCell ref="DVS40:DWF40"/>
    <mergeCell ref="DWG40:DWS40"/>
    <mergeCell ref="DWT40:DXG40"/>
    <mergeCell ref="DXH40:DXT40"/>
    <mergeCell ref="DXU40:DYH40"/>
    <mergeCell ref="DTD40:DTP40"/>
    <mergeCell ref="DTQ40:DUD40"/>
    <mergeCell ref="DUE40:DUQ40"/>
    <mergeCell ref="DUR40:DVE40"/>
    <mergeCell ref="DVF40:DVR40"/>
    <mergeCell ref="DQN40:DRA40"/>
    <mergeCell ref="DRB40:DRN40"/>
    <mergeCell ref="DRO40:DSB40"/>
    <mergeCell ref="DSC40:DSO40"/>
    <mergeCell ref="DSP40:DTC40"/>
    <mergeCell ref="DNY40:DOK40"/>
    <mergeCell ref="DOL40:DOY40"/>
    <mergeCell ref="DOZ40:DPL40"/>
    <mergeCell ref="DPM40:DPZ40"/>
    <mergeCell ref="DQA40:DQM40"/>
    <mergeCell ref="DLI40:DLV40"/>
    <mergeCell ref="DLW40:DMI40"/>
    <mergeCell ref="DMJ40:DMW40"/>
    <mergeCell ref="DMX40:DNJ40"/>
    <mergeCell ref="DNK40:DNX40"/>
    <mergeCell ref="DIT40:DJF40"/>
    <mergeCell ref="DJG40:DJT40"/>
    <mergeCell ref="DJU40:DKG40"/>
    <mergeCell ref="DKH40:DKU40"/>
    <mergeCell ref="DKV40:DLH40"/>
    <mergeCell ref="DGD40:DGQ40"/>
    <mergeCell ref="DGR40:DHD40"/>
    <mergeCell ref="DHE40:DHR40"/>
    <mergeCell ref="DHS40:DIE40"/>
    <mergeCell ref="DIF40:DIS40"/>
    <mergeCell ref="DDO40:DEA40"/>
    <mergeCell ref="DEB40:DEO40"/>
    <mergeCell ref="DEP40:DFB40"/>
    <mergeCell ref="DFC40:DFP40"/>
    <mergeCell ref="DFQ40:DGC40"/>
    <mergeCell ref="DAY40:DBL40"/>
    <mergeCell ref="DBM40:DBY40"/>
    <mergeCell ref="DBZ40:DCM40"/>
    <mergeCell ref="DCN40:DCZ40"/>
    <mergeCell ref="DDA40:DDN40"/>
    <mergeCell ref="CYJ40:CYV40"/>
    <mergeCell ref="CYW40:CZJ40"/>
    <mergeCell ref="CZK40:CZW40"/>
    <mergeCell ref="CZX40:DAK40"/>
    <mergeCell ref="DAL40:DAX40"/>
    <mergeCell ref="CVT40:CWG40"/>
    <mergeCell ref="CWH40:CWT40"/>
    <mergeCell ref="CWU40:CXH40"/>
    <mergeCell ref="CXI40:CXU40"/>
    <mergeCell ref="CXV40:CYI40"/>
    <mergeCell ref="CTE40:CTQ40"/>
    <mergeCell ref="CTR40:CUE40"/>
    <mergeCell ref="CUF40:CUR40"/>
    <mergeCell ref="CUS40:CVF40"/>
    <mergeCell ref="CVG40:CVS40"/>
    <mergeCell ref="CQO40:CRB40"/>
    <mergeCell ref="CRC40:CRO40"/>
    <mergeCell ref="CRP40:CSC40"/>
    <mergeCell ref="CSD40:CSP40"/>
    <mergeCell ref="CSQ40:CTD40"/>
    <mergeCell ref="CNZ40:COL40"/>
    <mergeCell ref="COM40:COZ40"/>
    <mergeCell ref="CPA40:CPM40"/>
    <mergeCell ref="CPN40:CQA40"/>
    <mergeCell ref="CQB40:CQN40"/>
    <mergeCell ref="CLJ40:CLW40"/>
    <mergeCell ref="CLX40:CMJ40"/>
    <mergeCell ref="CMK40:CMX40"/>
    <mergeCell ref="CMY40:CNK40"/>
    <mergeCell ref="CNL40:CNY40"/>
    <mergeCell ref="CIU40:CJG40"/>
    <mergeCell ref="CJH40:CJU40"/>
    <mergeCell ref="CJV40:CKH40"/>
    <mergeCell ref="CKI40:CKV40"/>
    <mergeCell ref="CKW40:CLI40"/>
    <mergeCell ref="CGE40:CGR40"/>
    <mergeCell ref="CGS40:CHE40"/>
    <mergeCell ref="CHF40:CHS40"/>
    <mergeCell ref="CHT40:CIF40"/>
    <mergeCell ref="CIG40:CIT40"/>
    <mergeCell ref="CDP40:CEB40"/>
    <mergeCell ref="CEC40:CEP40"/>
    <mergeCell ref="CEQ40:CFC40"/>
    <mergeCell ref="CFD40:CFQ40"/>
    <mergeCell ref="CFR40:CGD40"/>
    <mergeCell ref="CAZ40:CBM40"/>
    <mergeCell ref="CBN40:CBZ40"/>
    <mergeCell ref="CCA40:CCN40"/>
    <mergeCell ref="CCO40:CDA40"/>
    <mergeCell ref="CDB40:CDO40"/>
    <mergeCell ref="BYK40:BYW40"/>
    <mergeCell ref="BYX40:BZK40"/>
    <mergeCell ref="BZL40:BZX40"/>
    <mergeCell ref="BZY40:CAL40"/>
    <mergeCell ref="CAM40:CAY40"/>
    <mergeCell ref="BVU40:BWH40"/>
    <mergeCell ref="BWI40:BWU40"/>
    <mergeCell ref="BWV40:BXI40"/>
    <mergeCell ref="BXJ40:BXV40"/>
    <mergeCell ref="BXW40:BYJ40"/>
    <mergeCell ref="BTF40:BTR40"/>
    <mergeCell ref="BTS40:BUF40"/>
    <mergeCell ref="BUG40:BUS40"/>
    <mergeCell ref="BUT40:BVG40"/>
    <mergeCell ref="BVH40:BVT40"/>
    <mergeCell ref="BQP40:BRC40"/>
    <mergeCell ref="BRD40:BRP40"/>
    <mergeCell ref="BRQ40:BSD40"/>
    <mergeCell ref="BSE40:BSQ40"/>
    <mergeCell ref="BSR40:BTE40"/>
    <mergeCell ref="BOA40:BOM40"/>
    <mergeCell ref="BON40:BPA40"/>
    <mergeCell ref="BPB40:BPN40"/>
    <mergeCell ref="BPO40:BQB40"/>
    <mergeCell ref="BQC40:BQO40"/>
    <mergeCell ref="BLK40:BLX40"/>
    <mergeCell ref="BLY40:BMK40"/>
    <mergeCell ref="BML40:BMY40"/>
    <mergeCell ref="BMZ40:BNL40"/>
    <mergeCell ref="BNM40:BNZ40"/>
    <mergeCell ref="BIV40:BJH40"/>
    <mergeCell ref="BJI40:BJV40"/>
    <mergeCell ref="BJW40:BKI40"/>
    <mergeCell ref="BKJ40:BKW40"/>
    <mergeCell ref="BKX40:BLJ40"/>
    <mergeCell ref="BGF40:BGS40"/>
    <mergeCell ref="BGT40:BHF40"/>
    <mergeCell ref="BHG40:BHT40"/>
    <mergeCell ref="BHU40:BIG40"/>
    <mergeCell ref="BIH40:BIU40"/>
    <mergeCell ref="BDQ40:BEC40"/>
    <mergeCell ref="BED40:BEQ40"/>
    <mergeCell ref="BER40:BFD40"/>
    <mergeCell ref="BFE40:BFR40"/>
    <mergeCell ref="BFS40:BGE40"/>
    <mergeCell ref="BBA40:BBN40"/>
    <mergeCell ref="BBO40:BCA40"/>
    <mergeCell ref="BCB40:BCO40"/>
    <mergeCell ref="BCP40:BDB40"/>
    <mergeCell ref="BDC40:BDP40"/>
    <mergeCell ref="AYL40:AYX40"/>
    <mergeCell ref="AYY40:AZL40"/>
    <mergeCell ref="AZM40:AZY40"/>
    <mergeCell ref="AZZ40:BAM40"/>
    <mergeCell ref="BAN40:BAZ40"/>
    <mergeCell ref="AVV40:AWI40"/>
    <mergeCell ref="AWJ40:AWV40"/>
    <mergeCell ref="AWW40:AXJ40"/>
    <mergeCell ref="AXK40:AXW40"/>
    <mergeCell ref="AXX40:AYK40"/>
    <mergeCell ref="ATG40:ATS40"/>
    <mergeCell ref="ATT40:AUG40"/>
    <mergeCell ref="AUH40:AUT40"/>
    <mergeCell ref="AUU40:AVH40"/>
    <mergeCell ref="AVI40:AVU40"/>
    <mergeCell ref="AQQ40:ARD40"/>
    <mergeCell ref="ARE40:ARQ40"/>
    <mergeCell ref="ARR40:ASE40"/>
    <mergeCell ref="ASF40:ASR40"/>
    <mergeCell ref="ASS40:ATF40"/>
    <mergeCell ref="AOB40:AON40"/>
    <mergeCell ref="AOO40:APB40"/>
    <mergeCell ref="APC40:APO40"/>
    <mergeCell ref="APP40:AQC40"/>
    <mergeCell ref="AQD40:AQP40"/>
    <mergeCell ref="ALL40:ALY40"/>
    <mergeCell ref="ALZ40:AML40"/>
    <mergeCell ref="AMM40:AMZ40"/>
    <mergeCell ref="ANA40:ANM40"/>
    <mergeCell ref="ANN40:AOA40"/>
    <mergeCell ref="AIW40:AJI40"/>
    <mergeCell ref="AJJ40:AJW40"/>
    <mergeCell ref="AJX40:AKJ40"/>
    <mergeCell ref="AKK40:AKX40"/>
    <mergeCell ref="AKY40:ALK40"/>
    <mergeCell ref="AGG40:AGT40"/>
    <mergeCell ref="AGU40:AHG40"/>
    <mergeCell ref="AHH40:AHU40"/>
    <mergeCell ref="AHV40:AIH40"/>
    <mergeCell ref="AII40:AIV40"/>
    <mergeCell ref="ADR40:AED40"/>
    <mergeCell ref="AEE40:AER40"/>
    <mergeCell ref="AES40:AFE40"/>
    <mergeCell ref="AFF40:AFS40"/>
    <mergeCell ref="AFT40:AGF40"/>
    <mergeCell ref="ABB40:ABO40"/>
    <mergeCell ref="ABP40:ACB40"/>
    <mergeCell ref="ACC40:ACP40"/>
    <mergeCell ref="ACQ40:ADC40"/>
    <mergeCell ref="ADD40:ADQ40"/>
    <mergeCell ref="NO40:OB40"/>
    <mergeCell ref="IX40:JJ40"/>
    <mergeCell ref="JK40:JX40"/>
    <mergeCell ref="JY40:KK40"/>
    <mergeCell ref="KL40:KY40"/>
    <mergeCell ref="KZ40:LL40"/>
    <mergeCell ref="GH40:GU40"/>
    <mergeCell ref="GV40:HH40"/>
    <mergeCell ref="HI40:HV40"/>
    <mergeCell ref="HW40:II40"/>
    <mergeCell ref="IJ40:IW40"/>
    <mergeCell ref="YM40:YY40"/>
    <mergeCell ref="YZ40:ZM40"/>
    <mergeCell ref="ZN40:ZZ40"/>
    <mergeCell ref="AAA40:AAN40"/>
    <mergeCell ref="AAO40:ABA40"/>
    <mergeCell ref="VW40:WJ40"/>
    <mergeCell ref="WK40:WW40"/>
    <mergeCell ref="WX40:XK40"/>
    <mergeCell ref="XL40:XX40"/>
    <mergeCell ref="XY40:YL40"/>
    <mergeCell ref="TH40:TT40"/>
    <mergeCell ref="TU40:UH40"/>
    <mergeCell ref="UI40:UU40"/>
    <mergeCell ref="UV40:VI40"/>
    <mergeCell ref="VJ40:VV40"/>
    <mergeCell ref="QR40:RE40"/>
    <mergeCell ref="RF40:RR40"/>
    <mergeCell ref="RS40:SF40"/>
    <mergeCell ref="SG40:SS40"/>
    <mergeCell ref="ST40:TG40"/>
    <mergeCell ref="XDH39:XDU39"/>
    <mergeCell ref="XEI39:XEV39"/>
    <mergeCell ref="A40:N40"/>
    <mergeCell ref="O40:AA40"/>
    <mergeCell ref="AB40:AO40"/>
    <mergeCell ref="AP40:BB40"/>
    <mergeCell ref="BC40:BP40"/>
    <mergeCell ref="BQ40:CC40"/>
    <mergeCell ref="CD40:CQ40"/>
    <mergeCell ref="CR40:DD40"/>
    <mergeCell ref="DE40:DR40"/>
    <mergeCell ref="DS40:EE40"/>
    <mergeCell ref="EF40:ES40"/>
    <mergeCell ref="ET40:FF40"/>
    <mergeCell ref="FG40:FT40"/>
    <mergeCell ref="FU40:GG40"/>
    <mergeCell ref="WYC39:WYP39"/>
    <mergeCell ref="WZD39:WZQ39"/>
    <mergeCell ref="XAE39:XAR39"/>
    <mergeCell ref="XBF39:XBS39"/>
    <mergeCell ref="XCG39:XCT39"/>
    <mergeCell ref="WSX39:WTK39"/>
    <mergeCell ref="WTY39:WUL39"/>
    <mergeCell ref="WUZ39:WVM39"/>
    <mergeCell ref="WWA39:WWN39"/>
    <mergeCell ref="WXB39:WXO39"/>
    <mergeCell ref="WNS39:WOF39"/>
    <mergeCell ref="WOT39:WPG39"/>
    <mergeCell ref="WPU39:WQH39"/>
    <mergeCell ref="WQV39:WRI39"/>
    <mergeCell ref="WRW39:WSJ39"/>
    <mergeCell ref="WIN39:WJA39"/>
    <mergeCell ref="WJO39:WKB39"/>
    <mergeCell ref="WKP39:WLC39"/>
    <mergeCell ref="WLQ39:WMD39"/>
    <mergeCell ref="WMR39:WNE39"/>
    <mergeCell ref="WDI39:WDV39"/>
    <mergeCell ref="WEJ39:WEW39"/>
    <mergeCell ref="WFK39:WFX39"/>
    <mergeCell ref="WGL39:WGY39"/>
    <mergeCell ref="WHM39:WHZ39"/>
    <mergeCell ref="VYD39:VYQ39"/>
    <mergeCell ref="VZE39:VZR39"/>
    <mergeCell ref="WAF39:WAS39"/>
    <mergeCell ref="WBG39:WBT39"/>
    <mergeCell ref="WCH39:WCU39"/>
    <mergeCell ref="VSY39:VTL39"/>
    <mergeCell ref="VTZ39:VUM39"/>
    <mergeCell ref="VVA39:VVN39"/>
    <mergeCell ref="VWB39:VWO39"/>
    <mergeCell ref="VXC39:VXP39"/>
    <mergeCell ref="VNT39:VOG39"/>
    <mergeCell ref="VOU39:VPH39"/>
    <mergeCell ref="VPV39:VQI39"/>
    <mergeCell ref="VQW39:VRJ39"/>
    <mergeCell ref="VRX39:VSK39"/>
    <mergeCell ref="VIO39:VJB39"/>
    <mergeCell ref="VJP39:VKC39"/>
    <mergeCell ref="VKQ39:VLD39"/>
    <mergeCell ref="VLR39:VME39"/>
    <mergeCell ref="VMS39:VNF39"/>
    <mergeCell ref="VDJ39:VDW39"/>
    <mergeCell ref="VEK39:VEX39"/>
    <mergeCell ref="VFL39:VFY39"/>
    <mergeCell ref="VGM39:VGZ39"/>
    <mergeCell ref="VHN39:VIA39"/>
    <mergeCell ref="UYE39:UYR39"/>
    <mergeCell ref="UZF39:UZS39"/>
    <mergeCell ref="VAG39:VAT39"/>
    <mergeCell ref="VBH39:VBU39"/>
    <mergeCell ref="VCI39:VCV39"/>
    <mergeCell ref="USZ39:UTM39"/>
    <mergeCell ref="UUA39:UUN39"/>
    <mergeCell ref="UVB39:UVO39"/>
    <mergeCell ref="UWC39:UWP39"/>
    <mergeCell ref="UXD39:UXQ39"/>
    <mergeCell ref="UNU39:UOH39"/>
    <mergeCell ref="UOV39:UPI39"/>
    <mergeCell ref="UPW39:UQJ39"/>
    <mergeCell ref="UQX39:URK39"/>
    <mergeCell ref="URY39:USL39"/>
    <mergeCell ref="UIP39:UJC39"/>
    <mergeCell ref="UJQ39:UKD39"/>
    <mergeCell ref="UKR39:ULE39"/>
    <mergeCell ref="ULS39:UMF39"/>
    <mergeCell ref="UMT39:UNG39"/>
    <mergeCell ref="UDK39:UDX39"/>
    <mergeCell ref="UEL39:UEY39"/>
    <mergeCell ref="UFM39:UFZ39"/>
    <mergeCell ref="UGN39:UHA39"/>
    <mergeCell ref="UHO39:UIB39"/>
    <mergeCell ref="TYF39:TYS39"/>
    <mergeCell ref="TZG39:TZT39"/>
    <mergeCell ref="UAH39:UAU39"/>
    <mergeCell ref="UBI39:UBV39"/>
    <mergeCell ref="UCJ39:UCW39"/>
    <mergeCell ref="TTA39:TTN39"/>
    <mergeCell ref="TUB39:TUO39"/>
    <mergeCell ref="TVC39:TVP39"/>
    <mergeCell ref="TWD39:TWQ39"/>
    <mergeCell ref="TXE39:TXR39"/>
    <mergeCell ref="TNV39:TOI39"/>
    <mergeCell ref="TOW39:TPJ39"/>
    <mergeCell ref="TPX39:TQK39"/>
    <mergeCell ref="TQY39:TRL39"/>
    <mergeCell ref="TRZ39:TSM39"/>
    <mergeCell ref="TIQ39:TJD39"/>
    <mergeCell ref="TJR39:TKE39"/>
    <mergeCell ref="TKS39:TLF39"/>
    <mergeCell ref="TLT39:TMG39"/>
    <mergeCell ref="TMU39:TNH39"/>
    <mergeCell ref="TDL39:TDY39"/>
    <mergeCell ref="TEM39:TEZ39"/>
    <mergeCell ref="TFN39:TGA39"/>
    <mergeCell ref="TGO39:THB39"/>
    <mergeCell ref="THP39:TIC39"/>
    <mergeCell ref="SYG39:SYT39"/>
    <mergeCell ref="SZH39:SZU39"/>
    <mergeCell ref="TAI39:TAV39"/>
    <mergeCell ref="TBJ39:TBW39"/>
    <mergeCell ref="TCK39:TCX39"/>
    <mergeCell ref="STB39:STO39"/>
    <mergeCell ref="SUC39:SUP39"/>
    <mergeCell ref="SVD39:SVQ39"/>
    <mergeCell ref="SWE39:SWR39"/>
    <mergeCell ref="SXF39:SXS39"/>
    <mergeCell ref="SNW39:SOJ39"/>
    <mergeCell ref="SOX39:SPK39"/>
    <mergeCell ref="SPY39:SQL39"/>
    <mergeCell ref="SQZ39:SRM39"/>
    <mergeCell ref="SSA39:SSN39"/>
    <mergeCell ref="SIR39:SJE39"/>
    <mergeCell ref="SJS39:SKF39"/>
    <mergeCell ref="SKT39:SLG39"/>
    <mergeCell ref="SLU39:SMH39"/>
    <mergeCell ref="SMV39:SNI39"/>
    <mergeCell ref="SDM39:SDZ39"/>
    <mergeCell ref="SEN39:SFA39"/>
    <mergeCell ref="SFO39:SGB39"/>
    <mergeCell ref="SGP39:SHC39"/>
    <mergeCell ref="SHQ39:SID39"/>
    <mergeCell ref="RYH39:RYU39"/>
    <mergeCell ref="RZI39:RZV39"/>
    <mergeCell ref="SAJ39:SAW39"/>
    <mergeCell ref="SBK39:SBX39"/>
    <mergeCell ref="SCL39:SCY39"/>
    <mergeCell ref="RTC39:RTP39"/>
    <mergeCell ref="RUD39:RUQ39"/>
    <mergeCell ref="RVE39:RVR39"/>
    <mergeCell ref="RWF39:RWS39"/>
    <mergeCell ref="RXG39:RXT39"/>
    <mergeCell ref="RNX39:ROK39"/>
    <mergeCell ref="ROY39:RPL39"/>
    <mergeCell ref="RPZ39:RQM39"/>
    <mergeCell ref="RRA39:RRN39"/>
    <mergeCell ref="RSB39:RSO39"/>
    <mergeCell ref="RIS39:RJF39"/>
    <mergeCell ref="RJT39:RKG39"/>
    <mergeCell ref="RKU39:RLH39"/>
    <mergeCell ref="RLV39:RMI39"/>
    <mergeCell ref="RMW39:RNJ39"/>
    <mergeCell ref="RDN39:REA39"/>
    <mergeCell ref="REO39:RFB39"/>
    <mergeCell ref="RFP39:RGC39"/>
    <mergeCell ref="RGQ39:RHD39"/>
    <mergeCell ref="RHR39:RIE39"/>
    <mergeCell ref="QYI39:QYV39"/>
    <mergeCell ref="QZJ39:QZW39"/>
    <mergeCell ref="RAK39:RAX39"/>
    <mergeCell ref="RBL39:RBY39"/>
    <mergeCell ref="RCM39:RCZ39"/>
    <mergeCell ref="QTD39:QTQ39"/>
    <mergeCell ref="QUE39:QUR39"/>
    <mergeCell ref="QVF39:QVS39"/>
    <mergeCell ref="QWG39:QWT39"/>
    <mergeCell ref="QXH39:QXU39"/>
    <mergeCell ref="QNY39:QOL39"/>
    <mergeCell ref="QOZ39:QPM39"/>
    <mergeCell ref="QQA39:QQN39"/>
    <mergeCell ref="QRB39:QRO39"/>
    <mergeCell ref="QSC39:QSP39"/>
    <mergeCell ref="QIT39:QJG39"/>
    <mergeCell ref="QJU39:QKH39"/>
    <mergeCell ref="QKV39:QLI39"/>
    <mergeCell ref="QLW39:QMJ39"/>
    <mergeCell ref="QMX39:QNK39"/>
    <mergeCell ref="QDO39:QEB39"/>
    <mergeCell ref="QEP39:QFC39"/>
    <mergeCell ref="QFQ39:QGD39"/>
    <mergeCell ref="QGR39:QHE39"/>
    <mergeCell ref="QHS39:QIF39"/>
    <mergeCell ref="PYJ39:PYW39"/>
    <mergeCell ref="PZK39:PZX39"/>
    <mergeCell ref="QAL39:QAY39"/>
    <mergeCell ref="QBM39:QBZ39"/>
    <mergeCell ref="QCN39:QDA39"/>
    <mergeCell ref="PTE39:PTR39"/>
    <mergeCell ref="PUF39:PUS39"/>
    <mergeCell ref="PVG39:PVT39"/>
    <mergeCell ref="PWH39:PWU39"/>
    <mergeCell ref="PXI39:PXV39"/>
    <mergeCell ref="PNZ39:POM39"/>
    <mergeCell ref="PPA39:PPN39"/>
    <mergeCell ref="PQB39:PQO39"/>
    <mergeCell ref="PRC39:PRP39"/>
    <mergeCell ref="PSD39:PSQ39"/>
    <mergeCell ref="PIU39:PJH39"/>
    <mergeCell ref="PJV39:PKI39"/>
    <mergeCell ref="PKW39:PLJ39"/>
    <mergeCell ref="PLX39:PMK39"/>
    <mergeCell ref="PMY39:PNL39"/>
    <mergeCell ref="PDP39:PEC39"/>
    <mergeCell ref="PEQ39:PFD39"/>
    <mergeCell ref="PFR39:PGE39"/>
    <mergeCell ref="PGS39:PHF39"/>
    <mergeCell ref="PHT39:PIG39"/>
    <mergeCell ref="OYK39:OYX39"/>
    <mergeCell ref="OZL39:OZY39"/>
    <mergeCell ref="PAM39:PAZ39"/>
    <mergeCell ref="PBN39:PCA39"/>
    <mergeCell ref="PCO39:PDB39"/>
    <mergeCell ref="OTF39:OTS39"/>
    <mergeCell ref="OUG39:OUT39"/>
    <mergeCell ref="OVH39:OVU39"/>
    <mergeCell ref="OWI39:OWV39"/>
    <mergeCell ref="OXJ39:OXW39"/>
    <mergeCell ref="OOA39:OON39"/>
    <mergeCell ref="OPB39:OPO39"/>
    <mergeCell ref="OQC39:OQP39"/>
    <mergeCell ref="ORD39:ORQ39"/>
    <mergeCell ref="OSE39:OSR39"/>
    <mergeCell ref="OIV39:OJI39"/>
    <mergeCell ref="OJW39:OKJ39"/>
    <mergeCell ref="OKX39:OLK39"/>
    <mergeCell ref="OLY39:OML39"/>
    <mergeCell ref="OMZ39:ONM39"/>
    <mergeCell ref="ODQ39:OED39"/>
    <mergeCell ref="OER39:OFE39"/>
    <mergeCell ref="OFS39:OGF39"/>
    <mergeCell ref="OGT39:OHG39"/>
    <mergeCell ref="OHU39:OIH39"/>
    <mergeCell ref="NYL39:NYY39"/>
    <mergeCell ref="NZM39:NZZ39"/>
    <mergeCell ref="OAN39:OBA39"/>
    <mergeCell ref="OBO39:OCB39"/>
    <mergeCell ref="OCP39:ODC39"/>
    <mergeCell ref="NTG39:NTT39"/>
    <mergeCell ref="NUH39:NUU39"/>
    <mergeCell ref="NVI39:NVV39"/>
    <mergeCell ref="NWJ39:NWW39"/>
    <mergeCell ref="NXK39:NXX39"/>
    <mergeCell ref="NOB39:NOO39"/>
    <mergeCell ref="NPC39:NPP39"/>
    <mergeCell ref="NQD39:NQQ39"/>
    <mergeCell ref="NRE39:NRR39"/>
    <mergeCell ref="NSF39:NSS39"/>
    <mergeCell ref="NIW39:NJJ39"/>
    <mergeCell ref="NJX39:NKK39"/>
    <mergeCell ref="NKY39:NLL39"/>
    <mergeCell ref="NLZ39:NMM39"/>
    <mergeCell ref="NNA39:NNN39"/>
    <mergeCell ref="NDR39:NEE39"/>
    <mergeCell ref="NES39:NFF39"/>
    <mergeCell ref="NFT39:NGG39"/>
    <mergeCell ref="NGU39:NHH39"/>
    <mergeCell ref="NHV39:NII39"/>
    <mergeCell ref="MYM39:MYZ39"/>
    <mergeCell ref="MZN39:NAA39"/>
    <mergeCell ref="NAO39:NBB39"/>
    <mergeCell ref="NBP39:NCC39"/>
    <mergeCell ref="NCQ39:NDD39"/>
    <mergeCell ref="MTH39:MTU39"/>
    <mergeCell ref="MUI39:MUV39"/>
    <mergeCell ref="MVJ39:MVW39"/>
    <mergeCell ref="MWK39:MWX39"/>
    <mergeCell ref="MXL39:MXY39"/>
    <mergeCell ref="MOC39:MOP39"/>
    <mergeCell ref="MPD39:MPQ39"/>
    <mergeCell ref="MQE39:MQR39"/>
    <mergeCell ref="MRF39:MRS39"/>
    <mergeCell ref="MSG39:MST39"/>
    <mergeCell ref="MIX39:MJK39"/>
    <mergeCell ref="MJY39:MKL39"/>
    <mergeCell ref="MKZ39:MLM39"/>
    <mergeCell ref="MMA39:MMN39"/>
    <mergeCell ref="MNB39:MNO39"/>
    <mergeCell ref="MDS39:MEF39"/>
    <mergeCell ref="MET39:MFG39"/>
    <mergeCell ref="MFU39:MGH39"/>
    <mergeCell ref="MGV39:MHI39"/>
    <mergeCell ref="MHW39:MIJ39"/>
    <mergeCell ref="LYN39:LZA39"/>
    <mergeCell ref="LZO39:MAB39"/>
    <mergeCell ref="MAP39:MBC39"/>
    <mergeCell ref="MBQ39:MCD39"/>
    <mergeCell ref="MCR39:MDE39"/>
    <mergeCell ref="LTI39:LTV39"/>
    <mergeCell ref="LUJ39:LUW39"/>
    <mergeCell ref="LVK39:LVX39"/>
    <mergeCell ref="LWL39:LWY39"/>
    <mergeCell ref="LXM39:LXZ39"/>
    <mergeCell ref="LOD39:LOQ39"/>
    <mergeCell ref="LPE39:LPR39"/>
    <mergeCell ref="LQF39:LQS39"/>
    <mergeCell ref="LRG39:LRT39"/>
    <mergeCell ref="LSH39:LSU39"/>
    <mergeCell ref="LIY39:LJL39"/>
    <mergeCell ref="LJZ39:LKM39"/>
    <mergeCell ref="LLA39:LLN39"/>
    <mergeCell ref="LMB39:LMO39"/>
    <mergeCell ref="LNC39:LNP39"/>
    <mergeCell ref="LDT39:LEG39"/>
    <mergeCell ref="LEU39:LFH39"/>
    <mergeCell ref="LFV39:LGI39"/>
    <mergeCell ref="LGW39:LHJ39"/>
    <mergeCell ref="LHX39:LIK39"/>
    <mergeCell ref="KYO39:KZB39"/>
    <mergeCell ref="KZP39:LAC39"/>
    <mergeCell ref="LAQ39:LBD39"/>
    <mergeCell ref="LBR39:LCE39"/>
    <mergeCell ref="LCS39:LDF39"/>
    <mergeCell ref="KTJ39:KTW39"/>
    <mergeCell ref="KUK39:KUX39"/>
    <mergeCell ref="KVL39:KVY39"/>
    <mergeCell ref="KWM39:KWZ39"/>
    <mergeCell ref="KXN39:KYA39"/>
    <mergeCell ref="KOE39:KOR39"/>
    <mergeCell ref="KPF39:KPS39"/>
    <mergeCell ref="KQG39:KQT39"/>
    <mergeCell ref="KRH39:KRU39"/>
    <mergeCell ref="KSI39:KSV39"/>
    <mergeCell ref="KIZ39:KJM39"/>
    <mergeCell ref="KKA39:KKN39"/>
    <mergeCell ref="KLB39:KLO39"/>
    <mergeCell ref="KMC39:KMP39"/>
    <mergeCell ref="KND39:KNQ39"/>
    <mergeCell ref="KDU39:KEH39"/>
    <mergeCell ref="KEV39:KFI39"/>
    <mergeCell ref="KFW39:KGJ39"/>
    <mergeCell ref="KGX39:KHK39"/>
    <mergeCell ref="KHY39:KIL39"/>
    <mergeCell ref="JYP39:JZC39"/>
    <mergeCell ref="JZQ39:KAD39"/>
    <mergeCell ref="KAR39:KBE39"/>
    <mergeCell ref="KBS39:KCF39"/>
    <mergeCell ref="KCT39:KDG39"/>
    <mergeCell ref="JTK39:JTX39"/>
    <mergeCell ref="JUL39:JUY39"/>
    <mergeCell ref="JVM39:JVZ39"/>
    <mergeCell ref="JWN39:JXA39"/>
    <mergeCell ref="JXO39:JYB39"/>
    <mergeCell ref="JOF39:JOS39"/>
    <mergeCell ref="JPG39:JPT39"/>
    <mergeCell ref="JQH39:JQU39"/>
    <mergeCell ref="JRI39:JRV39"/>
    <mergeCell ref="JSJ39:JSW39"/>
    <mergeCell ref="JJA39:JJN39"/>
    <mergeCell ref="JKB39:JKO39"/>
    <mergeCell ref="JLC39:JLP39"/>
    <mergeCell ref="JMD39:JMQ39"/>
    <mergeCell ref="JNE39:JNR39"/>
    <mergeCell ref="JDV39:JEI39"/>
    <mergeCell ref="JEW39:JFJ39"/>
    <mergeCell ref="JFX39:JGK39"/>
    <mergeCell ref="JGY39:JHL39"/>
    <mergeCell ref="JHZ39:JIM39"/>
    <mergeCell ref="IYQ39:IZD39"/>
    <mergeCell ref="IZR39:JAE39"/>
    <mergeCell ref="JAS39:JBF39"/>
    <mergeCell ref="JBT39:JCG39"/>
    <mergeCell ref="JCU39:JDH39"/>
    <mergeCell ref="ITL39:ITY39"/>
    <mergeCell ref="IUM39:IUZ39"/>
    <mergeCell ref="IVN39:IWA39"/>
    <mergeCell ref="IWO39:IXB39"/>
    <mergeCell ref="IXP39:IYC39"/>
    <mergeCell ref="IOG39:IOT39"/>
    <mergeCell ref="IPH39:IPU39"/>
    <mergeCell ref="IQI39:IQV39"/>
    <mergeCell ref="IRJ39:IRW39"/>
    <mergeCell ref="ISK39:ISX39"/>
    <mergeCell ref="IJB39:IJO39"/>
    <mergeCell ref="IKC39:IKP39"/>
    <mergeCell ref="ILD39:ILQ39"/>
    <mergeCell ref="IME39:IMR39"/>
    <mergeCell ref="INF39:INS39"/>
    <mergeCell ref="IDW39:IEJ39"/>
    <mergeCell ref="IEX39:IFK39"/>
    <mergeCell ref="IFY39:IGL39"/>
    <mergeCell ref="IGZ39:IHM39"/>
    <mergeCell ref="IIA39:IIN39"/>
    <mergeCell ref="HYR39:HZE39"/>
    <mergeCell ref="HZS39:IAF39"/>
    <mergeCell ref="IAT39:IBG39"/>
    <mergeCell ref="IBU39:ICH39"/>
    <mergeCell ref="ICV39:IDI39"/>
    <mergeCell ref="HTM39:HTZ39"/>
    <mergeCell ref="HUN39:HVA39"/>
    <mergeCell ref="HVO39:HWB39"/>
    <mergeCell ref="HWP39:HXC39"/>
    <mergeCell ref="HXQ39:HYD39"/>
    <mergeCell ref="HOH39:HOU39"/>
    <mergeCell ref="HPI39:HPV39"/>
    <mergeCell ref="HQJ39:HQW39"/>
    <mergeCell ref="HRK39:HRX39"/>
    <mergeCell ref="HSL39:HSY39"/>
    <mergeCell ref="HJC39:HJP39"/>
    <mergeCell ref="HKD39:HKQ39"/>
    <mergeCell ref="HLE39:HLR39"/>
    <mergeCell ref="HMF39:HMS39"/>
    <mergeCell ref="HNG39:HNT39"/>
    <mergeCell ref="HDX39:HEK39"/>
    <mergeCell ref="HEY39:HFL39"/>
    <mergeCell ref="HFZ39:HGM39"/>
    <mergeCell ref="HHA39:HHN39"/>
    <mergeCell ref="HIB39:HIO39"/>
    <mergeCell ref="GYS39:GZF39"/>
    <mergeCell ref="GZT39:HAG39"/>
    <mergeCell ref="HAU39:HBH39"/>
    <mergeCell ref="HBV39:HCI39"/>
    <mergeCell ref="HCW39:HDJ39"/>
    <mergeCell ref="GTN39:GUA39"/>
    <mergeCell ref="GUO39:GVB39"/>
    <mergeCell ref="GVP39:GWC39"/>
    <mergeCell ref="GWQ39:GXD39"/>
    <mergeCell ref="GXR39:GYE39"/>
    <mergeCell ref="GOI39:GOV39"/>
    <mergeCell ref="GPJ39:GPW39"/>
    <mergeCell ref="GQK39:GQX39"/>
    <mergeCell ref="GRL39:GRY39"/>
    <mergeCell ref="GSM39:GSZ39"/>
    <mergeCell ref="GJD39:GJQ39"/>
    <mergeCell ref="GKE39:GKR39"/>
    <mergeCell ref="GLF39:GLS39"/>
    <mergeCell ref="GMG39:GMT39"/>
    <mergeCell ref="GNH39:GNU39"/>
    <mergeCell ref="GDY39:GEL39"/>
    <mergeCell ref="GEZ39:GFM39"/>
    <mergeCell ref="GGA39:GGN39"/>
    <mergeCell ref="GHB39:GHO39"/>
    <mergeCell ref="GIC39:GIP39"/>
    <mergeCell ref="FYT39:FZG39"/>
    <mergeCell ref="FZU39:GAH39"/>
    <mergeCell ref="GAV39:GBI39"/>
    <mergeCell ref="GBW39:GCJ39"/>
    <mergeCell ref="GCX39:GDK39"/>
    <mergeCell ref="FTO39:FUB39"/>
    <mergeCell ref="FUP39:FVC39"/>
    <mergeCell ref="FVQ39:FWD39"/>
    <mergeCell ref="FWR39:FXE39"/>
    <mergeCell ref="FXS39:FYF39"/>
    <mergeCell ref="FOJ39:FOW39"/>
    <mergeCell ref="FPK39:FPX39"/>
    <mergeCell ref="FQL39:FQY39"/>
    <mergeCell ref="FRM39:FRZ39"/>
    <mergeCell ref="FSN39:FTA39"/>
    <mergeCell ref="FJE39:FJR39"/>
    <mergeCell ref="FKF39:FKS39"/>
    <mergeCell ref="FLG39:FLT39"/>
    <mergeCell ref="FMH39:FMU39"/>
    <mergeCell ref="FNI39:FNV39"/>
    <mergeCell ref="FDZ39:FEM39"/>
    <mergeCell ref="FFA39:FFN39"/>
    <mergeCell ref="FGB39:FGO39"/>
    <mergeCell ref="FHC39:FHP39"/>
    <mergeCell ref="FID39:FIQ39"/>
    <mergeCell ref="EYU39:EZH39"/>
    <mergeCell ref="EZV39:FAI39"/>
    <mergeCell ref="FAW39:FBJ39"/>
    <mergeCell ref="FBX39:FCK39"/>
    <mergeCell ref="FCY39:FDL39"/>
    <mergeCell ref="ETP39:EUC39"/>
    <mergeCell ref="EUQ39:EVD39"/>
    <mergeCell ref="EVR39:EWE39"/>
    <mergeCell ref="EWS39:EXF39"/>
    <mergeCell ref="EXT39:EYG39"/>
    <mergeCell ref="EOK39:EOX39"/>
    <mergeCell ref="EPL39:EPY39"/>
    <mergeCell ref="EQM39:EQZ39"/>
    <mergeCell ref="ERN39:ESA39"/>
    <mergeCell ref="ESO39:ETB39"/>
    <mergeCell ref="EJF39:EJS39"/>
    <mergeCell ref="EKG39:EKT39"/>
    <mergeCell ref="ELH39:ELU39"/>
    <mergeCell ref="EMI39:EMV39"/>
    <mergeCell ref="ENJ39:ENW39"/>
    <mergeCell ref="EEA39:EEN39"/>
    <mergeCell ref="EFB39:EFO39"/>
    <mergeCell ref="EGC39:EGP39"/>
    <mergeCell ref="EHD39:EHQ39"/>
    <mergeCell ref="EIE39:EIR39"/>
    <mergeCell ref="DYV39:DZI39"/>
    <mergeCell ref="DZW39:EAJ39"/>
    <mergeCell ref="EAX39:EBK39"/>
    <mergeCell ref="EBY39:ECL39"/>
    <mergeCell ref="ECZ39:EDM39"/>
    <mergeCell ref="DTQ39:DUD39"/>
    <mergeCell ref="DUR39:DVE39"/>
    <mergeCell ref="DVS39:DWF39"/>
    <mergeCell ref="DWT39:DXG39"/>
    <mergeCell ref="DXU39:DYH39"/>
    <mergeCell ref="DOL39:DOY39"/>
    <mergeCell ref="DPM39:DPZ39"/>
    <mergeCell ref="DQN39:DRA39"/>
    <mergeCell ref="DRO39:DSB39"/>
    <mergeCell ref="DSP39:DTC39"/>
    <mergeCell ref="DJG39:DJT39"/>
    <mergeCell ref="DKH39:DKU39"/>
    <mergeCell ref="DLI39:DLV39"/>
    <mergeCell ref="DMJ39:DMW39"/>
    <mergeCell ref="DNK39:DNX39"/>
    <mergeCell ref="DEB39:DEO39"/>
    <mergeCell ref="DFC39:DFP39"/>
    <mergeCell ref="DGD39:DGQ39"/>
    <mergeCell ref="DHE39:DHR39"/>
    <mergeCell ref="DIF39:DIS39"/>
    <mergeCell ref="CYW39:CZJ39"/>
    <mergeCell ref="CZX39:DAK39"/>
    <mergeCell ref="DAY39:DBL39"/>
    <mergeCell ref="DBZ39:DCM39"/>
    <mergeCell ref="DDA39:DDN39"/>
    <mergeCell ref="CTR39:CUE39"/>
    <mergeCell ref="CUS39:CVF39"/>
    <mergeCell ref="CVT39:CWG39"/>
    <mergeCell ref="CWU39:CXH39"/>
    <mergeCell ref="CXV39:CYI39"/>
    <mergeCell ref="COM39:COZ39"/>
    <mergeCell ref="CPN39:CQA39"/>
    <mergeCell ref="CQO39:CRB39"/>
    <mergeCell ref="CRP39:CSC39"/>
    <mergeCell ref="CSQ39:CTD39"/>
    <mergeCell ref="CJH39:CJU39"/>
    <mergeCell ref="CKI39:CKV39"/>
    <mergeCell ref="CLJ39:CLW39"/>
    <mergeCell ref="CMK39:CMX39"/>
    <mergeCell ref="CNL39:CNY39"/>
    <mergeCell ref="CEC39:CEP39"/>
    <mergeCell ref="CFD39:CFQ39"/>
    <mergeCell ref="CGE39:CGR39"/>
    <mergeCell ref="CHF39:CHS39"/>
    <mergeCell ref="CIG39:CIT39"/>
    <mergeCell ref="BYX39:BZK39"/>
    <mergeCell ref="BZY39:CAL39"/>
    <mergeCell ref="CAZ39:CBM39"/>
    <mergeCell ref="CCA39:CCN39"/>
    <mergeCell ref="CDB39:CDO39"/>
    <mergeCell ref="BTS39:BUF39"/>
    <mergeCell ref="BUT39:BVG39"/>
    <mergeCell ref="BVU39:BWH39"/>
    <mergeCell ref="BWV39:BXI39"/>
    <mergeCell ref="BXW39:BYJ39"/>
    <mergeCell ref="BON39:BPA39"/>
    <mergeCell ref="BPO39:BQB39"/>
    <mergeCell ref="BQP39:BRC39"/>
    <mergeCell ref="BRQ39:BSD39"/>
    <mergeCell ref="BSR39:BTE39"/>
    <mergeCell ref="BJI39:BJV39"/>
    <mergeCell ref="BKJ39:BKW39"/>
    <mergeCell ref="BLK39:BLX39"/>
    <mergeCell ref="BML39:BMY39"/>
    <mergeCell ref="BNM39:BNZ39"/>
    <mergeCell ref="BED39:BEQ39"/>
    <mergeCell ref="BFE39:BFR39"/>
    <mergeCell ref="BGF39:BGS39"/>
    <mergeCell ref="BHG39:BHT39"/>
    <mergeCell ref="BIH39:BIU39"/>
    <mergeCell ref="AYY39:AZL39"/>
    <mergeCell ref="AZZ39:BAM39"/>
    <mergeCell ref="BBA39:BBN39"/>
    <mergeCell ref="BCB39:BCO39"/>
    <mergeCell ref="BDC39:BDP39"/>
    <mergeCell ref="ATT39:AUG39"/>
    <mergeCell ref="AUU39:AVH39"/>
    <mergeCell ref="AVV39:AWI39"/>
    <mergeCell ref="AWW39:AXJ39"/>
    <mergeCell ref="AXX39:AYK39"/>
    <mergeCell ref="AOO39:APB39"/>
    <mergeCell ref="APP39:AQC39"/>
    <mergeCell ref="AQQ39:ARD39"/>
    <mergeCell ref="ARR39:ASE39"/>
    <mergeCell ref="ASS39:ATF39"/>
    <mergeCell ref="AJJ39:AJW39"/>
    <mergeCell ref="AKK39:AKX39"/>
    <mergeCell ref="ALL39:ALY39"/>
    <mergeCell ref="AMM39:AMZ39"/>
    <mergeCell ref="ANN39:AOA39"/>
    <mergeCell ref="AEE39:AER39"/>
    <mergeCell ref="AFF39:AFS39"/>
    <mergeCell ref="AGG39:AGT39"/>
    <mergeCell ref="AHH39:AHU39"/>
    <mergeCell ref="AII39:AIV39"/>
    <mergeCell ref="H43:H44"/>
    <mergeCell ref="I43:I44"/>
    <mergeCell ref="J43:J44"/>
    <mergeCell ref="YZ39:ZM39"/>
    <mergeCell ref="AAA39:AAN39"/>
    <mergeCell ref="ABB39:ABO39"/>
    <mergeCell ref="ACC39:ACP39"/>
    <mergeCell ref="ADD39:ADQ39"/>
    <mergeCell ref="TU39:UH39"/>
    <mergeCell ref="UV39:VI39"/>
    <mergeCell ref="VW39:WJ39"/>
    <mergeCell ref="WX39:XK39"/>
    <mergeCell ref="XY39:YL39"/>
    <mergeCell ref="OP39:PC39"/>
    <mergeCell ref="PQ39:QD39"/>
    <mergeCell ref="QR39:RE39"/>
    <mergeCell ref="RS39:SF39"/>
    <mergeCell ref="ST39:TG39"/>
    <mergeCell ref="JK39:JX39"/>
    <mergeCell ref="KL39:KY39"/>
    <mergeCell ref="LM39:LZ39"/>
    <mergeCell ref="MN39:NA39"/>
    <mergeCell ref="NO39:OB39"/>
    <mergeCell ref="OC40:OO40"/>
    <mergeCell ref="OP40:PC40"/>
    <mergeCell ref="PD40:PP40"/>
    <mergeCell ref="PQ40:QD40"/>
    <mergeCell ref="QE40:QQ40"/>
    <mergeCell ref="LM40:LZ40"/>
    <mergeCell ref="MA40:MM40"/>
    <mergeCell ref="MN40:NA40"/>
    <mergeCell ref="NB40:NN40"/>
    <mergeCell ref="R5:R6"/>
    <mergeCell ref="S5:S6"/>
    <mergeCell ref="Y5:Y6"/>
    <mergeCell ref="EF39:ES39"/>
    <mergeCell ref="FG39:FT39"/>
    <mergeCell ref="GH39:GU39"/>
    <mergeCell ref="HI39:HV39"/>
    <mergeCell ref="IJ39:IW39"/>
    <mergeCell ref="A39:N39"/>
    <mergeCell ref="AB39:AO39"/>
    <mergeCell ref="BC39:BP39"/>
    <mergeCell ref="CD39:CQ39"/>
    <mergeCell ref="DE39:DR39"/>
    <mergeCell ref="Z43:Z44"/>
    <mergeCell ref="AA43:AA44"/>
    <mergeCell ref="U43:U44"/>
    <mergeCell ref="V43:V44"/>
    <mergeCell ref="W43:W44"/>
    <mergeCell ref="X43:X44"/>
    <mergeCell ref="Y43:Y44"/>
    <mergeCell ref="P43:P44"/>
    <mergeCell ref="Q43:Q44"/>
    <mergeCell ref="R43:R44"/>
    <mergeCell ref="S43:S44"/>
    <mergeCell ref="T43:T44"/>
    <mergeCell ref="K43:K44"/>
    <mergeCell ref="L43:L44"/>
    <mergeCell ref="M43:M44"/>
    <mergeCell ref="N43:N44"/>
    <mergeCell ref="O43:O44"/>
    <mergeCell ref="F43:F44"/>
    <mergeCell ref="G43:G44"/>
    <mergeCell ref="Z5:Z6"/>
    <mergeCell ref="W5:W6"/>
    <mergeCell ref="X5:X6"/>
    <mergeCell ref="A43:A44"/>
    <mergeCell ref="B43:B44"/>
    <mergeCell ref="C43:C44"/>
    <mergeCell ref="D43:D44"/>
    <mergeCell ref="E43:E44"/>
    <mergeCell ref="O2:AA2"/>
    <mergeCell ref="K5:K6"/>
    <mergeCell ref="A1:N1"/>
    <mergeCell ref="A2:N2"/>
    <mergeCell ref="F5:F6"/>
    <mergeCell ref="G5:G6"/>
    <mergeCell ref="H5:H6"/>
    <mergeCell ref="I5:I6"/>
    <mergeCell ref="J5:J6"/>
    <mergeCell ref="A5:A6"/>
    <mergeCell ref="B5:B6"/>
    <mergeCell ref="C5:C6"/>
    <mergeCell ref="D5:D6"/>
    <mergeCell ref="E5:E6"/>
    <mergeCell ref="L5:L6"/>
    <mergeCell ref="M5:M6"/>
    <mergeCell ref="N5:N6"/>
    <mergeCell ref="O5:O6"/>
    <mergeCell ref="P5:P6"/>
    <mergeCell ref="AA5:AA6"/>
    <mergeCell ref="T5:T6"/>
    <mergeCell ref="U5:U6"/>
    <mergeCell ref="V5:V6"/>
    <mergeCell ref="Q5:Q6"/>
  </mergeCells>
  <phoneticPr fontId="51" type="noConversion"/>
  <printOptions horizontalCentered="1"/>
  <pageMargins left="0.25" right="0.25" top="0.25" bottom="0.5" header="0.3" footer="0.3"/>
  <pageSetup scale="94" fitToWidth="2" fitToHeight="2" orientation="landscape" r:id="rId1"/>
  <headerFooter alignWithMargins="0">
    <oddFooter>&amp;L&amp;"Garamond,Italic"&amp;12Hawai‘i Tourism Authority&amp;R&amp;"Garamond,Italic"&amp;12 2015 Annual Visitor Research Report</oddFooter>
  </headerFooter>
  <rowBreaks count="1" manualBreakCount="1">
    <brk id="38" max="26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B57"/>
  <sheetViews>
    <sheetView showGridLines="0" zoomScaleNormal="100" workbookViewId="0">
      <selection activeCell="AA55" sqref="AA55"/>
    </sheetView>
  </sheetViews>
  <sheetFormatPr defaultColWidth="9.140625" defaultRowHeight="12.75" x14ac:dyDescent="0.2"/>
  <cols>
    <col min="1" max="1" width="15.42578125" style="1196" customWidth="1"/>
    <col min="2" max="10" width="9.7109375" style="1196" customWidth="1"/>
    <col min="11" max="11" width="10.7109375" style="1196" customWidth="1"/>
    <col min="12" max="13" width="9.7109375" style="1196" customWidth="1"/>
    <col min="14" max="14" width="10.7109375" style="1196" customWidth="1"/>
    <col min="15" max="15" width="15.42578125" style="1196" customWidth="1"/>
    <col min="16" max="20" width="9.7109375" style="1196" customWidth="1"/>
    <col min="21" max="21" width="10.7109375" style="1196" customWidth="1"/>
    <col min="22" max="24" width="9.7109375" style="1196" customWidth="1"/>
    <col min="25" max="25" width="11.7109375" style="1196" customWidth="1"/>
    <col min="26" max="26" width="9.7109375" style="1196" customWidth="1"/>
    <col min="27" max="27" width="12.7109375" style="1196" customWidth="1"/>
    <col min="28" max="28" width="9.140625" style="1196"/>
    <col min="29" max="16384" width="9.140625" style="701"/>
  </cols>
  <sheetData>
    <row r="1" spans="1:28" s="747" customFormat="1" ht="15.75" customHeight="1" x14ac:dyDescent="0.25">
      <c r="A1" s="1982" t="str">
        <f>CONCATENATE('List of Tables'!A79,":  ",'List of Tables'!C79)</f>
        <v>TABLE 66:  Visitor Days Growth by Island and MMA 2015 vs. 2014R</v>
      </c>
      <c r="B1" s="1982"/>
      <c r="C1" s="1982"/>
      <c r="D1" s="1982"/>
      <c r="E1" s="1982"/>
      <c r="F1" s="1982"/>
      <c r="G1" s="1982"/>
      <c r="H1" s="1982"/>
      <c r="I1" s="1982"/>
      <c r="J1" s="1982"/>
      <c r="K1" s="1982"/>
      <c r="L1" s="1982"/>
      <c r="M1" s="1982"/>
      <c r="N1" s="1982"/>
      <c r="O1" s="1189" t="str">
        <f>CONCATENATE(A1," (continued)")</f>
        <v>TABLE 66:  Visitor Days Growth by Island and MMA 2015 vs. 2014R (continued)</v>
      </c>
      <c r="P1" s="1189"/>
      <c r="Q1" s="1189"/>
      <c r="R1" s="1189"/>
      <c r="S1" s="1189"/>
      <c r="T1" s="1189"/>
      <c r="U1" s="1189"/>
      <c r="V1" s="1189"/>
      <c r="W1" s="1189"/>
      <c r="X1" s="1189"/>
      <c r="Y1" s="1189"/>
      <c r="Z1" s="1189"/>
      <c r="AA1" s="1189"/>
      <c r="AB1" s="1190"/>
    </row>
    <row r="2" spans="1:28" ht="15.75" x14ac:dyDescent="0.2">
      <c r="A2" s="1981" t="s">
        <v>650</v>
      </c>
      <c r="B2" s="1981"/>
      <c r="C2" s="1981"/>
      <c r="D2" s="1981"/>
      <c r="E2" s="1981"/>
      <c r="F2" s="1981"/>
      <c r="G2" s="1981"/>
      <c r="H2" s="1981"/>
      <c r="I2" s="1981"/>
      <c r="J2" s="1981"/>
      <c r="K2" s="1981"/>
      <c r="L2" s="1981"/>
      <c r="M2" s="1981"/>
      <c r="N2" s="1981"/>
      <c r="O2" s="1981" t="str">
        <f>+A2</f>
        <v>(Arrivals by air)</v>
      </c>
      <c r="P2" s="1981"/>
      <c r="Q2" s="1981"/>
      <c r="R2" s="1981"/>
      <c r="S2" s="1981"/>
      <c r="T2" s="1981"/>
      <c r="U2" s="1981">
        <v>2014</v>
      </c>
      <c r="V2" s="1981"/>
      <c r="W2" s="1981"/>
      <c r="X2" s="1981"/>
      <c r="Y2" s="1981"/>
      <c r="Z2" s="1981"/>
      <c r="AA2" s="1981"/>
      <c r="AB2" s="1191"/>
    </row>
    <row r="3" spans="1:28" x14ac:dyDescent="0.2">
      <c r="A3" s="1192"/>
      <c r="B3" s="1192"/>
      <c r="C3" s="1192"/>
      <c r="D3" s="1193"/>
      <c r="E3" s="1193"/>
      <c r="F3" s="1194"/>
      <c r="G3" s="1193"/>
      <c r="H3" s="1193"/>
      <c r="I3" s="1193"/>
      <c r="J3" s="1193"/>
      <c r="K3" s="1193"/>
      <c r="L3" s="1193"/>
      <c r="M3" s="1193"/>
      <c r="N3" s="1193"/>
      <c r="O3" s="1192"/>
      <c r="P3" s="1193"/>
      <c r="Q3" s="1193"/>
      <c r="R3" s="1193"/>
      <c r="S3" s="1194"/>
      <c r="T3" s="1193"/>
      <c r="U3" s="1193"/>
      <c r="V3" s="1193"/>
      <c r="W3" s="1193"/>
      <c r="X3" s="1193"/>
      <c r="Y3" s="1193"/>
      <c r="Z3" s="1193"/>
      <c r="AA3" s="1195"/>
    </row>
    <row r="4" spans="1:28" ht="24" customHeight="1" x14ac:dyDescent="0.2">
      <c r="A4" s="499" t="s">
        <v>462</v>
      </c>
      <c r="B4" s="500" t="s">
        <v>458</v>
      </c>
      <c r="C4" s="500" t="s">
        <v>459</v>
      </c>
      <c r="D4" s="501" t="s">
        <v>365</v>
      </c>
      <c r="E4" s="501" t="s">
        <v>370</v>
      </c>
      <c r="F4" s="502" t="s">
        <v>367</v>
      </c>
      <c r="G4" s="503"/>
      <c r="H4" s="503"/>
      <c r="I4" s="503"/>
      <c r="J4" s="503"/>
      <c r="K4" s="504"/>
      <c r="L4" s="502" t="s">
        <v>368</v>
      </c>
      <c r="M4" s="503"/>
      <c r="N4" s="504"/>
      <c r="O4" s="499" t="s">
        <v>462</v>
      </c>
      <c r="P4" s="355" t="s">
        <v>366</v>
      </c>
      <c r="Q4" s="505"/>
      <c r="R4" s="356"/>
      <c r="S4" s="356"/>
      <c r="T4" s="356"/>
      <c r="U4" s="357"/>
      <c r="V4" s="356" t="s">
        <v>369</v>
      </c>
      <c r="W4" s="505"/>
      <c r="X4" s="356"/>
      <c r="Y4" s="357"/>
      <c r="Z4" s="501" t="s">
        <v>371</v>
      </c>
      <c r="AA4" s="506" t="s">
        <v>264</v>
      </c>
      <c r="AB4" s="4"/>
    </row>
    <row r="5" spans="1:28" ht="12" customHeight="1" x14ac:dyDescent="0.2">
      <c r="A5" s="1921" t="s">
        <v>264</v>
      </c>
      <c r="B5" s="1917" t="s">
        <v>381</v>
      </c>
      <c r="C5" s="1913" t="s">
        <v>375</v>
      </c>
      <c r="D5" s="1913" t="s">
        <v>324</v>
      </c>
      <c r="E5" s="1913" t="s">
        <v>334</v>
      </c>
      <c r="F5" s="1919" t="s">
        <v>209</v>
      </c>
      <c r="G5" s="1915" t="s">
        <v>331</v>
      </c>
      <c r="H5" s="1915" t="s">
        <v>330</v>
      </c>
      <c r="I5" s="1915" t="s">
        <v>332</v>
      </c>
      <c r="J5" s="1909" t="s">
        <v>376</v>
      </c>
      <c r="K5" s="1917" t="s">
        <v>950</v>
      </c>
      <c r="L5" s="1919" t="s">
        <v>604</v>
      </c>
      <c r="M5" s="1909" t="s">
        <v>210</v>
      </c>
      <c r="N5" s="1917" t="s">
        <v>951</v>
      </c>
      <c r="O5" s="1921" t="s">
        <v>264</v>
      </c>
      <c r="P5" s="1922" t="s">
        <v>322</v>
      </c>
      <c r="Q5" s="1909" t="s">
        <v>211</v>
      </c>
      <c r="R5" s="1915" t="s">
        <v>325</v>
      </c>
      <c r="S5" s="1909" t="s">
        <v>378</v>
      </c>
      <c r="T5" s="1915" t="s">
        <v>327</v>
      </c>
      <c r="U5" s="1917" t="s">
        <v>952</v>
      </c>
      <c r="V5" s="1919" t="s">
        <v>377</v>
      </c>
      <c r="W5" s="1909" t="s">
        <v>254</v>
      </c>
      <c r="X5" s="1909" t="s">
        <v>256</v>
      </c>
      <c r="Y5" s="1909" t="s">
        <v>953</v>
      </c>
      <c r="Z5" s="1911" t="s">
        <v>321</v>
      </c>
      <c r="AA5" s="1980" t="s">
        <v>386</v>
      </c>
      <c r="AB5" s="1197"/>
    </row>
    <row r="6" spans="1:28" ht="12" customHeight="1" x14ac:dyDescent="0.2">
      <c r="A6" s="1912"/>
      <c r="B6" s="1918" t="s">
        <v>258</v>
      </c>
      <c r="C6" s="1914" t="s">
        <v>257</v>
      </c>
      <c r="D6" s="1914"/>
      <c r="E6" s="1914"/>
      <c r="F6" s="1920" t="s">
        <v>329</v>
      </c>
      <c r="G6" s="1916"/>
      <c r="H6" s="1916"/>
      <c r="I6" s="1916"/>
      <c r="J6" s="1910" t="s">
        <v>328</v>
      </c>
      <c r="K6" s="1917"/>
      <c r="L6" s="1920"/>
      <c r="M6" s="1910" t="s">
        <v>333</v>
      </c>
      <c r="N6" s="1918" t="s">
        <v>368</v>
      </c>
      <c r="O6" s="1912"/>
      <c r="P6" s="1923" t="s">
        <v>322</v>
      </c>
      <c r="Q6" s="1910" t="s">
        <v>323</v>
      </c>
      <c r="R6" s="1916" t="s">
        <v>325</v>
      </c>
      <c r="S6" s="1910" t="s">
        <v>326</v>
      </c>
      <c r="T6" s="1916" t="s">
        <v>327</v>
      </c>
      <c r="U6" s="1918"/>
      <c r="V6" s="1920"/>
      <c r="W6" s="1910" t="s">
        <v>254</v>
      </c>
      <c r="X6" s="1910" t="s">
        <v>256</v>
      </c>
      <c r="Y6" s="1910" t="s">
        <v>374</v>
      </c>
      <c r="Z6" s="1912"/>
      <c r="AA6" s="1913"/>
      <c r="AB6" s="1197"/>
    </row>
    <row r="7" spans="1:28" ht="12" x14ac:dyDescent="0.2">
      <c r="A7" s="1198" t="s">
        <v>538</v>
      </c>
      <c r="B7" s="1673">
        <v>4.317868939534427E-2</v>
      </c>
      <c r="C7" s="1673">
        <v>5.1467552248126908E-2</v>
      </c>
      <c r="D7" s="1673">
        <v>-7.0115410915531614E-3</v>
      </c>
      <c r="E7" s="1673">
        <v>-1.8034856530376895E-4</v>
      </c>
      <c r="F7" s="1673">
        <v>8.2093134734474354E-2</v>
      </c>
      <c r="G7" s="1673">
        <v>-0.10852270039537038</v>
      </c>
      <c r="H7" s="1673">
        <v>-3.8393288618555295E-2</v>
      </c>
      <c r="I7" s="1673">
        <v>1.0491349876833672E-2</v>
      </c>
      <c r="J7" s="1673">
        <v>-2.3298780543687916E-2</v>
      </c>
      <c r="K7" s="1673">
        <v>-9.0188503553095337E-3</v>
      </c>
      <c r="L7" s="1673">
        <v>0.12365967598579058</v>
      </c>
      <c r="M7" s="1673">
        <v>9.2032123647126471E-2</v>
      </c>
      <c r="N7" s="1673">
        <v>0.11860755984573218</v>
      </c>
      <c r="O7" s="1674" t="s">
        <v>538</v>
      </c>
      <c r="P7" s="1673">
        <v>4.4370352178578314E-2</v>
      </c>
      <c r="Q7" s="1673">
        <v>-0.35271756247956321</v>
      </c>
      <c r="R7" s="1673">
        <v>0.10183828101118431</v>
      </c>
      <c r="S7" s="1673">
        <v>-0.24807242066694951</v>
      </c>
      <c r="T7" s="1673">
        <v>-0.22820397971425505</v>
      </c>
      <c r="U7" s="1673">
        <v>4.500399396641043E-2</v>
      </c>
      <c r="V7" s="1673">
        <v>-2.6567461678462048E-2</v>
      </c>
      <c r="W7" s="1673">
        <v>-9.4367161864966229E-2</v>
      </c>
      <c r="X7" s="1673">
        <v>-4.3425793604498102E-2</v>
      </c>
      <c r="Y7" s="1673">
        <v>-6.9777324391807394E-2</v>
      </c>
      <c r="Z7" s="1673">
        <v>2.4235654909567774E-2</v>
      </c>
      <c r="AA7" s="1673">
        <v>3.4656705119641563E-2</v>
      </c>
      <c r="AB7" s="1200"/>
    </row>
    <row r="8" spans="1:28" ht="12" x14ac:dyDescent="0.2">
      <c r="A8" s="1201" t="s">
        <v>476</v>
      </c>
      <c r="B8" s="1673">
        <v>6.8463360676631002E-2</v>
      </c>
      <c r="C8" s="1673">
        <v>5.121182606622348E-2</v>
      </c>
      <c r="D8" s="1673">
        <v>0.15528290144998416</v>
      </c>
      <c r="E8" s="1673">
        <v>-4.3515004870926292E-2</v>
      </c>
      <c r="F8" s="1673">
        <v>5.5214668595333458E-2</v>
      </c>
      <c r="G8" s="1673">
        <v>0.11127940155220276</v>
      </c>
      <c r="H8" s="1673">
        <v>-6.3597233523353544E-2</v>
      </c>
      <c r="I8" s="1673">
        <v>-1.793752484525123E-2</v>
      </c>
      <c r="J8" s="1673">
        <v>4.9281510574991513E-2</v>
      </c>
      <c r="K8" s="1673">
        <v>7.3339774691173953E-3</v>
      </c>
      <c r="L8" s="1673">
        <v>-4.8308616339945792E-2</v>
      </c>
      <c r="M8" s="1673">
        <v>8.0613428612263463E-2</v>
      </c>
      <c r="N8" s="1673">
        <v>-2.608066499485337E-2</v>
      </c>
      <c r="O8" s="1675" t="s">
        <v>476</v>
      </c>
      <c r="P8" s="1673">
        <v>1.8660378917244744E-2</v>
      </c>
      <c r="Q8" s="1673">
        <v>4.0566581308691006E-3</v>
      </c>
      <c r="R8" s="1673">
        <v>3.7885391582402818E-2</v>
      </c>
      <c r="S8" s="1673">
        <v>0.79051344053000294</v>
      </c>
      <c r="T8" s="1673">
        <v>-2.8728235402970672E-2</v>
      </c>
      <c r="U8" s="1673">
        <v>3.9782323644621996E-2</v>
      </c>
      <c r="V8" s="1673">
        <v>-1.0006615165564009E-3</v>
      </c>
      <c r="W8" s="1673">
        <v>-0.12458279498423008</v>
      </c>
      <c r="X8" s="1673">
        <v>6.0909049741465063E-2</v>
      </c>
      <c r="Y8" s="1673">
        <v>-4.0126646023131131E-2</v>
      </c>
      <c r="Z8" s="1673">
        <v>5.140203706517462E-2</v>
      </c>
      <c r="AA8" s="1673">
        <v>4.3430949300598765E-2</v>
      </c>
      <c r="AB8" s="1200"/>
    </row>
    <row r="9" spans="1:28" ht="12" x14ac:dyDescent="0.2">
      <c r="A9" s="1201" t="s">
        <v>539</v>
      </c>
      <c r="B9" s="1673">
        <v>3.6216759514268539E-2</v>
      </c>
      <c r="C9" s="1673">
        <v>3.4081059355566774E-2</v>
      </c>
      <c r="D9" s="1673">
        <v>0.37148723679394768</v>
      </c>
      <c r="E9" s="1673">
        <v>-4.4888632355011532E-2</v>
      </c>
      <c r="F9" s="1673">
        <v>0.39728562552971913</v>
      </c>
      <c r="G9" s="1673">
        <v>-0.39854164313141677</v>
      </c>
      <c r="H9" s="1673">
        <v>-0.16557457621341937</v>
      </c>
      <c r="I9" s="1673">
        <v>0.13125096812283835</v>
      </c>
      <c r="J9" s="1673">
        <v>4.3677054051853917E-3</v>
      </c>
      <c r="K9" s="1673">
        <v>-8.1298344435724687E-2</v>
      </c>
      <c r="L9" s="1673">
        <v>-0.1409446227653737</v>
      </c>
      <c r="M9" s="1673">
        <v>0.87349540863872299</v>
      </c>
      <c r="N9" s="1673">
        <v>2.1550886887336709E-2</v>
      </c>
      <c r="O9" s="1675" t="s">
        <v>539</v>
      </c>
      <c r="P9" s="1673">
        <v>1.4023673631162008</v>
      </c>
      <c r="Q9" s="1673">
        <v>3.9180053420180862E-2</v>
      </c>
      <c r="R9" s="1673">
        <v>-0.21084040682403909</v>
      </c>
      <c r="S9" s="1673">
        <v>1.9692406514619898</v>
      </c>
      <c r="T9" s="1673">
        <v>2.2067689014827008</v>
      </c>
      <c r="U9" s="1673">
        <v>0.80662944285570393</v>
      </c>
      <c r="V9" s="1673">
        <v>-0.38544678415578304</v>
      </c>
      <c r="W9" s="1673">
        <v>0.19988363910855086</v>
      </c>
      <c r="X9" s="1673">
        <v>-0.29938704394859939</v>
      </c>
      <c r="Y9" s="1673">
        <v>-0.22261521022050679</v>
      </c>
      <c r="Z9" s="1673">
        <v>1.4284488630137407E-2</v>
      </c>
      <c r="AA9" s="1673">
        <v>3.1367634647640301E-2</v>
      </c>
      <c r="AB9" s="1200"/>
    </row>
    <row r="10" spans="1:28" ht="12" x14ac:dyDescent="0.2">
      <c r="A10" s="1201" t="s">
        <v>554</v>
      </c>
      <c r="B10" s="1673">
        <v>-0.31278631302695531</v>
      </c>
      <c r="C10" s="1673">
        <v>-0.28706082642626579</v>
      </c>
      <c r="D10" s="1673">
        <v>0.12681124213987091</v>
      </c>
      <c r="E10" s="1673">
        <v>-0.21778238230898925</v>
      </c>
      <c r="F10" s="1673">
        <v>-0.48151388651056154</v>
      </c>
      <c r="G10" s="1673">
        <v>-0.44854294387016058</v>
      </c>
      <c r="H10" s="1673">
        <v>-4.6051310757588233E-2</v>
      </c>
      <c r="I10" s="1673">
        <v>-0.17906602797731033</v>
      </c>
      <c r="J10" s="1673">
        <v>-0.16205050613395311</v>
      </c>
      <c r="K10" s="1673">
        <v>-0.27448029012181568</v>
      </c>
      <c r="L10" s="1673">
        <v>-1.8284562311398141E-2</v>
      </c>
      <c r="M10" s="1673">
        <v>6.9479381422630077E-2</v>
      </c>
      <c r="N10" s="1673">
        <v>-4.5801573327214741E-3</v>
      </c>
      <c r="O10" s="1675" t="s">
        <v>554</v>
      </c>
      <c r="P10" s="1673">
        <v>1.0095496479622232</v>
      </c>
      <c r="Q10" s="1673">
        <v>0.7843162989878889</v>
      </c>
      <c r="R10" s="1673">
        <v>7.8630686336888897E-2</v>
      </c>
      <c r="S10" s="1673">
        <v>0.15040665385804311</v>
      </c>
      <c r="T10" s="1673">
        <v>0.37082397139581375</v>
      </c>
      <c r="U10" s="1673">
        <v>0.58193224214421679</v>
      </c>
      <c r="V10" s="1673">
        <v>-0.45572788215052618</v>
      </c>
      <c r="W10" s="1673">
        <v>-0.21285487727736394</v>
      </c>
      <c r="X10" s="1673">
        <v>-0.75831462075167799</v>
      </c>
      <c r="Y10" s="1673">
        <v>-0.62379381154893665</v>
      </c>
      <c r="Z10" s="1673">
        <v>-0.34537454425627462</v>
      </c>
      <c r="AA10" s="1673">
        <v>-0.27848188071637403</v>
      </c>
      <c r="AB10" s="1200"/>
    </row>
    <row r="11" spans="1:28" ht="12" x14ac:dyDescent="0.2">
      <c r="A11" s="1201" t="s">
        <v>540</v>
      </c>
      <c r="B11" s="1673">
        <v>5.2454903954458142E-2</v>
      </c>
      <c r="C11" s="1673">
        <v>1.6495590195003747E-2</v>
      </c>
      <c r="D11" s="1673">
        <v>0.17123709448408012</v>
      </c>
      <c r="E11" s="1673">
        <v>-5.6364098902148323E-2</v>
      </c>
      <c r="F11" s="1673">
        <v>4.1416316406112728E-2</v>
      </c>
      <c r="G11" s="1673">
        <v>0.36552679502258578</v>
      </c>
      <c r="H11" s="1673">
        <v>5.4679251170724329E-2</v>
      </c>
      <c r="I11" s="1673">
        <v>-0.13784850438577842</v>
      </c>
      <c r="J11" s="1673">
        <v>5.0597980605790779E-2</v>
      </c>
      <c r="K11" s="1673">
        <v>6.3899841075420266E-2</v>
      </c>
      <c r="L11" s="1673">
        <v>0.18573367436117541</v>
      </c>
      <c r="M11" s="1673">
        <v>8.9467537500428178E-3</v>
      </c>
      <c r="N11" s="1673">
        <v>0.15747766170772501</v>
      </c>
      <c r="O11" s="1675" t="s">
        <v>540</v>
      </c>
      <c r="P11" s="1673">
        <v>0.15811008506594901</v>
      </c>
      <c r="Q11" s="1673">
        <v>0.30459542526472144</v>
      </c>
      <c r="R11" s="1673">
        <v>0.18887504048758541</v>
      </c>
      <c r="S11" s="1673">
        <v>2.7818651002282833</v>
      </c>
      <c r="T11" s="1673">
        <v>-0.17800123764211206</v>
      </c>
      <c r="U11" s="1673">
        <v>0.23483157089608866</v>
      </c>
      <c r="V11" s="1673">
        <v>-0.24214426199681488</v>
      </c>
      <c r="W11" s="1673">
        <v>-5.288829350134857E-3</v>
      </c>
      <c r="X11" s="1673">
        <v>-0.40749664378274209</v>
      </c>
      <c r="Y11" s="1673">
        <v>-0.20874926569999472</v>
      </c>
      <c r="Z11" s="1673">
        <v>0.15341254977845833</v>
      </c>
      <c r="AA11" s="1673">
        <v>3.87819863319483E-2</v>
      </c>
      <c r="AB11" s="1200"/>
    </row>
    <row r="12" spans="1:28" ht="12" x14ac:dyDescent="0.2">
      <c r="A12" s="1201" t="s">
        <v>669</v>
      </c>
      <c r="B12" s="1673">
        <v>8.153561867192595E-2</v>
      </c>
      <c r="C12" s="1673">
        <v>2.785346200176271E-2</v>
      </c>
      <c r="D12" s="1673">
        <v>-0.1127520769276911</v>
      </c>
      <c r="E12" s="1673">
        <v>-5.1330692524729264E-2</v>
      </c>
      <c r="F12" s="1673">
        <v>5.5681593421861811E-2</v>
      </c>
      <c r="G12" s="1673">
        <v>0.21117730877641186</v>
      </c>
      <c r="H12" s="1673">
        <v>6.5758417090010859E-2</v>
      </c>
      <c r="I12" s="1673">
        <v>-0.17175895196556221</v>
      </c>
      <c r="J12" s="1673">
        <v>1.8966702516909146E-2</v>
      </c>
      <c r="K12" s="1673">
        <v>6.1783310930461847E-2</v>
      </c>
      <c r="L12" s="1673">
        <v>7.5415035001335437E-2</v>
      </c>
      <c r="M12" s="1673">
        <v>2.3204999969820169E-2</v>
      </c>
      <c r="N12" s="1673">
        <v>6.6195789766334584E-2</v>
      </c>
      <c r="O12" s="1675" t="s">
        <v>669</v>
      </c>
      <c r="P12" s="1673">
        <v>0.23750424887515215</v>
      </c>
      <c r="Q12" s="1673">
        <v>-0.1407659665660845</v>
      </c>
      <c r="R12" s="1673">
        <v>-2.0020941445474866E-2</v>
      </c>
      <c r="S12" s="1673">
        <v>0.5227375602772425</v>
      </c>
      <c r="T12" s="1673">
        <v>0.12703426558994263</v>
      </c>
      <c r="U12" s="1673">
        <v>0.13279422998773871</v>
      </c>
      <c r="V12" s="1673">
        <v>0.17020404937886616</v>
      </c>
      <c r="W12" s="1673">
        <v>-3.1419793884438191E-2</v>
      </c>
      <c r="X12" s="1673">
        <v>-4.6006703083161786E-2</v>
      </c>
      <c r="Y12" s="1673">
        <v>-1.6562120906181685E-2</v>
      </c>
      <c r="Z12" s="1673">
        <v>1.5713404655833436E-2</v>
      </c>
      <c r="AA12" s="1673">
        <v>4.0965164697030501E-2</v>
      </c>
      <c r="AB12" s="1200"/>
    </row>
    <row r="13" spans="1:28" ht="12" x14ac:dyDescent="0.2">
      <c r="A13" s="1201" t="s">
        <v>477</v>
      </c>
      <c r="B13" s="1673">
        <v>4.4262297133530297E-2</v>
      </c>
      <c r="C13" s="1673">
        <v>1.2957514340234812E-2</v>
      </c>
      <c r="D13" s="1673">
        <v>-0.23863287115632711</v>
      </c>
      <c r="E13" s="1673">
        <v>-6.4510683874579339E-2</v>
      </c>
      <c r="F13" s="1673">
        <v>7.8054417156922198E-2</v>
      </c>
      <c r="G13" s="1673">
        <v>0.41836201545285601</v>
      </c>
      <c r="H13" s="1673">
        <v>6.80533047739591E-2</v>
      </c>
      <c r="I13" s="1673">
        <v>-0.21573241320585843</v>
      </c>
      <c r="J13" s="1673">
        <v>6.2615729731436823E-2</v>
      </c>
      <c r="K13" s="1673">
        <v>0.10535840340198424</v>
      </c>
      <c r="L13" s="1673">
        <v>0.20323756338793561</v>
      </c>
      <c r="M13" s="1673">
        <v>0.22309194812339816</v>
      </c>
      <c r="N13" s="1673">
        <v>0.20626920788847958</v>
      </c>
      <c r="O13" s="1675" t="s">
        <v>477</v>
      </c>
      <c r="P13" s="1673">
        <v>0.14562096652487538</v>
      </c>
      <c r="Q13" s="1673">
        <v>-7.4958926335128656E-2</v>
      </c>
      <c r="R13" s="1673">
        <v>2.7120539602631819E-2</v>
      </c>
      <c r="S13" s="1673">
        <v>2.1150382392761058</v>
      </c>
      <c r="T13" s="1673">
        <v>0.34731425111329317</v>
      </c>
      <c r="U13" s="1673">
        <v>0.13737187321662839</v>
      </c>
      <c r="V13" s="1673">
        <v>0.76842522617948406</v>
      </c>
      <c r="W13" s="1673">
        <v>-0.24546560481192528</v>
      </c>
      <c r="X13" s="1673">
        <v>-0.35019130276851956</v>
      </c>
      <c r="Y13" s="1673">
        <v>-0.22734410039012812</v>
      </c>
      <c r="Z13" s="1673">
        <v>6.6040649135531496E-3</v>
      </c>
      <c r="AA13" s="1673">
        <v>1.8586250195455938E-2</v>
      </c>
      <c r="AB13" s="1200"/>
    </row>
    <row r="14" spans="1:28" ht="12" x14ac:dyDescent="0.2">
      <c r="A14" s="1201" t="s">
        <v>478</v>
      </c>
      <c r="B14" s="1673">
        <v>8.9613369413877861E-2</v>
      </c>
      <c r="C14" s="1673">
        <v>3.2539983846613212E-2</v>
      </c>
      <c r="D14" s="1673">
        <v>-8.0953820540763194E-2</v>
      </c>
      <c r="E14" s="1673">
        <v>-4.9384125795527881E-2</v>
      </c>
      <c r="F14" s="1673">
        <v>4.829764647448203E-2</v>
      </c>
      <c r="G14" s="1673">
        <v>0.12035147595150322</v>
      </c>
      <c r="H14" s="1673">
        <v>6.4765421637628898E-2</v>
      </c>
      <c r="I14" s="1673">
        <v>-0.15713657344614165</v>
      </c>
      <c r="J14" s="1673">
        <v>-1.8397824046486105E-3</v>
      </c>
      <c r="K14" s="1673">
        <v>4.4081283526159143E-2</v>
      </c>
      <c r="L14" s="1673">
        <v>2.9299013513486044E-2</v>
      </c>
      <c r="M14" s="1673">
        <v>-3.4097017079846165E-2</v>
      </c>
      <c r="N14" s="1673">
        <v>1.7578968942811597E-2</v>
      </c>
      <c r="O14" s="1675" t="s">
        <v>478</v>
      </c>
      <c r="P14" s="1673">
        <v>0.28019413489838479</v>
      </c>
      <c r="Q14" s="1673">
        <v>-0.16155430996934045</v>
      </c>
      <c r="R14" s="1673">
        <v>-3.4393335571450266E-2</v>
      </c>
      <c r="S14" s="1673">
        <v>0.24565562654105014</v>
      </c>
      <c r="T14" s="1673">
        <v>3.364322413039067E-2</v>
      </c>
      <c r="U14" s="1673">
        <v>0.13099333226324011</v>
      </c>
      <c r="V14" s="1673">
        <v>4.1367120078135866E-2</v>
      </c>
      <c r="W14" s="1673">
        <v>4.3876804269914201E-2</v>
      </c>
      <c r="X14" s="1673">
        <v>9.7009252622519263E-2</v>
      </c>
      <c r="Y14" s="1673">
        <v>6.3655399185875081E-2</v>
      </c>
      <c r="Z14" s="1673">
        <v>1.8787992148947219E-2</v>
      </c>
      <c r="AA14" s="1673">
        <v>4.6599337769420435E-2</v>
      </c>
      <c r="AB14" s="1200"/>
    </row>
    <row r="15" spans="1:28" ht="12" x14ac:dyDescent="0.2">
      <c r="A15" s="1198" t="s">
        <v>215</v>
      </c>
      <c r="B15" s="1676">
        <v>5.7872251539497328E-2</v>
      </c>
      <c r="C15" s="1676">
        <v>4.1397663179082632E-2</v>
      </c>
      <c r="D15" s="1676">
        <v>-9.2294127838479477E-3</v>
      </c>
      <c r="E15" s="1676">
        <v>-3.4440576693434755E-2</v>
      </c>
      <c r="F15" s="1676">
        <v>6.6329125110732287E-2</v>
      </c>
      <c r="G15" s="1676">
        <v>1.3006964448656854E-2</v>
      </c>
      <c r="H15" s="1676">
        <v>-1.1914734983901779E-2</v>
      </c>
      <c r="I15" s="1676">
        <v>-4.0616069140315583E-2</v>
      </c>
      <c r="J15" s="1676">
        <v>1.2918680623809936E-2</v>
      </c>
      <c r="K15" s="1676">
        <v>1.5258774402362892E-2</v>
      </c>
      <c r="L15" s="1676">
        <v>0.10480545135016875</v>
      </c>
      <c r="M15" s="1676">
        <v>8.5085505560239597E-2</v>
      </c>
      <c r="N15" s="1676">
        <v>0.10160966217349746</v>
      </c>
      <c r="O15" s="1674" t="s">
        <v>215</v>
      </c>
      <c r="P15" s="1676">
        <v>6.7652099995695852E-2</v>
      </c>
      <c r="Q15" s="1676">
        <v>-0.21720600303220045</v>
      </c>
      <c r="R15" s="1676">
        <v>9.0213434124442035E-2</v>
      </c>
      <c r="S15" s="1676">
        <v>2.6256474538151171E-2</v>
      </c>
      <c r="T15" s="1676">
        <v>-0.17554184404698842</v>
      </c>
      <c r="U15" s="1676">
        <v>5.5952796195468946E-2</v>
      </c>
      <c r="V15" s="1676">
        <v>-2.4790361191534424E-2</v>
      </c>
      <c r="W15" s="1676">
        <v>-8.6266440991682708E-2</v>
      </c>
      <c r="X15" s="1676">
        <v>-6.9648777037003937E-2</v>
      </c>
      <c r="Y15" s="1676">
        <v>-6.9782766769015486E-2</v>
      </c>
      <c r="Z15" s="1676">
        <v>3.8786962389213989E-2</v>
      </c>
      <c r="AA15" s="1676">
        <v>3.7424130174954238E-2</v>
      </c>
      <c r="AB15" s="1200"/>
    </row>
    <row r="16" spans="1:28" ht="12" x14ac:dyDescent="0.2">
      <c r="A16" s="1202" t="s">
        <v>479</v>
      </c>
      <c r="B16" s="1677"/>
      <c r="C16" s="1677"/>
      <c r="D16" s="1677"/>
      <c r="E16" s="1677"/>
      <c r="F16" s="1677"/>
      <c r="G16" s="1677"/>
      <c r="H16" s="1677"/>
      <c r="I16" s="1677"/>
      <c r="J16" s="1677"/>
      <c r="K16" s="1677"/>
      <c r="L16" s="1677"/>
      <c r="M16" s="1677"/>
      <c r="N16" s="1677"/>
      <c r="O16" s="1679" t="s">
        <v>250</v>
      </c>
      <c r="P16" s="1677"/>
      <c r="Q16" s="1677"/>
      <c r="R16" s="1677"/>
      <c r="S16" s="1677"/>
      <c r="T16" s="1677"/>
      <c r="U16" s="1677"/>
      <c r="V16" s="1677"/>
      <c r="W16" s="1677"/>
      <c r="X16" s="1677"/>
      <c r="Y16" s="1677"/>
      <c r="Z16" s="1677"/>
      <c r="AA16" s="1677"/>
      <c r="AB16" s="1197"/>
    </row>
    <row r="17" spans="1:28" ht="12" x14ac:dyDescent="0.2">
      <c r="A17" s="1198" t="s">
        <v>538</v>
      </c>
      <c r="B17" s="1673">
        <v>4.7251241620606975E-2</v>
      </c>
      <c r="C17" s="1673">
        <v>3.5356622156756966E-2</v>
      </c>
      <c r="D17" s="1673">
        <v>-0.13172651374034297</v>
      </c>
      <c r="E17" s="1673">
        <v>-0.25760993987617775</v>
      </c>
      <c r="F17" s="1673">
        <v>-7.9472691522218981E-3</v>
      </c>
      <c r="G17" s="1673">
        <v>-3.5849527203354353E-2</v>
      </c>
      <c r="H17" s="1673">
        <v>-0.10866357453656646</v>
      </c>
      <c r="I17" s="1673">
        <v>-5.0951839045269259E-2</v>
      </c>
      <c r="J17" s="1673">
        <v>-7.8500915460221352E-2</v>
      </c>
      <c r="K17" s="1673">
        <v>-5.7436823738111924E-2</v>
      </c>
      <c r="L17" s="1673">
        <v>-7.8128700392007741E-2</v>
      </c>
      <c r="M17" s="1673">
        <v>6.7088548885570415E-3</v>
      </c>
      <c r="N17" s="1673">
        <v>-6.533689834961319E-2</v>
      </c>
      <c r="O17" s="1674" t="s">
        <v>538</v>
      </c>
      <c r="P17" s="1673">
        <v>0.11292031976416692</v>
      </c>
      <c r="Q17" s="1673">
        <v>-0.39822145848459733</v>
      </c>
      <c r="R17" s="1673">
        <v>-0.1441202763506472</v>
      </c>
      <c r="S17" s="1673">
        <v>-4.1008560698721462E-2</v>
      </c>
      <c r="T17" s="1673">
        <v>-0.15142448146541646</v>
      </c>
      <c r="U17" s="1673">
        <v>1.6271108975549734E-2</v>
      </c>
      <c r="V17" s="1673">
        <v>-9.2404778890720768E-2</v>
      </c>
      <c r="W17" s="1673">
        <v>-9.5969500262833754E-2</v>
      </c>
      <c r="X17" s="1673">
        <v>-6.4008499614466127E-2</v>
      </c>
      <c r="Y17" s="1673">
        <v>-8.670688886223446E-2</v>
      </c>
      <c r="Z17" s="1673">
        <v>1.4192054688462965E-2</v>
      </c>
      <c r="AA17" s="1673">
        <v>2.252769221906745E-2</v>
      </c>
      <c r="AB17" s="1200"/>
    </row>
    <row r="18" spans="1:28" ht="12" x14ac:dyDescent="0.2">
      <c r="A18" s="1201" t="s">
        <v>476</v>
      </c>
      <c r="B18" s="1673">
        <v>6.1952423139761792E-2</v>
      </c>
      <c r="C18" s="1673">
        <v>4.9438266284287179E-2</v>
      </c>
      <c r="D18" s="1673">
        <v>-1.1927697173728441E-2</v>
      </c>
      <c r="E18" s="1673">
        <v>-0.2227352331931996</v>
      </c>
      <c r="F18" s="1673">
        <v>8.6254656631893634E-3</v>
      </c>
      <c r="G18" s="1673">
        <v>-6.2094677340728918E-2</v>
      </c>
      <c r="H18" s="1673">
        <v>-6.8674131933388199E-2</v>
      </c>
      <c r="I18" s="1673">
        <v>-8.7440463576434813E-2</v>
      </c>
      <c r="J18" s="1673">
        <v>-4.273715271605096E-3</v>
      </c>
      <c r="K18" s="1673">
        <v>-3.9639202723007722E-2</v>
      </c>
      <c r="L18" s="1673">
        <v>-7.5265453153124065E-2</v>
      </c>
      <c r="M18" s="1673">
        <v>0.11806610717443877</v>
      </c>
      <c r="N18" s="1673">
        <v>-3.5785672437268524E-2</v>
      </c>
      <c r="O18" s="1675" t="s">
        <v>476</v>
      </c>
      <c r="P18" s="1673">
        <v>-3.4549652451524956E-2</v>
      </c>
      <c r="Q18" s="1673">
        <v>-1.4650087885155448E-2</v>
      </c>
      <c r="R18" s="1673">
        <v>-9.7927152665839234E-2</v>
      </c>
      <c r="S18" s="1673">
        <v>0.63795618388604258</v>
      </c>
      <c r="T18" s="1673">
        <v>-0.32015610166177394</v>
      </c>
      <c r="U18" s="1673">
        <v>-3.3598774599738451E-2</v>
      </c>
      <c r="V18" s="1673">
        <v>-2.2644634772311212E-2</v>
      </c>
      <c r="W18" s="1673">
        <v>-0.12457218826627808</v>
      </c>
      <c r="X18" s="1673">
        <v>4.1355165697221793E-2</v>
      </c>
      <c r="Y18" s="1673">
        <v>-5.0732602048611887E-2</v>
      </c>
      <c r="Z18" s="1673">
        <v>6.9391292223436235E-2</v>
      </c>
      <c r="AA18" s="1673">
        <v>3.8646761318002223E-2</v>
      </c>
      <c r="AB18" s="1200"/>
    </row>
    <row r="19" spans="1:28" ht="12" x14ac:dyDescent="0.2">
      <c r="A19" s="1201" t="s">
        <v>539</v>
      </c>
      <c r="B19" s="1673">
        <v>4.8160142939601767E-2</v>
      </c>
      <c r="C19" s="1673">
        <v>1.939281504007347E-2</v>
      </c>
      <c r="D19" s="1673">
        <v>9.4052074412777464E-2</v>
      </c>
      <c r="E19" s="1673">
        <v>-0.20540671432975038</v>
      </c>
      <c r="F19" s="1673">
        <v>0.17072931348831019</v>
      </c>
      <c r="G19" s="1673">
        <v>-0.39854164313141677</v>
      </c>
      <c r="H19" s="1673">
        <v>-9.7882287911242205E-2</v>
      </c>
      <c r="I19" s="1673">
        <v>0.13125096812283835</v>
      </c>
      <c r="J19" s="1673">
        <v>4.3677054051853917E-3</v>
      </c>
      <c r="K19" s="1673">
        <v>-8.5880600359079851E-2</v>
      </c>
      <c r="L19" s="1673">
        <v>0.1517367184651281</v>
      </c>
      <c r="M19" s="1673">
        <v>-3.1690242574809666E-3</v>
      </c>
      <c r="N19" s="1673">
        <v>0.11889551078279578</v>
      </c>
      <c r="O19" s="1675" t="s">
        <v>539</v>
      </c>
      <c r="P19" s="1673">
        <v>-7.1383862315669788E-2</v>
      </c>
      <c r="Q19" s="1673">
        <v>8.7499249604326632E-3</v>
      </c>
      <c r="R19" s="1673">
        <v>-0.55059884121285851</v>
      </c>
      <c r="S19" s="1673">
        <v>-0.29916906341495714</v>
      </c>
      <c r="T19" s="1673">
        <v>-0.67502761233495667</v>
      </c>
      <c r="U19" s="1673">
        <v>-0.12422689590408777</v>
      </c>
      <c r="V19" s="1673">
        <v>-0.38544678415578304</v>
      </c>
      <c r="W19" s="1673">
        <v>0.19988363910855086</v>
      </c>
      <c r="X19" s="1673">
        <v>-0.29938704394859939</v>
      </c>
      <c r="Y19" s="1673">
        <v>-0.22261521022050679</v>
      </c>
      <c r="Z19" s="1673">
        <v>2.0111250603186848E-2</v>
      </c>
      <c r="AA19" s="1673">
        <v>1.8324855270734446E-2</v>
      </c>
      <c r="AB19" s="1200"/>
    </row>
    <row r="20" spans="1:28" ht="12" x14ac:dyDescent="0.2">
      <c r="A20" s="1201" t="s">
        <v>554</v>
      </c>
      <c r="B20" s="1673">
        <v>-0.29563910316170422</v>
      </c>
      <c r="C20" s="1673">
        <v>-0.27688123276055138</v>
      </c>
      <c r="D20" s="1673">
        <v>-0.11837692396946811</v>
      </c>
      <c r="E20" s="1673">
        <v>-0.36212216378425838</v>
      </c>
      <c r="F20" s="1673">
        <v>-0.50078506799430544</v>
      </c>
      <c r="G20" s="1673">
        <v>-0.44854294387016058</v>
      </c>
      <c r="H20" s="1673">
        <v>-9.9986954555965041E-2</v>
      </c>
      <c r="I20" s="1673">
        <v>-0.24698315016061861</v>
      </c>
      <c r="J20" s="1673">
        <v>-0.16205050613395311</v>
      </c>
      <c r="K20" s="1673">
        <v>-0.29858144966594613</v>
      </c>
      <c r="L20" s="1673">
        <v>-0.42280220166056531</v>
      </c>
      <c r="M20" s="1673">
        <v>-0.36406338015298495</v>
      </c>
      <c r="N20" s="1673">
        <v>-0.41077517962552651</v>
      </c>
      <c r="O20" s="1675" t="s">
        <v>554</v>
      </c>
      <c r="P20" s="1673">
        <v>0.45742461582403759</v>
      </c>
      <c r="Q20" s="1673">
        <v>-0.66162620150691687</v>
      </c>
      <c r="R20" s="1673">
        <v>-8.0102904861627827E-2</v>
      </c>
      <c r="S20" s="1673">
        <v>-4.5344497509997167E-2</v>
      </c>
      <c r="T20" s="1673">
        <v>0.37082397139581375</v>
      </c>
      <c r="U20" s="1673">
        <v>0.18091700506457947</v>
      </c>
      <c r="V20" s="1673">
        <v>-0.45572788215052618</v>
      </c>
      <c r="W20" s="1673">
        <v>-0.21285487727736394</v>
      </c>
      <c r="X20" s="1673">
        <v>-0.91137942937862548</v>
      </c>
      <c r="Y20" s="1673">
        <v>-0.73021641274573346</v>
      </c>
      <c r="Z20" s="1673">
        <v>-0.29304664916823764</v>
      </c>
      <c r="AA20" s="1673">
        <v>-0.29477038795111649</v>
      </c>
      <c r="AB20" s="1200"/>
    </row>
    <row r="21" spans="1:28" ht="12" x14ac:dyDescent="0.2">
      <c r="A21" s="1201" t="s">
        <v>127</v>
      </c>
      <c r="B21" s="1673">
        <v>5.4450438107026169E-2</v>
      </c>
      <c r="C21" s="1673">
        <v>8.8897605198461627E-3</v>
      </c>
      <c r="D21" s="1673">
        <v>-9.5171149337971148E-4</v>
      </c>
      <c r="E21" s="1673">
        <v>-0.12615107650544682</v>
      </c>
      <c r="F21" s="1673">
        <v>2.1031443093357746E-2</v>
      </c>
      <c r="G21" s="1673">
        <v>-5.5801906624041876E-3</v>
      </c>
      <c r="H21" s="1673">
        <v>3.2029871209668534E-2</v>
      </c>
      <c r="I21" s="1673">
        <v>-0.15178793298882184</v>
      </c>
      <c r="J21" s="1673">
        <v>9.6707193978973927E-2</v>
      </c>
      <c r="K21" s="1673">
        <v>2.4002194309420421E-2</v>
      </c>
      <c r="L21" s="1673">
        <v>-6.9032896567540608E-2</v>
      </c>
      <c r="M21" s="1673">
        <v>0.16605928525118241</v>
      </c>
      <c r="N21" s="1673">
        <v>-8.0626008139772325E-3</v>
      </c>
      <c r="O21" s="1675" t="s">
        <v>127</v>
      </c>
      <c r="P21" s="1673">
        <v>-7.1199661300025557E-2</v>
      </c>
      <c r="Q21" s="1673">
        <v>0.22217370997488553</v>
      </c>
      <c r="R21" s="1673">
        <v>0.45443228244572986</v>
      </c>
      <c r="S21" s="1673">
        <v>0.12921089129162466</v>
      </c>
      <c r="T21" s="1673">
        <v>-0.41955382696441385</v>
      </c>
      <c r="U21" s="1673">
        <v>7.0053833694758094E-2</v>
      </c>
      <c r="V21" s="1673">
        <v>-0.24214426199681488</v>
      </c>
      <c r="W21" s="1673">
        <v>-0.11806912742004699</v>
      </c>
      <c r="X21" s="1673">
        <v>-0.38054190336319538</v>
      </c>
      <c r="Y21" s="1673">
        <v>-0.24152685406664526</v>
      </c>
      <c r="Z21" s="1673">
        <v>6.0773345020312237E-2</v>
      </c>
      <c r="AA21" s="1673">
        <v>3.1944782679632917E-2</v>
      </c>
      <c r="AB21" s="1200"/>
    </row>
    <row r="22" spans="1:28" ht="12" x14ac:dyDescent="0.2">
      <c r="A22" s="1201" t="s">
        <v>669</v>
      </c>
      <c r="B22" s="1673">
        <v>8.6369867789280325E-2</v>
      </c>
      <c r="C22" s="1673">
        <v>2.6427024909119981E-2</v>
      </c>
      <c r="D22" s="1673">
        <v>6.670114440329826E-2</v>
      </c>
      <c r="E22" s="1673">
        <v>-8.9594994499190048E-2</v>
      </c>
      <c r="F22" s="1673">
        <v>8.3665697926074215E-2</v>
      </c>
      <c r="G22" s="1673">
        <v>1.0532827337617108E-2</v>
      </c>
      <c r="H22" s="1673">
        <v>3.5147294748569105E-2</v>
      </c>
      <c r="I22" s="1673">
        <v>-0.19365098737388356</v>
      </c>
      <c r="J22" s="1673">
        <v>9.5646277603593025E-3</v>
      </c>
      <c r="K22" s="1673">
        <v>2.6341356236780106E-2</v>
      </c>
      <c r="L22" s="1673">
        <v>-0.12040834052661732</v>
      </c>
      <c r="M22" s="1673">
        <v>-4.5113754355603185E-2</v>
      </c>
      <c r="N22" s="1673">
        <v>-0.10389574185760207</v>
      </c>
      <c r="O22" s="1675" t="s">
        <v>669</v>
      </c>
      <c r="P22" s="1673">
        <v>-0.12108618016869564</v>
      </c>
      <c r="Q22" s="1673">
        <v>3.1167040199567009E-3</v>
      </c>
      <c r="R22" s="1673">
        <v>-5.6304691188776866E-2</v>
      </c>
      <c r="S22" s="1673">
        <v>0.42592118484428415</v>
      </c>
      <c r="T22" s="1673">
        <v>-9.7712138446562069E-2</v>
      </c>
      <c r="U22" s="1673">
        <v>-8.2165809591013841E-2</v>
      </c>
      <c r="V22" s="1673">
        <v>0.10210785670816527</v>
      </c>
      <c r="W22" s="1673">
        <v>2.2325101324908149E-2</v>
      </c>
      <c r="X22" s="1673">
        <v>-5.4218115203375362E-2</v>
      </c>
      <c r="Y22" s="1673">
        <v>1.0037509232165924E-4</v>
      </c>
      <c r="Z22" s="1673">
        <v>6.0045367170624933E-2</v>
      </c>
      <c r="AA22" s="1673">
        <v>5.2904497780668844E-2</v>
      </c>
      <c r="AB22" s="1200"/>
    </row>
    <row r="23" spans="1:28" ht="12" x14ac:dyDescent="0.2">
      <c r="A23" s="1201" t="s">
        <v>477</v>
      </c>
      <c r="B23" s="1673">
        <v>5.6314587546919731E-2</v>
      </c>
      <c r="C23" s="1673">
        <v>-5.2477275878741814E-3</v>
      </c>
      <c r="D23" s="1673">
        <v>0.45560301671623771</v>
      </c>
      <c r="E23" s="1673">
        <v>-0.16147666473046224</v>
      </c>
      <c r="F23" s="1673">
        <v>-3.795456348678438E-2</v>
      </c>
      <c r="G23" s="1673">
        <v>4.8180571496840567E-2</v>
      </c>
      <c r="H23" s="1673">
        <v>5.2167537011450271E-2</v>
      </c>
      <c r="I23" s="1673">
        <v>-0.24958381921561762</v>
      </c>
      <c r="J23" s="1673">
        <v>-2.1675234004553033E-2</v>
      </c>
      <c r="K23" s="1673">
        <v>3.3756743255486266E-3</v>
      </c>
      <c r="L23" s="1673">
        <v>-1.1316536287014829E-2</v>
      </c>
      <c r="M23" s="1673">
        <v>-0.28159460797493829</v>
      </c>
      <c r="N23" s="1673">
        <v>-7.6111891412274146E-2</v>
      </c>
      <c r="O23" s="1675" t="s">
        <v>477</v>
      </c>
      <c r="P23" s="1673">
        <v>-0.23140565773110128</v>
      </c>
      <c r="Q23" s="1673">
        <v>-0.18641704818381463</v>
      </c>
      <c r="R23" s="1673">
        <v>-6.9698811868152471E-3</v>
      </c>
      <c r="S23" s="1673">
        <v>0.5598043966349131</v>
      </c>
      <c r="T23" s="1673">
        <v>-0.15203889934380002</v>
      </c>
      <c r="U23" s="1673">
        <v>-0.18972816030814599</v>
      </c>
      <c r="V23" s="1673">
        <v>0.57628354310542096</v>
      </c>
      <c r="W23" s="1673">
        <v>-0.19040183162923097</v>
      </c>
      <c r="X23" s="1673">
        <v>-0.43171008819533951</v>
      </c>
      <c r="Y23" s="1673">
        <v>-0.25439140249039571</v>
      </c>
      <c r="Z23" s="1673">
        <v>4.2197366492688404E-2</v>
      </c>
      <c r="AA23" s="1673">
        <v>1.7058952538933268E-2</v>
      </c>
      <c r="AB23" s="1200"/>
    </row>
    <row r="24" spans="1:28" ht="12" x14ac:dyDescent="0.2">
      <c r="A24" s="1201" t="s">
        <v>478</v>
      </c>
      <c r="B24" s="1673">
        <v>9.2764775950567036E-2</v>
      </c>
      <c r="C24" s="1673">
        <v>3.6185136032363376E-2</v>
      </c>
      <c r="D24" s="1673">
        <v>-8.9642226401776312E-2</v>
      </c>
      <c r="E24" s="1673">
        <v>-7.7069625013381507E-2</v>
      </c>
      <c r="F24" s="1673">
        <v>0.126664881186411</v>
      </c>
      <c r="G24" s="1673">
        <v>-6.9043848550409889E-3</v>
      </c>
      <c r="H24" s="1673">
        <v>2.7939981343535134E-2</v>
      </c>
      <c r="I24" s="1673">
        <v>-0.17492875333981536</v>
      </c>
      <c r="J24" s="1673">
        <v>2.4145498856577425E-2</v>
      </c>
      <c r="K24" s="1673">
        <v>3.5802806998808598E-2</v>
      </c>
      <c r="L24" s="1673">
        <v>-0.15561614502199519</v>
      </c>
      <c r="M24" s="1673">
        <v>4.4085843970257554E-2</v>
      </c>
      <c r="N24" s="1673">
        <v>-0.11318408077593853</v>
      </c>
      <c r="O24" s="1675" t="s">
        <v>478</v>
      </c>
      <c r="P24" s="1673">
        <v>-5.2381509548853185E-2</v>
      </c>
      <c r="Q24" s="1673">
        <v>8.1476115963097437E-2</v>
      </c>
      <c r="R24" s="1673">
        <v>-6.6407431287210578E-2</v>
      </c>
      <c r="S24" s="1673">
        <v>0.38596453264162178</v>
      </c>
      <c r="T24" s="1673">
        <v>-7.1941520235936807E-2</v>
      </c>
      <c r="U24" s="1673">
        <v>-2.7930018091072196E-2</v>
      </c>
      <c r="V24" s="1673">
        <v>-1.3802894750961921E-5</v>
      </c>
      <c r="W24" s="1673">
        <v>9.6191836716800816E-2</v>
      </c>
      <c r="X24" s="1673">
        <v>0.13627159107554238</v>
      </c>
      <c r="Y24" s="1673">
        <v>9.9229184100643325E-2</v>
      </c>
      <c r="Z24" s="1673">
        <v>6.5357511134516655E-2</v>
      </c>
      <c r="AA24" s="1673">
        <v>6.1887267757757145E-2</v>
      </c>
      <c r="AB24" s="1200"/>
    </row>
    <row r="25" spans="1:28" ht="12" x14ac:dyDescent="0.2">
      <c r="A25" s="1198" t="s">
        <v>215</v>
      </c>
      <c r="B25" s="1676">
        <v>5.8554539302698674E-2</v>
      </c>
      <c r="C25" s="1676">
        <v>3.3001355589488905E-2</v>
      </c>
      <c r="D25" s="1676">
        <v>-9.6498329162440347E-2</v>
      </c>
      <c r="E25" s="1676">
        <v>-0.19424036081355966</v>
      </c>
      <c r="F25" s="1676">
        <v>1.3445334680051728E-2</v>
      </c>
      <c r="G25" s="1676">
        <v>-3.3730538746273839E-2</v>
      </c>
      <c r="H25" s="1676">
        <v>-4.7194051009775015E-2</v>
      </c>
      <c r="I25" s="1676">
        <v>-9.3658354680472053E-2</v>
      </c>
      <c r="J25" s="1676">
        <v>-1.9017835449103852E-2</v>
      </c>
      <c r="K25" s="1676">
        <v>-2.7781498109749139E-2</v>
      </c>
      <c r="L25" s="1676">
        <v>-8.0218702182714166E-2</v>
      </c>
      <c r="M25" s="1676">
        <v>2.5253171416548374E-2</v>
      </c>
      <c r="N25" s="1676">
        <v>-6.2850045628285875E-2</v>
      </c>
      <c r="O25" s="1674" t="s">
        <v>215</v>
      </c>
      <c r="P25" s="1676">
        <v>6.1676655662859611E-2</v>
      </c>
      <c r="Q25" s="1676">
        <v>-0.22278124680006806</v>
      </c>
      <c r="R25" s="1676">
        <v>-0.10936917940114796</v>
      </c>
      <c r="S25" s="1676">
        <v>0.15677814012058963</v>
      </c>
      <c r="T25" s="1676">
        <v>-0.18953055820852324</v>
      </c>
      <c r="U25" s="1676">
        <v>1.0197801939489935E-4</v>
      </c>
      <c r="V25" s="1676">
        <v>-6.722019483712928E-2</v>
      </c>
      <c r="W25" s="1676">
        <v>-8.7002851130517242E-2</v>
      </c>
      <c r="X25" s="1676">
        <v>-8.3642424711577859E-2</v>
      </c>
      <c r="Y25" s="1676">
        <v>-8.2218016795150936E-2</v>
      </c>
      <c r="Z25" s="1676">
        <v>4.0009646082984948E-2</v>
      </c>
      <c r="AA25" s="1676">
        <v>3.2768725709160729E-2</v>
      </c>
      <c r="AB25" s="1200"/>
    </row>
    <row r="26" spans="1:28" ht="12" x14ac:dyDescent="0.2">
      <c r="A26" s="1202" t="s">
        <v>251</v>
      </c>
      <c r="B26" s="1677"/>
      <c r="C26" s="1677"/>
      <c r="D26" s="1677"/>
      <c r="E26" s="1677"/>
      <c r="F26" s="1677"/>
      <c r="G26" s="1677"/>
      <c r="H26" s="1677"/>
      <c r="I26" s="1677"/>
      <c r="J26" s="1677"/>
      <c r="K26" s="1677"/>
      <c r="L26" s="1677"/>
      <c r="M26" s="1677"/>
      <c r="N26" s="1677"/>
      <c r="O26" s="1679" t="s">
        <v>251</v>
      </c>
      <c r="P26" s="1677"/>
      <c r="Q26" s="1677"/>
      <c r="R26" s="1677"/>
      <c r="S26" s="1677"/>
      <c r="T26" s="1677"/>
      <c r="U26" s="1677"/>
      <c r="V26" s="1677"/>
      <c r="W26" s="1677"/>
      <c r="X26" s="1677"/>
      <c r="Y26" s="1677"/>
      <c r="Z26" s="1677"/>
      <c r="AA26" s="1677"/>
      <c r="AB26" s="1197"/>
    </row>
    <row r="27" spans="1:28" ht="12" x14ac:dyDescent="0.2">
      <c r="A27" s="1198" t="s">
        <v>538</v>
      </c>
      <c r="B27" s="1673">
        <v>-5.8706248167515879E-2</v>
      </c>
      <c r="C27" s="1673">
        <v>0.35255482044237108</v>
      </c>
      <c r="D27" s="1673">
        <v>-6.0458006646756032E-3</v>
      </c>
      <c r="E27" s="1673">
        <v>0.17258232596605647</v>
      </c>
      <c r="F27" s="1673">
        <v>0.63037798916701615</v>
      </c>
      <c r="G27" s="1673">
        <v>-0.17679550271657099</v>
      </c>
      <c r="H27" s="1673">
        <v>0.48972521152001508</v>
      </c>
      <c r="I27" s="1673">
        <v>0.78380130123821368</v>
      </c>
      <c r="J27" s="1673">
        <v>0.35634819068359785</v>
      </c>
      <c r="K27" s="1673">
        <v>0.18548554642415838</v>
      </c>
      <c r="L27" s="1673">
        <v>0.16328687858900023</v>
      </c>
      <c r="M27" s="1673">
        <v>0.10748109026575918</v>
      </c>
      <c r="N27" s="1673">
        <v>0.15427564961252982</v>
      </c>
      <c r="O27" s="1674" t="s">
        <v>538</v>
      </c>
      <c r="P27" s="1673">
        <v>2.123500657164033E-2</v>
      </c>
      <c r="Q27" s="1673">
        <v>-0.28498568247766382</v>
      </c>
      <c r="R27" s="1673">
        <v>0.11648129096564286</v>
      </c>
      <c r="S27" s="1673">
        <v>-0.30681875944239873</v>
      </c>
      <c r="T27" s="1673">
        <v>-0.23537630510499122</v>
      </c>
      <c r="U27" s="1673">
        <v>4.9934557800240226E-2</v>
      </c>
      <c r="V27" s="1673">
        <v>1.956987295825769</v>
      </c>
      <c r="W27" s="1673">
        <v>-6.2104973893927377E-2</v>
      </c>
      <c r="X27" s="1673">
        <v>0.43733883490064018</v>
      </c>
      <c r="Y27" s="1673">
        <v>0.30514158252449308</v>
      </c>
      <c r="Z27" s="1673">
        <v>4.1218319376935979E-2</v>
      </c>
      <c r="AA27" s="1673">
        <v>5.1718659280165266E-2</v>
      </c>
      <c r="AB27" s="1200"/>
    </row>
    <row r="28" spans="1:28" ht="12" x14ac:dyDescent="0.2">
      <c r="A28" s="1201" t="s">
        <v>476</v>
      </c>
      <c r="B28" s="1673">
        <v>0.7907944924903606</v>
      </c>
      <c r="C28" s="1673">
        <v>0.15416407104385352</v>
      </c>
      <c r="D28" s="1673">
        <v>0.16237718995761716</v>
      </c>
      <c r="E28" s="1673">
        <v>3.8456147515026788E-2</v>
      </c>
      <c r="F28" s="1680">
        <v>0.48682109446029176</v>
      </c>
      <c r="G28" s="1680">
        <v>1.3749690985193088</v>
      </c>
      <c r="H28" s="1680">
        <v>9.6185825066174273E-3</v>
      </c>
      <c r="I28" s="1680">
        <v>2.5486839432592752</v>
      </c>
      <c r="J28" s="1680">
        <v>1.1308481705221152</v>
      </c>
      <c r="K28" s="1680">
        <v>0.60838323150637963</v>
      </c>
      <c r="L28" s="1680">
        <v>-4.2910436594508307E-2</v>
      </c>
      <c r="M28" s="1680">
        <v>7.0925974343065051E-2</v>
      </c>
      <c r="N28" s="1680">
        <v>-2.4043265089565832E-2</v>
      </c>
      <c r="O28" s="1675" t="s">
        <v>476</v>
      </c>
      <c r="P28" s="1673">
        <v>4.5201894363394474E-2</v>
      </c>
      <c r="Q28" s="1673">
        <v>5.4721909042543843E-2</v>
      </c>
      <c r="R28" s="1680">
        <v>4.8978196469036527E-2</v>
      </c>
      <c r="S28" s="1680">
        <v>0.90748475076576673</v>
      </c>
      <c r="T28" s="1680">
        <v>4.2036854589744668E-2</v>
      </c>
      <c r="U28" s="1680">
        <v>5.9609725643935497E-2</v>
      </c>
      <c r="V28" s="1680" t="s">
        <v>1101</v>
      </c>
      <c r="W28" s="1680">
        <v>-0.12497949811382647</v>
      </c>
      <c r="X28" s="1680">
        <v>6.2967312585633195</v>
      </c>
      <c r="Y28" s="1680">
        <v>0.79846738942903761</v>
      </c>
      <c r="Z28" s="1680">
        <v>-4.0101189437996246E-2</v>
      </c>
      <c r="AA28" s="1680">
        <v>7.0085659855634017E-2</v>
      </c>
      <c r="AB28" s="1200"/>
    </row>
    <row r="29" spans="1:28" ht="12" x14ac:dyDescent="0.2">
      <c r="A29" s="1201" t="s">
        <v>539</v>
      </c>
      <c r="B29" s="1673">
        <v>-0.64225089445491479</v>
      </c>
      <c r="C29" s="1673">
        <v>2.7072952883635444</v>
      </c>
      <c r="D29" s="1673">
        <v>0.39487017173275762</v>
      </c>
      <c r="E29" s="1673">
        <v>9.8398224207389542E-2</v>
      </c>
      <c r="F29" s="1680" t="s">
        <v>1101</v>
      </c>
      <c r="G29" s="1680" t="s">
        <v>1101</v>
      </c>
      <c r="H29" s="1680">
        <v>-0.72117828122716843</v>
      </c>
      <c r="I29" s="1680" t="s">
        <v>1101</v>
      </c>
      <c r="J29" s="1680" t="s">
        <v>1101</v>
      </c>
      <c r="K29" s="1680">
        <v>5.2685735704802172E-3</v>
      </c>
      <c r="L29" s="1680">
        <v>-0.17304586545996223</v>
      </c>
      <c r="M29" s="1680">
        <v>1.0155225685550962</v>
      </c>
      <c r="N29" s="1680">
        <v>1.0089270488945134E-2</v>
      </c>
      <c r="O29" s="1675" t="s">
        <v>539</v>
      </c>
      <c r="P29" s="1673">
        <v>4.1958103093063706</v>
      </c>
      <c r="Q29" s="1673">
        <v>0.1577999384966832</v>
      </c>
      <c r="R29" s="1680">
        <v>-0.15508405220850688</v>
      </c>
      <c r="S29" s="1680" t="s">
        <v>1101</v>
      </c>
      <c r="T29" s="1680" t="s">
        <v>1101</v>
      </c>
      <c r="U29" s="1680">
        <v>1.8338024928009349</v>
      </c>
      <c r="V29" s="1680" t="s">
        <v>1101</v>
      </c>
      <c r="W29" s="1680" t="s">
        <v>1101</v>
      </c>
      <c r="X29" s="1680" t="s">
        <v>1101</v>
      </c>
      <c r="Y29" s="1680" t="s">
        <v>1101</v>
      </c>
      <c r="Z29" s="1680">
        <v>-5.7264013274491772E-2</v>
      </c>
      <c r="AA29" s="1680">
        <v>0.15379408971402844</v>
      </c>
      <c r="AB29" s="1200"/>
    </row>
    <row r="30" spans="1:28" ht="12" x14ac:dyDescent="0.2">
      <c r="A30" s="1201" t="s">
        <v>554</v>
      </c>
      <c r="B30" s="1673">
        <v>-0.81348585617320857</v>
      </c>
      <c r="C30" s="1673">
        <v>-0.67727611666075871</v>
      </c>
      <c r="D30" s="1673">
        <v>0.15461517379745182</v>
      </c>
      <c r="E30" s="1673">
        <v>-9.8407372557819561E-2</v>
      </c>
      <c r="F30" s="1680">
        <v>0.32447397563676628</v>
      </c>
      <c r="G30" s="1680" t="s">
        <v>1101</v>
      </c>
      <c r="H30" s="1680" t="s">
        <v>1101</v>
      </c>
      <c r="I30" s="1680" t="s">
        <v>1101</v>
      </c>
      <c r="J30" s="1680" t="s">
        <v>1101</v>
      </c>
      <c r="K30" s="1680">
        <v>2.8475221483942414</v>
      </c>
      <c r="L30" s="1680">
        <v>3.6070968132891547E-2</v>
      </c>
      <c r="M30" s="1680">
        <v>0.15503607057201543</v>
      </c>
      <c r="N30" s="1680">
        <v>5.381619484731117E-2</v>
      </c>
      <c r="O30" s="1675" t="s">
        <v>554</v>
      </c>
      <c r="P30" s="1673">
        <v>1.446086972475225</v>
      </c>
      <c r="Q30" s="1673">
        <v>6.8767996709173183</v>
      </c>
      <c r="R30" s="1680">
        <v>0.10395173558746702</v>
      </c>
      <c r="S30" s="1680">
        <v>0.26826115061409178</v>
      </c>
      <c r="T30" s="1680" t="s">
        <v>1101</v>
      </c>
      <c r="U30" s="1680">
        <v>0.7896133994689748</v>
      </c>
      <c r="V30" s="1680" t="s">
        <v>1101</v>
      </c>
      <c r="W30" s="1680" t="s">
        <v>1101</v>
      </c>
      <c r="X30" s="1680" t="s">
        <v>1101</v>
      </c>
      <c r="Y30" s="1680" t="s">
        <v>1101</v>
      </c>
      <c r="Z30" s="1680">
        <v>-0.48567853528727639</v>
      </c>
      <c r="AA30" s="1680">
        <v>-0.1523089910846675</v>
      </c>
      <c r="AB30" s="1200"/>
    </row>
    <row r="31" spans="1:28" ht="12" x14ac:dyDescent="0.2">
      <c r="A31" s="1201" t="s">
        <v>127</v>
      </c>
      <c r="B31" s="1673">
        <v>-9.9449408067902492E-2</v>
      </c>
      <c r="C31" s="1673">
        <v>0.40940342122435713</v>
      </c>
      <c r="D31" s="1673">
        <v>0.18311443859103813</v>
      </c>
      <c r="E31" s="1673">
        <v>2.5156232458944518E-3</v>
      </c>
      <c r="F31" s="1680">
        <v>0.35349977322344495</v>
      </c>
      <c r="G31" s="1680">
        <v>9.3974641958831686</v>
      </c>
      <c r="H31" s="1680">
        <v>0.31850235364764279</v>
      </c>
      <c r="I31" s="1680">
        <v>-5.2291810368440437E-3</v>
      </c>
      <c r="J31" s="1680">
        <v>-0.27073144855325004</v>
      </c>
      <c r="K31" s="1680">
        <v>0.51667648788809295</v>
      </c>
      <c r="L31" s="1680">
        <v>0.23823915104107216</v>
      </c>
      <c r="M31" s="1680">
        <v>-6.3142479609234275E-2</v>
      </c>
      <c r="N31" s="1680">
        <v>0.19728040376019959</v>
      </c>
      <c r="O31" s="1675" t="s">
        <v>127</v>
      </c>
      <c r="P31" s="1673">
        <v>0.40134956395623911</v>
      </c>
      <c r="Q31" s="1673">
        <v>0.65717175117160065</v>
      </c>
      <c r="R31" s="1680">
        <v>0.12944916146651009</v>
      </c>
      <c r="S31" s="1680">
        <v>12.205642784811484</v>
      </c>
      <c r="T31" s="1680">
        <v>-9.5851289698843656E-2</v>
      </c>
      <c r="U31" s="1680">
        <v>0.34443764361062373</v>
      </c>
      <c r="V31" s="1680" t="s">
        <v>1101</v>
      </c>
      <c r="W31" s="1680" t="s">
        <v>1101</v>
      </c>
      <c r="X31" s="1680">
        <v>-0.75516622806187161</v>
      </c>
      <c r="Y31" s="1680">
        <v>0.88617022283647884</v>
      </c>
      <c r="Z31" s="1680">
        <v>1.1965557622083942</v>
      </c>
      <c r="AA31" s="1680">
        <v>0.11729406238924157</v>
      </c>
      <c r="AB31" s="1200"/>
    </row>
    <row r="32" spans="1:28" ht="12" x14ac:dyDescent="0.2">
      <c r="A32" s="1201" t="s">
        <v>669</v>
      </c>
      <c r="B32" s="1673">
        <v>-0.24266593225679811</v>
      </c>
      <c r="C32" s="1673">
        <v>8.5905530440677474E-2</v>
      </c>
      <c r="D32" s="1673">
        <v>-0.11499285180985522</v>
      </c>
      <c r="E32" s="1673">
        <v>-1.7304264193050464E-2</v>
      </c>
      <c r="F32" s="1680">
        <v>-0.1045018549146968</v>
      </c>
      <c r="G32" s="1680">
        <v>1.6606242311789576</v>
      </c>
      <c r="H32" s="1680">
        <v>0.42922893799190542</v>
      </c>
      <c r="I32" s="1680">
        <v>0.10493939707694284</v>
      </c>
      <c r="J32" s="1680">
        <v>0.10707371437714204</v>
      </c>
      <c r="K32" s="1680">
        <v>0.36445640062997708</v>
      </c>
      <c r="L32" s="1680">
        <v>0.11075496786918297</v>
      </c>
      <c r="M32" s="1680">
        <v>4.0312640360336251E-2</v>
      </c>
      <c r="N32" s="1680">
        <v>9.8894874590349985E-2</v>
      </c>
      <c r="O32" s="1675" t="s">
        <v>669</v>
      </c>
      <c r="P32" s="1673">
        <v>0.41309899342903456</v>
      </c>
      <c r="Q32" s="1673">
        <v>-0.31498756158219915</v>
      </c>
      <c r="R32" s="1680">
        <v>-1.5043559686498712E-2</v>
      </c>
      <c r="S32" s="1680">
        <v>0.64481597517055578</v>
      </c>
      <c r="T32" s="1680">
        <v>0.15996178969386637</v>
      </c>
      <c r="U32" s="1680">
        <v>0.20649517172581816</v>
      </c>
      <c r="V32" s="1680" t="s">
        <v>1101</v>
      </c>
      <c r="W32" s="1680">
        <v>-0.88863375430539604</v>
      </c>
      <c r="X32" s="1680">
        <v>0.12257403977897223</v>
      </c>
      <c r="Y32" s="1680">
        <v>-0.34787376856395075</v>
      </c>
      <c r="Z32" s="1680">
        <v>-0.2548623027733935</v>
      </c>
      <c r="AA32" s="1680">
        <v>-2.3353895541591965E-2</v>
      </c>
      <c r="AB32" s="1200"/>
    </row>
    <row r="33" spans="1:28" ht="12" x14ac:dyDescent="0.2">
      <c r="A33" s="1201" t="s">
        <v>477</v>
      </c>
      <c r="B33" s="1673">
        <v>-0.35248666700504977</v>
      </c>
      <c r="C33" s="1673">
        <v>0.45559038565034732</v>
      </c>
      <c r="D33" s="1673">
        <v>-0.25102386325763659</v>
      </c>
      <c r="E33" s="1673">
        <v>5.0596349771295575E-2</v>
      </c>
      <c r="F33" s="1680">
        <v>1.0784288105547897</v>
      </c>
      <c r="G33" s="1680">
        <v>4.2714960391556716</v>
      </c>
      <c r="H33" s="1680">
        <v>0.22574667769873655</v>
      </c>
      <c r="I33" s="1680">
        <v>0.24297865702501906</v>
      </c>
      <c r="J33" s="1680">
        <v>0.74975583197932827</v>
      </c>
      <c r="K33" s="1680">
        <v>1.0672045687147362</v>
      </c>
      <c r="L33" s="1680">
        <v>0.23836543208922265</v>
      </c>
      <c r="M33" s="1680">
        <v>0.38791022992715496</v>
      </c>
      <c r="N33" s="1680">
        <v>0.25877949852622706</v>
      </c>
      <c r="O33" s="1675" t="s">
        <v>477</v>
      </c>
      <c r="P33" s="1673">
        <v>0.39454602997068483</v>
      </c>
      <c r="Q33" s="1673">
        <v>0.14861822753190609</v>
      </c>
      <c r="R33" s="1680">
        <v>3.040001153783102E-2</v>
      </c>
      <c r="S33" s="1680">
        <v>12.065976331360948</v>
      </c>
      <c r="T33" s="1680">
        <v>0.42731803462310053</v>
      </c>
      <c r="U33" s="1680">
        <v>0.27965679044693986</v>
      </c>
      <c r="V33" s="1680" t="s">
        <v>1101</v>
      </c>
      <c r="W33" s="1680">
        <v>-1</v>
      </c>
      <c r="X33" s="1680" t="s">
        <v>1101</v>
      </c>
      <c r="Y33" s="1680">
        <v>0.59674997792104512</v>
      </c>
      <c r="Z33" s="1680">
        <v>-0.12030716025722185</v>
      </c>
      <c r="AA33" s="1680">
        <v>2.6623228361970966E-2</v>
      </c>
      <c r="AB33" s="1200"/>
    </row>
    <row r="34" spans="1:28" ht="12" x14ac:dyDescent="0.2">
      <c r="A34" s="1201" t="s">
        <v>478</v>
      </c>
      <c r="B34" s="1673">
        <v>-0.18158171153144498</v>
      </c>
      <c r="C34" s="1673">
        <v>-0.15467219724510795</v>
      </c>
      <c r="D34" s="1673">
        <v>-8.0857021237917145E-2</v>
      </c>
      <c r="E34" s="1673">
        <v>-2.5796118215600405E-2</v>
      </c>
      <c r="F34" s="1680">
        <v>-0.35262709429012157</v>
      </c>
      <c r="G34" s="1680">
        <v>0.92553393946969997</v>
      </c>
      <c r="H34" s="1680">
        <v>0.54163192728081688</v>
      </c>
      <c r="I34" s="1680">
        <v>6.2790964714648109E-2</v>
      </c>
      <c r="J34" s="1680">
        <v>-0.26361899958673279</v>
      </c>
      <c r="K34" s="1680">
        <v>0.11212926624540373</v>
      </c>
      <c r="L34" s="1680">
        <v>6.3809361682976198E-2</v>
      </c>
      <c r="M34" s="1680">
        <v>-5.209168495360525E-2</v>
      </c>
      <c r="N34" s="1680">
        <v>4.3004842234384534E-2</v>
      </c>
      <c r="O34" s="1675" t="s">
        <v>478</v>
      </c>
      <c r="P34" s="1673">
        <v>0.42048105184088574</v>
      </c>
      <c r="Q34" s="1673">
        <v>-0.41439695820820188</v>
      </c>
      <c r="R34" s="1680">
        <v>-2.9581943469438359E-2</v>
      </c>
      <c r="S34" s="1680">
        <v>0.10293610425641316</v>
      </c>
      <c r="T34" s="1680">
        <v>4.850917847781111E-2</v>
      </c>
      <c r="U34" s="1680">
        <v>0.18022402771290275</v>
      </c>
      <c r="V34" s="1680" t="s">
        <v>1101</v>
      </c>
      <c r="W34" s="1680">
        <v>-0.84090536329342302</v>
      </c>
      <c r="X34" s="1680">
        <v>-0.43871298011051391</v>
      </c>
      <c r="Y34" s="1680">
        <v>-0.55937382967567983</v>
      </c>
      <c r="Z34" s="1680">
        <v>-0.34183962446139743</v>
      </c>
      <c r="AA34" s="1680">
        <v>-3.6252077198340921E-2</v>
      </c>
      <c r="AB34" s="1200"/>
    </row>
    <row r="35" spans="1:28" ht="12" x14ac:dyDescent="0.2">
      <c r="A35" s="1203" t="s">
        <v>215</v>
      </c>
      <c r="B35" s="1676">
        <v>2.5854347022825141E-2</v>
      </c>
      <c r="C35" s="1676">
        <v>0.29346677541546967</v>
      </c>
      <c r="D35" s="1676">
        <v>-8.429824435544804E-3</v>
      </c>
      <c r="E35" s="1676">
        <v>6.3395445507149054E-2</v>
      </c>
      <c r="F35" s="1681">
        <v>0.44001783809427863</v>
      </c>
      <c r="G35" s="1681">
        <v>0.10269779494613691</v>
      </c>
      <c r="H35" s="1681">
        <v>0.35027717148168913</v>
      </c>
      <c r="I35" s="1681">
        <v>0.79130433364512887</v>
      </c>
      <c r="J35" s="1681">
        <v>0.30474206771922657</v>
      </c>
      <c r="K35" s="1681">
        <v>0.29097697966358493</v>
      </c>
      <c r="L35" s="1681">
        <v>0.14102295045925922</v>
      </c>
      <c r="M35" s="1681">
        <v>9.7069129259369571E-2</v>
      </c>
      <c r="N35" s="1681">
        <v>0.13392245078964829</v>
      </c>
      <c r="O35" s="1678" t="s">
        <v>215</v>
      </c>
      <c r="P35" s="1676">
        <v>6.9888343331815678E-2</v>
      </c>
      <c r="Q35" s="1676">
        <v>-0.2078734625808116</v>
      </c>
      <c r="R35" s="1681">
        <v>0.10366511410600854</v>
      </c>
      <c r="S35" s="1681">
        <v>-2.6882760344993026E-2</v>
      </c>
      <c r="T35" s="1681">
        <v>-0.17392811575841999</v>
      </c>
      <c r="U35" s="1681">
        <v>6.7052992089816701E-2</v>
      </c>
      <c r="V35" s="1681">
        <v>2.9299455535390182</v>
      </c>
      <c r="W35" s="1681">
        <v>-6.910448780710024E-2</v>
      </c>
      <c r="X35" s="1681">
        <v>0.30537854373919987</v>
      </c>
      <c r="Y35" s="1681">
        <v>0.27775844681666711</v>
      </c>
      <c r="Z35" s="1681">
        <v>3.540311295035501E-2</v>
      </c>
      <c r="AA35" s="1681">
        <v>5.0179017197817838E-2</v>
      </c>
      <c r="AB35" s="1200"/>
    </row>
    <row r="36" spans="1:28" ht="12" x14ac:dyDescent="0.2">
      <c r="A36" s="1204"/>
      <c r="B36" s="1199"/>
      <c r="C36" s="1199"/>
      <c r="D36" s="1199"/>
      <c r="E36" s="1199"/>
      <c r="F36" s="1199"/>
      <c r="G36" s="1199"/>
      <c r="H36" s="1199"/>
      <c r="I36" s="1199"/>
      <c r="J36" s="1199"/>
      <c r="K36" s="1199"/>
      <c r="L36" s="1199"/>
      <c r="M36" s="1199"/>
      <c r="N36" s="1199"/>
      <c r="O36" s="1204"/>
      <c r="P36" s="1199"/>
      <c r="Q36" s="1199"/>
      <c r="R36" s="1199"/>
      <c r="S36" s="1199"/>
      <c r="T36" s="1199"/>
      <c r="U36" s="1205"/>
      <c r="V36" s="1199"/>
      <c r="W36" s="1199"/>
      <c r="X36" s="1199"/>
      <c r="Y36" s="1199"/>
      <c r="Z36" s="1205"/>
      <c r="AA36" s="1199"/>
      <c r="AB36" s="1205"/>
    </row>
    <row r="37" spans="1:28" ht="12" x14ac:dyDescent="0.2">
      <c r="A37" s="1204" t="s">
        <v>949</v>
      </c>
      <c r="B37" s="1199"/>
      <c r="C37" s="1199"/>
      <c r="D37" s="1199"/>
      <c r="E37" s="1199"/>
      <c r="F37" s="1199"/>
      <c r="G37" s="1199"/>
      <c r="H37" s="1199"/>
      <c r="I37" s="1199"/>
      <c r="J37" s="1199"/>
      <c r="K37" s="1199"/>
      <c r="L37" s="1199"/>
      <c r="M37" s="1199"/>
      <c r="N37" s="1199"/>
      <c r="O37" s="1204" t="s">
        <v>949</v>
      </c>
      <c r="P37" s="1199"/>
      <c r="Q37" s="1199"/>
      <c r="R37" s="1199"/>
      <c r="S37" s="1199"/>
      <c r="T37" s="1199"/>
      <c r="U37" s="1205"/>
      <c r="V37" s="1199"/>
      <c r="W37" s="1199"/>
      <c r="X37" s="1199"/>
      <c r="Y37" s="1199"/>
      <c r="Z37" s="1205"/>
      <c r="AA37" s="1199"/>
      <c r="AB37" s="1205"/>
    </row>
    <row r="38" spans="1:28" ht="12" x14ac:dyDescent="0.2">
      <c r="A38" s="1204" t="s">
        <v>677</v>
      </c>
      <c r="B38" s="1199"/>
      <c r="C38" s="1199"/>
      <c r="D38" s="1199"/>
      <c r="E38" s="1199"/>
      <c r="F38" s="1199"/>
      <c r="G38" s="1199"/>
      <c r="H38" s="1199"/>
      <c r="I38" s="1199"/>
      <c r="J38" s="1199"/>
      <c r="K38" s="1199"/>
      <c r="L38" s="1199"/>
      <c r="M38" s="1199"/>
      <c r="N38" s="1199"/>
      <c r="O38" s="1204" t="s">
        <v>677</v>
      </c>
      <c r="P38" s="1199"/>
      <c r="Q38" s="1199"/>
      <c r="R38" s="1199"/>
      <c r="S38" s="1199"/>
      <c r="T38" s="1199"/>
      <c r="U38" s="1205"/>
      <c r="V38" s="1199"/>
      <c r="W38" s="1199"/>
      <c r="X38" s="1199"/>
      <c r="Y38" s="1199"/>
      <c r="Z38" s="1205"/>
      <c r="AA38" s="1199"/>
      <c r="AB38" s="1205"/>
    </row>
    <row r="39" spans="1:28" ht="12" x14ac:dyDescent="0.2">
      <c r="A39" s="1204"/>
      <c r="B39" s="1199"/>
      <c r="C39" s="1199"/>
      <c r="D39" s="1199"/>
      <c r="E39" s="1199"/>
      <c r="F39" s="1199"/>
      <c r="G39" s="1199"/>
      <c r="H39" s="1199"/>
      <c r="I39" s="1199"/>
      <c r="J39" s="1199"/>
      <c r="K39" s="1199"/>
      <c r="L39" s="1199"/>
      <c r="M39" s="1199"/>
      <c r="N39" s="1199"/>
      <c r="O39" s="1204"/>
      <c r="P39" s="1199"/>
      <c r="Q39" s="1199"/>
      <c r="R39" s="1199"/>
      <c r="S39" s="1199"/>
      <c r="T39" s="1199"/>
      <c r="U39" s="1205"/>
      <c r="V39" s="1199"/>
      <c r="W39" s="1199"/>
      <c r="X39" s="1199"/>
      <c r="Y39" s="1199"/>
      <c r="Z39" s="1205"/>
      <c r="AA39" s="1199"/>
      <c r="AB39" s="1205"/>
    </row>
    <row r="40" spans="1:28" ht="12" x14ac:dyDescent="0.2">
      <c r="A40" s="1368"/>
      <c r="B40" s="1199"/>
      <c r="C40" s="1199"/>
      <c r="D40" s="1199"/>
      <c r="E40" s="1199"/>
      <c r="F40" s="1199"/>
      <c r="G40" s="1199"/>
      <c r="H40" s="1199"/>
      <c r="I40" s="1199"/>
      <c r="J40" s="1199"/>
      <c r="K40" s="1199"/>
      <c r="L40" s="1199"/>
      <c r="M40" s="1199"/>
      <c r="N40" s="1199"/>
      <c r="O40" s="1206"/>
      <c r="P40" s="1199"/>
      <c r="Q40" s="1199"/>
      <c r="R40" s="1199"/>
      <c r="S40" s="1199"/>
      <c r="T40" s="1199"/>
      <c r="U40" s="1205"/>
      <c r="V40" s="1199"/>
      <c r="W40" s="1199"/>
      <c r="X40" s="1199"/>
      <c r="Y40" s="1199"/>
      <c r="Z40" s="1205"/>
      <c r="AA40" s="1199"/>
      <c r="AB40" s="1205"/>
    </row>
    <row r="41" spans="1:28" ht="12" x14ac:dyDescent="0.2">
      <c r="A41" s="1204"/>
      <c r="B41" s="1199"/>
      <c r="C41" s="1199"/>
      <c r="D41" s="1199"/>
      <c r="E41" s="1199"/>
      <c r="F41" s="1199"/>
      <c r="G41" s="1199"/>
      <c r="H41" s="1199"/>
      <c r="I41" s="1199"/>
      <c r="J41" s="1199"/>
      <c r="K41" s="1199"/>
      <c r="L41" s="1199"/>
      <c r="M41" s="1199"/>
      <c r="N41" s="1199"/>
      <c r="O41" s="1206"/>
      <c r="P41" s="1199"/>
      <c r="Q41" s="1199"/>
      <c r="R41" s="1199"/>
      <c r="S41" s="1199"/>
      <c r="T41" s="1199"/>
      <c r="U41" s="1205"/>
      <c r="V41" s="1199"/>
      <c r="W41" s="1199"/>
      <c r="X41" s="1199"/>
      <c r="Y41" s="1199"/>
      <c r="Z41" s="1205"/>
      <c r="AA41" s="1199"/>
      <c r="AB41" s="1205"/>
    </row>
    <row r="42" spans="1:28" ht="12" x14ac:dyDescent="0.2">
      <c r="A42" s="1206"/>
      <c r="B42" s="1199"/>
      <c r="C42" s="1199"/>
      <c r="D42" s="1199"/>
      <c r="E42" s="1199"/>
      <c r="F42" s="1199"/>
      <c r="G42" s="1199"/>
      <c r="H42" s="1199"/>
      <c r="I42" s="1199"/>
      <c r="J42" s="1199"/>
      <c r="K42" s="1199"/>
      <c r="L42" s="1199"/>
      <c r="M42" s="1199"/>
      <c r="N42" s="1199"/>
      <c r="O42" s="1206"/>
      <c r="P42" s="1199"/>
      <c r="Q42" s="1199"/>
      <c r="R42" s="1199"/>
      <c r="S42" s="1199"/>
      <c r="T42" s="1199"/>
      <c r="U42" s="1205"/>
      <c r="V42" s="1199"/>
      <c r="W42" s="1199"/>
      <c r="X42" s="1199"/>
      <c r="Y42" s="1199"/>
      <c r="Z42" s="1205"/>
      <c r="AA42" s="1199"/>
      <c r="AB42" s="1205"/>
    </row>
    <row r="43" spans="1:28" ht="12" x14ac:dyDescent="0.2">
      <c r="A43" s="1206"/>
      <c r="B43" s="1199"/>
      <c r="C43" s="1199"/>
      <c r="D43" s="1199"/>
      <c r="E43" s="1199"/>
      <c r="F43" s="1199"/>
      <c r="G43" s="1199"/>
      <c r="H43" s="1199"/>
      <c r="I43" s="1199"/>
      <c r="J43" s="1199"/>
      <c r="K43" s="1199"/>
      <c r="L43" s="1199"/>
      <c r="M43" s="1199"/>
      <c r="N43" s="1199"/>
      <c r="O43" s="1206"/>
      <c r="P43" s="1199"/>
      <c r="Q43" s="1199"/>
      <c r="R43" s="1199"/>
      <c r="S43" s="1199"/>
      <c r="T43" s="1199"/>
      <c r="U43" s="1205"/>
      <c r="V43" s="1199"/>
      <c r="W43" s="1199"/>
      <c r="X43" s="1199"/>
      <c r="Y43" s="1199"/>
      <c r="Z43" s="1205"/>
      <c r="AA43" s="1199"/>
      <c r="AB43" s="1205"/>
    </row>
    <row r="44" spans="1:28" ht="12" x14ac:dyDescent="0.2">
      <c r="A44" s="1206"/>
      <c r="B44" s="1199"/>
      <c r="C44" s="1199"/>
      <c r="D44" s="1199"/>
      <c r="E44" s="1199"/>
      <c r="F44" s="1199"/>
      <c r="G44" s="1199"/>
      <c r="H44" s="1199"/>
      <c r="I44" s="1199"/>
      <c r="J44" s="1199"/>
      <c r="K44" s="1199"/>
      <c r="L44" s="1199"/>
      <c r="M44" s="1199"/>
      <c r="N44" s="1199"/>
      <c r="O44" s="1206"/>
      <c r="P44" s="1199"/>
      <c r="Q44" s="1199"/>
      <c r="R44" s="1199"/>
      <c r="S44" s="1199"/>
      <c r="T44" s="1199"/>
      <c r="U44" s="1205"/>
      <c r="V44" s="1199"/>
      <c r="W44" s="1199"/>
      <c r="X44" s="1199"/>
      <c r="Y44" s="1199"/>
      <c r="Z44" s="1205"/>
      <c r="AA44" s="1199"/>
      <c r="AB44" s="1205"/>
    </row>
    <row r="45" spans="1:28" ht="12" x14ac:dyDescent="0.2">
      <c r="A45" s="1206"/>
      <c r="B45" s="1199"/>
      <c r="C45" s="1199"/>
      <c r="D45" s="1199"/>
      <c r="E45" s="1199"/>
      <c r="F45" s="1199"/>
      <c r="G45" s="1199"/>
      <c r="H45" s="1199"/>
      <c r="I45" s="1199"/>
      <c r="J45" s="1199"/>
      <c r="K45" s="1199"/>
      <c r="L45" s="1199"/>
      <c r="M45" s="1199"/>
      <c r="N45" s="1199"/>
      <c r="O45" s="1206"/>
      <c r="P45" s="1199"/>
      <c r="Q45" s="1199"/>
      <c r="R45" s="1199"/>
      <c r="S45" s="1199"/>
      <c r="T45" s="1199"/>
      <c r="U45" s="1205"/>
      <c r="V45" s="1199"/>
      <c r="W45" s="1199"/>
      <c r="X45" s="1199"/>
      <c r="Y45" s="1199"/>
      <c r="Z45" s="1205"/>
      <c r="AA45" s="1199"/>
      <c r="AB45" s="1205"/>
    </row>
    <row r="46" spans="1:28" ht="12" x14ac:dyDescent="0.2">
      <c r="A46" s="1206"/>
      <c r="B46" s="1199"/>
      <c r="C46" s="1199"/>
      <c r="D46" s="1199"/>
      <c r="E46" s="1199"/>
      <c r="F46" s="1199"/>
      <c r="G46" s="1199"/>
      <c r="H46" s="1199"/>
      <c r="I46" s="1199"/>
      <c r="J46" s="1199"/>
      <c r="K46" s="1199"/>
      <c r="L46" s="1199"/>
      <c r="M46" s="1199"/>
      <c r="N46" s="1199"/>
      <c r="O46" s="1206"/>
      <c r="P46" s="1199"/>
      <c r="Q46" s="1199"/>
      <c r="R46" s="1199"/>
      <c r="S46" s="1199"/>
      <c r="T46" s="1199"/>
      <c r="U46" s="1205"/>
      <c r="V46" s="1199"/>
      <c r="W46" s="1199"/>
      <c r="X46" s="1199"/>
      <c r="Y46" s="1199"/>
      <c r="Z46" s="1205"/>
      <c r="AA46" s="1199"/>
      <c r="AB46" s="1205"/>
    </row>
    <row r="47" spans="1:28" ht="12" x14ac:dyDescent="0.2">
      <c r="A47" s="1207"/>
      <c r="B47" s="1199"/>
      <c r="C47" s="1199"/>
      <c r="D47" s="1199"/>
      <c r="E47" s="1199"/>
      <c r="F47" s="1199"/>
      <c r="G47" s="1199"/>
      <c r="H47" s="1199"/>
      <c r="I47" s="1199"/>
      <c r="J47" s="1199"/>
      <c r="K47" s="1199"/>
      <c r="L47" s="1208"/>
      <c r="M47" s="1208"/>
      <c r="N47" s="1199"/>
      <c r="O47" s="1207"/>
      <c r="P47" s="1199"/>
      <c r="Q47" s="1199"/>
      <c r="R47" s="1199"/>
      <c r="S47" s="1199"/>
      <c r="T47" s="1199"/>
      <c r="U47" s="1199"/>
      <c r="V47" s="1199"/>
      <c r="W47" s="1199"/>
      <c r="X47" s="1199"/>
      <c r="Y47" s="1199"/>
      <c r="Z47" s="1199"/>
      <c r="AA47" s="1199"/>
      <c r="AB47" s="1205"/>
    </row>
    <row r="48" spans="1:28" ht="12" x14ac:dyDescent="0.2">
      <c r="A48" s="1205"/>
      <c r="B48" s="1205"/>
      <c r="C48" s="1205"/>
      <c r="D48" s="1205"/>
      <c r="E48" s="1205"/>
      <c r="F48" s="1205"/>
      <c r="G48" s="1205"/>
      <c r="H48" s="1205"/>
      <c r="I48" s="1205"/>
      <c r="J48" s="1205"/>
      <c r="K48" s="1205"/>
      <c r="L48" s="1205"/>
      <c r="M48" s="1205"/>
      <c r="N48" s="1205"/>
      <c r="O48" s="1205"/>
      <c r="P48" s="1205"/>
      <c r="Q48" s="1205"/>
      <c r="R48" s="1205"/>
      <c r="S48" s="1205"/>
      <c r="T48" s="1205"/>
      <c r="U48" s="1205"/>
      <c r="V48" s="1205"/>
      <c r="W48" s="1205"/>
      <c r="X48" s="1205"/>
      <c r="Y48" s="1205"/>
      <c r="Z48" s="1205"/>
      <c r="AA48" s="1205"/>
      <c r="AB48" s="1205"/>
    </row>
    <row r="49" spans="1:28" ht="12" x14ac:dyDescent="0.2">
      <c r="A49" s="1205"/>
      <c r="B49" s="1205"/>
      <c r="C49" s="1205"/>
      <c r="D49" s="1205"/>
      <c r="E49" s="1205"/>
      <c r="F49" s="1205"/>
      <c r="G49" s="1205"/>
      <c r="H49" s="1205"/>
      <c r="I49" s="1205"/>
      <c r="J49" s="1205"/>
      <c r="K49" s="1205"/>
      <c r="L49" s="1205"/>
      <c r="M49" s="1205"/>
      <c r="N49" s="1205"/>
      <c r="O49" s="1205"/>
      <c r="P49" s="1205"/>
      <c r="Q49" s="1205"/>
      <c r="R49" s="1205"/>
      <c r="S49" s="1205"/>
      <c r="T49" s="1205"/>
      <c r="U49" s="1205"/>
      <c r="V49" s="1205"/>
      <c r="W49" s="1205"/>
      <c r="X49" s="1205"/>
      <c r="Y49" s="1205"/>
      <c r="Z49" s="1205"/>
      <c r="AA49" s="1205"/>
      <c r="AB49" s="1205"/>
    </row>
    <row r="50" spans="1:28" ht="12" x14ac:dyDescent="0.2">
      <c r="A50" s="1205"/>
      <c r="B50" s="1205"/>
      <c r="C50" s="1205"/>
      <c r="D50" s="1205"/>
      <c r="E50" s="1205"/>
      <c r="F50" s="1205"/>
      <c r="G50" s="1205"/>
      <c r="H50" s="1205"/>
      <c r="I50" s="1205"/>
      <c r="J50" s="1205"/>
      <c r="K50" s="1205"/>
      <c r="L50" s="1205"/>
      <c r="M50" s="1205"/>
      <c r="N50" s="1205"/>
      <c r="O50" s="1205"/>
      <c r="P50" s="1205"/>
      <c r="Q50" s="1205"/>
      <c r="R50" s="1205"/>
      <c r="S50" s="1205"/>
      <c r="T50" s="1205"/>
      <c r="U50" s="1205"/>
      <c r="V50" s="1205"/>
      <c r="W50" s="1205"/>
      <c r="X50" s="1205"/>
      <c r="Y50" s="1205"/>
      <c r="Z50" s="1205"/>
      <c r="AA50" s="1205"/>
      <c r="AB50" s="1205"/>
    </row>
    <row r="51" spans="1:28" x14ac:dyDescent="0.2">
      <c r="A51" s="467"/>
      <c r="B51" s="467"/>
      <c r="C51" s="467"/>
      <c r="D51" s="467"/>
      <c r="E51" s="467"/>
      <c r="F51" s="467"/>
      <c r="G51" s="467"/>
      <c r="H51" s="467"/>
      <c r="I51" s="467"/>
      <c r="J51" s="467"/>
      <c r="K51" s="467"/>
      <c r="L51" s="467"/>
      <c r="M51" s="467"/>
      <c r="N51" s="467"/>
      <c r="O51" s="467"/>
      <c r="P51" s="467"/>
      <c r="Q51" s="467"/>
      <c r="R51" s="467"/>
      <c r="S51" s="467"/>
      <c r="T51" s="467"/>
      <c r="U51" s="467"/>
      <c r="V51" s="467"/>
      <c r="W51" s="467"/>
      <c r="X51" s="467"/>
      <c r="Y51" s="467"/>
      <c r="Z51" s="467"/>
      <c r="AA51" s="467"/>
      <c r="AB51" s="467"/>
    </row>
    <row r="52" spans="1:28" x14ac:dyDescent="0.2">
      <c r="A52" s="467"/>
      <c r="B52" s="467"/>
      <c r="C52" s="467"/>
      <c r="D52" s="467"/>
      <c r="E52" s="467"/>
      <c r="F52" s="467"/>
      <c r="G52" s="467"/>
      <c r="H52" s="467"/>
      <c r="I52" s="467"/>
      <c r="J52" s="467"/>
      <c r="K52" s="467"/>
      <c r="L52" s="467"/>
      <c r="M52" s="467"/>
      <c r="N52" s="467"/>
      <c r="O52" s="467"/>
      <c r="P52" s="467"/>
      <c r="Q52" s="467"/>
      <c r="R52" s="467"/>
      <c r="S52" s="467"/>
      <c r="T52" s="467"/>
      <c r="U52" s="467"/>
      <c r="V52" s="467"/>
      <c r="W52" s="467"/>
      <c r="X52" s="467"/>
      <c r="Y52" s="467"/>
      <c r="Z52" s="467"/>
      <c r="AA52" s="467"/>
      <c r="AB52" s="467"/>
    </row>
    <row r="53" spans="1:28" x14ac:dyDescent="0.2">
      <c r="A53" s="467"/>
      <c r="B53" s="467"/>
      <c r="C53" s="467"/>
      <c r="D53" s="467"/>
      <c r="E53" s="467"/>
      <c r="F53" s="467"/>
      <c r="G53" s="467"/>
      <c r="H53" s="467"/>
      <c r="I53" s="467"/>
      <c r="J53" s="467"/>
      <c r="K53" s="467"/>
      <c r="L53" s="467"/>
      <c r="M53" s="467"/>
      <c r="N53" s="467"/>
      <c r="O53" s="467"/>
      <c r="P53" s="467"/>
      <c r="Q53" s="467"/>
      <c r="R53" s="467"/>
      <c r="S53" s="467"/>
      <c r="T53" s="467"/>
      <c r="U53" s="467"/>
      <c r="V53" s="467"/>
      <c r="W53" s="467"/>
      <c r="X53" s="467"/>
      <c r="Y53" s="467"/>
      <c r="Z53" s="467"/>
      <c r="AA53" s="467"/>
      <c r="AB53" s="467"/>
    </row>
    <row r="54" spans="1:28" x14ac:dyDescent="0.2">
      <c r="A54" s="467"/>
      <c r="B54" s="467"/>
      <c r="C54" s="467"/>
      <c r="D54" s="467"/>
      <c r="E54" s="467"/>
      <c r="F54" s="467"/>
      <c r="G54" s="467"/>
      <c r="H54" s="467"/>
      <c r="I54" s="467"/>
      <c r="J54" s="467"/>
      <c r="K54" s="467"/>
      <c r="L54" s="467"/>
      <c r="M54" s="467"/>
      <c r="N54" s="467"/>
      <c r="O54" s="467"/>
      <c r="P54" s="467"/>
      <c r="Q54" s="467"/>
      <c r="R54" s="467"/>
      <c r="S54" s="467"/>
      <c r="T54" s="467"/>
      <c r="U54" s="467"/>
      <c r="V54" s="467"/>
      <c r="W54" s="467"/>
      <c r="X54" s="467"/>
      <c r="Y54" s="467"/>
      <c r="Z54" s="467"/>
      <c r="AA54" s="467"/>
      <c r="AB54" s="467"/>
    </row>
    <row r="55" spans="1:28" x14ac:dyDescent="0.2">
      <c r="A55" s="467"/>
      <c r="B55" s="467"/>
      <c r="C55" s="467"/>
      <c r="D55" s="467"/>
      <c r="E55" s="467"/>
      <c r="F55" s="467"/>
      <c r="G55" s="467"/>
      <c r="H55" s="467"/>
      <c r="I55" s="467"/>
      <c r="J55" s="467"/>
      <c r="K55" s="467"/>
      <c r="L55" s="467"/>
      <c r="M55" s="467"/>
      <c r="N55" s="467"/>
      <c r="O55" s="467"/>
      <c r="P55" s="467"/>
      <c r="Q55" s="467"/>
      <c r="R55" s="467"/>
      <c r="S55" s="467"/>
      <c r="T55" s="467"/>
      <c r="U55" s="467"/>
      <c r="V55" s="467"/>
      <c r="W55" s="467"/>
      <c r="X55" s="467"/>
      <c r="Y55" s="467"/>
      <c r="Z55" s="467"/>
      <c r="AA55" s="467"/>
      <c r="AB55" s="467"/>
    </row>
    <row r="56" spans="1:28" x14ac:dyDescent="0.2">
      <c r="A56" s="467"/>
      <c r="B56" s="467"/>
      <c r="C56" s="467"/>
      <c r="D56" s="467"/>
      <c r="E56" s="467"/>
      <c r="F56" s="467"/>
      <c r="G56" s="467"/>
      <c r="H56" s="467"/>
      <c r="I56" s="467"/>
      <c r="J56" s="467"/>
      <c r="K56" s="467"/>
      <c r="L56" s="467"/>
      <c r="M56" s="467"/>
      <c r="N56" s="467"/>
      <c r="O56" s="467"/>
      <c r="P56" s="467"/>
      <c r="Q56" s="467"/>
      <c r="R56" s="467"/>
      <c r="S56" s="467"/>
      <c r="T56" s="467"/>
      <c r="U56" s="467"/>
      <c r="V56" s="467"/>
      <c r="W56" s="467"/>
      <c r="X56" s="467"/>
      <c r="Y56" s="467"/>
      <c r="Z56" s="467"/>
      <c r="AA56" s="467"/>
      <c r="AB56" s="467"/>
    </row>
    <row r="57" spans="1:28" x14ac:dyDescent="0.2">
      <c r="A57" s="467"/>
      <c r="B57" s="467"/>
      <c r="C57" s="467"/>
      <c r="D57" s="467"/>
      <c r="E57" s="467"/>
      <c r="F57" s="467"/>
      <c r="G57" s="467"/>
      <c r="H57" s="467"/>
      <c r="I57" s="467"/>
      <c r="J57" s="467"/>
      <c r="K57" s="467"/>
      <c r="L57" s="467"/>
      <c r="M57" s="467"/>
      <c r="N57" s="467"/>
      <c r="O57" s="467"/>
      <c r="P57" s="467"/>
      <c r="Q57" s="467"/>
      <c r="R57" s="467"/>
      <c r="S57" s="467"/>
      <c r="T57" s="467"/>
      <c r="U57" s="467"/>
      <c r="V57" s="467"/>
      <c r="W57" s="467"/>
      <c r="X57" s="467"/>
      <c r="Y57" s="467"/>
      <c r="Z57" s="467"/>
      <c r="AA57" s="467"/>
      <c r="AB57" s="467"/>
    </row>
  </sheetData>
  <sheetProtection formatCells="0" formatColumns="0" formatRows="0" insertColumns="0" insertRows="0" insertHyperlinks="0" deleteColumns="0" deleteRows="0" sort="0" autoFilter="0" pivotTables="0"/>
  <mergeCells count="30">
    <mergeCell ref="O2:AA2"/>
    <mergeCell ref="A1:N1"/>
    <mergeCell ref="A2:N2"/>
    <mergeCell ref="G5:G6"/>
    <mergeCell ref="H5:H6"/>
    <mergeCell ref="I5:I6"/>
    <mergeCell ref="A5:A6"/>
    <mergeCell ref="D5:D6"/>
    <mergeCell ref="E5:E6"/>
    <mergeCell ref="Z5:Z6"/>
    <mergeCell ref="U5:U6"/>
    <mergeCell ref="V5:V6"/>
    <mergeCell ref="K5:K6"/>
    <mergeCell ref="L5:L6"/>
    <mergeCell ref="O5:O6"/>
    <mergeCell ref="B5:B6"/>
    <mergeCell ref="C5:C6"/>
    <mergeCell ref="F5:F6"/>
    <mergeCell ref="J5:J6"/>
    <mergeCell ref="M5:M6"/>
    <mergeCell ref="N5:N6"/>
    <mergeCell ref="W5:W6"/>
    <mergeCell ref="X5:X6"/>
    <mergeCell ref="Y5:Y6"/>
    <mergeCell ref="AA5:AA6"/>
    <mergeCell ref="P5:P6"/>
    <mergeCell ref="Q5:Q6"/>
    <mergeCell ref="R5:R6"/>
    <mergeCell ref="S5:S6"/>
    <mergeCell ref="T5:T6"/>
  </mergeCells>
  <phoneticPr fontId="0" type="noConversion"/>
  <printOptions horizontalCentered="1"/>
  <pageMargins left="0.25" right="0.25" top="0.25" bottom="0.5" header="0.3" footer="0.3"/>
  <pageSetup scale="94" fitToWidth="2" fitToHeight="2" orientation="landscape" r:id="rId1"/>
  <headerFooter alignWithMargins="0">
    <oddFooter>&amp;L&amp;"Garamond,Italic"&amp;12Hawai‘i Tourism Authority&amp;R&amp;"Garamond,Italic"&amp;12 2015 Annual Visitor Research Report</oddFooter>
  </headerFooter>
  <colBreaks count="1" manualBreakCount="1">
    <brk id="14" max="104857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B79"/>
  <sheetViews>
    <sheetView showGridLines="0" zoomScaleNormal="100" workbookViewId="0">
      <selection activeCell="V10" sqref="V10"/>
    </sheetView>
  </sheetViews>
  <sheetFormatPr defaultColWidth="9.140625" defaultRowHeight="12.75" x14ac:dyDescent="0.2"/>
  <cols>
    <col min="1" max="1" width="15.42578125" style="374" customWidth="1"/>
    <col min="2" max="10" width="9.7109375" style="374" customWidth="1"/>
    <col min="11" max="11" width="10.7109375" style="374" customWidth="1"/>
    <col min="12" max="13" width="9.7109375" style="374" customWidth="1"/>
    <col min="14" max="14" width="10.7109375" style="374" customWidth="1"/>
    <col min="15" max="15" width="15.42578125" style="374" customWidth="1"/>
    <col min="16" max="20" width="9.7109375" style="374" customWidth="1"/>
    <col min="21" max="21" width="10.7109375" style="374" customWidth="1"/>
    <col min="22" max="24" width="9.7109375" style="374" customWidth="1"/>
    <col min="25" max="25" width="11.7109375" style="374" customWidth="1"/>
    <col min="26" max="26" width="9.7109375" style="374" customWidth="1"/>
    <col min="27" max="27" width="12.7109375" style="374" customWidth="1"/>
    <col min="28" max="28" width="9.140625" style="374"/>
    <col min="29" max="16384" width="9.140625" style="701"/>
  </cols>
  <sheetData>
    <row r="1" spans="1:28" s="747" customFormat="1" ht="15.75" customHeight="1" x14ac:dyDescent="0.25">
      <c r="A1" s="1924" t="str">
        <f>CONCATENATE('List of Tables'!A80,":  ",'List of Tables'!C80)</f>
        <v>TABLE 67:  Visitor Arrivals by Island and MMA 2015</v>
      </c>
      <c r="B1" s="1924"/>
      <c r="C1" s="1924"/>
      <c r="D1" s="1924"/>
      <c r="E1" s="1924"/>
      <c r="F1" s="1924"/>
      <c r="G1" s="1924"/>
      <c r="H1" s="1924"/>
      <c r="I1" s="1924"/>
      <c r="J1" s="1924"/>
      <c r="K1" s="1924"/>
      <c r="L1" s="1924"/>
      <c r="M1" s="1924"/>
      <c r="N1" s="1924"/>
      <c r="O1" s="495" t="str">
        <f>CONCATENATE(A1," (continued)")</f>
        <v>TABLE 67:  Visitor Arrivals by Island and MMA 2015 (continued)</v>
      </c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96"/>
    </row>
    <row r="2" spans="1:28" ht="15.75" x14ac:dyDescent="0.2">
      <c r="A2" s="1925" t="s">
        <v>650</v>
      </c>
      <c r="B2" s="1925"/>
      <c r="C2" s="1925"/>
      <c r="D2" s="1925"/>
      <c r="E2" s="1925"/>
      <c r="F2" s="1925"/>
      <c r="G2" s="1925"/>
      <c r="H2" s="1925"/>
      <c r="I2" s="1925"/>
      <c r="J2" s="1925"/>
      <c r="K2" s="1925"/>
      <c r="L2" s="1925"/>
      <c r="M2" s="1925"/>
      <c r="N2" s="1925"/>
      <c r="O2" s="1925" t="str">
        <f>+A2</f>
        <v>(Arrivals by air)</v>
      </c>
      <c r="P2" s="1925"/>
      <c r="Q2" s="1925"/>
      <c r="R2" s="1925"/>
      <c r="S2" s="1925"/>
      <c r="T2" s="1925"/>
      <c r="U2" s="1925">
        <v>2014</v>
      </c>
      <c r="V2" s="1925"/>
      <c r="W2" s="1925"/>
      <c r="X2" s="1925"/>
      <c r="Y2" s="1925"/>
      <c r="Z2" s="1925"/>
      <c r="AA2" s="1925"/>
      <c r="AB2" s="439"/>
    </row>
    <row r="3" spans="1:28" x14ac:dyDescent="0.2">
      <c r="A3" s="497"/>
      <c r="B3" s="497"/>
      <c r="C3" s="497"/>
      <c r="D3" s="498"/>
      <c r="E3" s="498"/>
      <c r="F3" s="380"/>
      <c r="G3" s="498"/>
      <c r="H3" s="498"/>
      <c r="I3" s="498"/>
      <c r="J3" s="498"/>
      <c r="K3" s="498"/>
      <c r="L3" s="498"/>
      <c r="M3" s="498"/>
      <c r="N3" s="498"/>
      <c r="O3" s="497"/>
      <c r="P3" s="498"/>
      <c r="Q3" s="498"/>
      <c r="R3" s="498"/>
      <c r="S3" s="380"/>
      <c r="T3" s="498"/>
      <c r="U3" s="498"/>
      <c r="V3" s="498"/>
      <c r="W3" s="498"/>
      <c r="X3" s="498"/>
      <c r="Y3" s="498"/>
      <c r="Z3" s="498"/>
      <c r="AA3" s="445"/>
    </row>
    <row r="4" spans="1:28" ht="24" customHeight="1" x14ac:dyDescent="0.2">
      <c r="A4" s="499">
        <v>2015</v>
      </c>
      <c r="B4" s="500" t="s">
        <v>458</v>
      </c>
      <c r="C4" s="500" t="s">
        <v>459</v>
      </c>
      <c r="D4" s="501" t="s">
        <v>365</v>
      </c>
      <c r="E4" s="501" t="s">
        <v>370</v>
      </c>
      <c r="F4" s="502" t="s">
        <v>367</v>
      </c>
      <c r="G4" s="503"/>
      <c r="H4" s="503"/>
      <c r="I4" s="503"/>
      <c r="J4" s="503"/>
      <c r="K4" s="504"/>
      <c r="L4" s="502" t="s">
        <v>368</v>
      </c>
      <c r="M4" s="503"/>
      <c r="N4" s="504"/>
      <c r="O4" s="499">
        <v>2015</v>
      </c>
      <c r="P4" s="355" t="s">
        <v>366</v>
      </c>
      <c r="Q4" s="505"/>
      <c r="R4" s="356"/>
      <c r="S4" s="356"/>
      <c r="T4" s="356"/>
      <c r="U4" s="357"/>
      <c r="V4" s="356" t="s">
        <v>369</v>
      </c>
      <c r="W4" s="505"/>
      <c r="X4" s="356"/>
      <c r="Y4" s="357"/>
      <c r="Z4" s="501" t="s">
        <v>371</v>
      </c>
      <c r="AA4" s="506" t="s">
        <v>264</v>
      </c>
      <c r="AB4" s="4"/>
    </row>
    <row r="5" spans="1:28" ht="12" customHeight="1" x14ac:dyDescent="0.2">
      <c r="A5" s="1921" t="s">
        <v>264</v>
      </c>
      <c r="B5" s="1917" t="s">
        <v>381</v>
      </c>
      <c r="C5" s="1913" t="s">
        <v>375</v>
      </c>
      <c r="D5" s="1913" t="s">
        <v>324</v>
      </c>
      <c r="E5" s="1913" t="s">
        <v>334</v>
      </c>
      <c r="F5" s="1919" t="s">
        <v>209</v>
      </c>
      <c r="G5" s="1915" t="s">
        <v>331</v>
      </c>
      <c r="H5" s="1915" t="s">
        <v>330</v>
      </c>
      <c r="I5" s="1915" t="s">
        <v>332</v>
      </c>
      <c r="J5" s="1909" t="s">
        <v>376</v>
      </c>
      <c r="K5" s="1917" t="s">
        <v>950</v>
      </c>
      <c r="L5" s="1919" t="s">
        <v>604</v>
      </c>
      <c r="M5" s="1909" t="s">
        <v>210</v>
      </c>
      <c r="N5" s="1917" t="s">
        <v>951</v>
      </c>
      <c r="O5" s="1921" t="s">
        <v>264</v>
      </c>
      <c r="P5" s="1922" t="s">
        <v>322</v>
      </c>
      <c r="Q5" s="1909" t="s">
        <v>211</v>
      </c>
      <c r="R5" s="1915" t="s">
        <v>325</v>
      </c>
      <c r="S5" s="1909" t="s">
        <v>378</v>
      </c>
      <c r="T5" s="1915" t="s">
        <v>327</v>
      </c>
      <c r="U5" s="1917" t="s">
        <v>952</v>
      </c>
      <c r="V5" s="1919" t="s">
        <v>377</v>
      </c>
      <c r="W5" s="1909" t="s">
        <v>254</v>
      </c>
      <c r="X5" s="1909" t="s">
        <v>256</v>
      </c>
      <c r="Y5" s="1909" t="s">
        <v>953</v>
      </c>
      <c r="Z5" s="1911" t="s">
        <v>321</v>
      </c>
      <c r="AA5" s="1913" t="s">
        <v>379</v>
      </c>
      <c r="AB5" s="4"/>
    </row>
    <row r="6" spans="1:28" ht="12" customHeight="1" x14ac:dyDescent="0.2">
      <c r="A6" s="1912"/>
      <c r="B6" s="1918" t="s">
        <v>258</v>
      </c>
      <c r="C6" s="1914" t="s">
        <v>257</v>
      </c>
      <c r="D6" s="1914"/>
      <c r="E6" s="1914"/>
      <c r="F6" s="1920" t="s">
        <v>329</v>
      </c>
      <c r="G6" s="1916"/>
      <c r="H6" s="1916"/>
      <c r="I6" s="1916"/>
      <c r="J6" s="1910" t="s">
        <v>328</v>
      </c>
      <c r="K6" s="1917"/>
      <c r="L6" s="1920"/>
      <c r="M6" s="1910" t="s">
        <v>333</v>
      </c>
      <c r="N6" s="1918" t="s">
        <v>368</v>
      </c>
      <c r="O6" s="1912"/>
      <c r="P6" s="1923" t="s">
        <v>322</v>
      </c>
      <c r="Q6" s="1910" t="s">
        <v>323</v>
      </c>
      <c r="R6" s="1916" t="s">
        <v>325</v>
      </c>
      <c r="S6" s="1910" t="s">
        <v>326</v>
      </c>
      <c r="T6" s="1916" t="s">
        <v>327</v>
      </c>
      <c r="U6" s="1918"/>
      <c r="V6" s="1920"/>
      <c r="W6" s="1910" t="s">
        <v>254</v>
      </c>
      <c r="X6" s="1910" t="s">
        <v>256</v>
      </c>
      <c r="Y6" s="1910" t="s">
        <v>374</v>
      </c>
      <c r="Z6" s="1912"/>
      <c r="AA6" s="1914" t="s">
        <v>335</v>
      </c>
      <c r="AB6" s="4"/>
    </row>
    <row r="7" spans="1:28" ht="12" x14ac:dyDescent="0.2">
      <c r="A7" s="1180" t="s">
        <v>538</v>
      </c>
      <c r="B7" s="514">
        <v>1525939.0567357857</v>
      </c>
      <c r="C7" s="515">
        <v>1072333.1144685689</v>
      </c>
      <c r="D7" s="515">
        <v>1436748.9814007995</v>
      </c>
      <c r="E7" s="515">
        <v>208541.65761948901</v>
      </c>
      <c r="F7" s="516">
        <v>36933.742557081554</v>
      </c>
      <c r="G7" s="517">
        <v>17855.00296658817</v>
      </c>
      <c r="H7" s="517">
        <v>30655.864196958111</v>
      </c>
      <c r="I7" s="517">
        <v>7908.9246276452523</v>
      </c>
      <c r="J7" s="517">
        <v>12644.622406513316</v>
      </c>
      <c r="K7" s="514">
        <v>105998.15675476439</v>
      </c>
      <c r="L7" s="517">
        <v>326169.42169380357</v>
      </c>
      <c r="M7" s="517">
        <v>60645.555847208125</v>
      </c>
      <c r="N7" s="514">
        <v>386814.97754100908</v>
      </c>
      <c r="O7" s="1180" t="s">
        <v>538</v>
      </c>
      <c r="P7" s="516">
        <v>165631.59326951078</v>
      </c>
      <c r="Q7" s="517">
        <v>3236.164478463842</v>
      </c>
      <c r="R7" s="517">
        <v>189158.50453971181</v>
      </c>
      <c r="S7" s="517">
        <v>3645.9072779504295</v>
      </c>
      <c r="T7" s="517">
        <v>16437.41528146949</v>
      </c>
      <c r="U7" s="518">
        <v>378109.58484711748</v>
      </c>
      <c r="V7" s="517">
        <v>3700.1408242620228</v>
      </c>
      <c r="W7" s="517">
        <v>10848.975504773121</v>
      </c>
      <c r="X7" s="517">
        <v>7000.6910891052476</v>
      </c>
      <c r="Y7" s="514">
        <v>21549.807418140605</v>
      </c>
      <c r="Z7" s="101">
        <v>203876.72018161355</v>
      </c>
      <c r="AA7" s="514">
        <v>5339912.056969868</v>
      </c>
      <c r="AB7" s="98"/>
    </row>
    <row r="8" spans="1:28" ht="12" x14ac:dyDescent="0.2">
      <c r="A8" s="1181" t="s">
        <v>476</v>
      </c>
      <c r="B8" s="514">
        <v>1244689.3349363082</v>
      </c>
      <c r="C8" s="515">
        <v>665964.45508980611</v>
      </c>
      <c r="D8" s="515">
        <v>58941.214651800161</v>
      </c>
      <c r="E8" s="515">
        <v>260289.83510177187</v>
      </c>
      <c r="F8" s="516">
        <v>17084.687161753842</v>
      </c>
      <c r="G8" s="517">
        <v>7326.6302778066693</v>
      </c>
      <c r="H8" s="517">
        <v>21192.868579210935</v>
      </c>
      <c r="I8" s="517">
        <v>5771.4819501243692</v>
      </c>
      <c r="J8" s="517">
        <v>8985.0018558344836</v>
      </c>
      <c r="K8" s="514">
        <v>60360.669824725643</v>
      </c>
      <c r="L8" s="517">
        <v>61936.352614513002</v>
      </c>
      <c r="M8" s="517">
        <v>11462.580850438668</v>
      </c>
      <c r="N8" s="514">
        <v>73398.933464951711</v>
      </c>
      <c r="O8" s="1181" t="s">
        <v>476</v>
      </c>
      <c r="P8" s="516">
        <v>27899.150482174933</v>
      </c>
      <c r="Q8" s="517">
        <v>1180.3832128448189</v>
      </c>
      <c r="R8" s="517">
        <v>43891.307008192445</v>
      </c>
      <c r="S8" s="517">
        <v>1379.4820520693318</v>
      </c>
      <c r="T8" s="517">
        <v>3783.962143933114</v>
      </c>
      <c r="U8" s="518">
        <v>78134.28489921405</v>
      </c>
      <c r="V8" s="517">
        <v>2439.610083844655</v>
      </c>
      <c r="W8" s="517">
        <v>4368.7617084126423</v>
      </c>
      <c r="X8" s="517">
        <v>3635.567646157715</v>
      </c>
      <c r="Y8" s="514">
        <v>10443.939438415171</v>
      </c>
      <c r="Z8" s="101">
        <v>87938.967834405645</v>
      </c>
      <c r="AA8" s="514">
        <v>2540161.6352410521</v>
      </c>
      <c r="AB8" s="98"/>
    </row>
    <row r="9" spans="1:28" ht="12" x14ac:dyDescent="0.2">
      <c r="A9" s="1181" t="s">
        <v>539</v>
      </c>
      <c r="B9" s="514">
        <v>26145.319334606258</v>
      </c>
      <c r="C9" s="515">
        <v>18995.64696519298</v>
      </c>
      <c r="D9" s="515">
        <v>1967.3566862046052</v>
      </c>
      <c r="E9" s="515">
        <v>4714.0230606066743</v>
      </c>
      <c r="F9" s="516">
        <v>646.56967753789547</v>
      </c>
      <c r="G9" s="517">
        <v>193.23562062295883</v>
      </c>
      <c r="H9" s="517">
        <v>1064.6513460623892</v>
      </c>
      <c r="I9" s="517">
        <v>141.38758535262991</v>
      </c>
      <c r="J9" s="517">
        <v>399.31428201586715</v>
      </c>
      <c r="K9" s="514">
        <v>2445.1585115917323</v>
      </c>
      <c r="L9" s="517">
        <v>3149.2727531377968</v>
      </c>
      <c r="M9" s="517">
        <v>1307.4862590069433</v>
      </c>
      <c r="N9" s="514">
        <v>4456.7590121447411</v>
      </c>
      <c r="O9" s="1181" t="s">
        <v>539</v>
      </c>
      <c r="P9" s="516">
        <v>2116.4286894995753</v>
      </c>
      <c r="Q9" s="517">
        <v>82.199103013561171</v>
      </c>
      <c r="R9" s="517">
        <v>419.41815321072647</v>
      </c>
      <c r="S9" s="517">
        <v>104.04435682502334</v>
      </c>
      <c r="T9" s="517">
        <v>138.23042577269936</v>
      </c>
      <c r="U9" s="518">
        <v>2860.320728321587</v>
      </c>
      <c r="V9" s="517">
        <v>83.204667858121056</v>
      </c>
      <c r="W9" s="517">
        <v>170.789407314665</v>
      </c>
      <c r="X9" s="517">
        <v>101.42427984292659</v>
      </c>
      <c r="Y9" s="514">
        <v>355.41835501571296</v>
      </c>
      <c r="Z9" s="101">
        <v>2827.0345575718775</v>
      </c>
      <c r="AA9" s="514">
        <v>64767.037211255025</v>
      </c>
      <c r="AB9" s="98"/>
    </row>
    <row r="10" spans="1:28" ht="12" x14ac:dyDescent="0.2">
      <c r="A10" s="1181" t="s">
        <v>554</v>
      </c>
      <c r="B10" s="514">
        <v>22421.590049864448</v>
      </c>
      <c r="C10" s="515">
        <v>17727.285031191073</v>
      </c>
      <c r="D10" s="515">
        <v>1300.5823868944733</v>
      </c>
      <c r="E10" s="515">
        <v>4006.0428713229976</v>
      </c>
      <c r="F10" s="516">
        <v>432.09188874336479</v>
      </c>
      <c r="G10" s="517">
        <v>128.15517506341257</v>
      </c>
      <c r="H10" s="517">
        <v>527.51599145371119</v>
      </c>
      <c r="I10" s="517">
        <v>126.37120552840723</v>
      </c>
      <c r="J10" s="517">
        <v>277.63581964261959</v>
      </c>
      <c r="K10" s="514">
        <v>1491.7700804315093</v>
      </c>
      <c r="L10" s="517">
        <v>4477.966630764322</v>
      </c>
      <c r="M10" s="517">
        <v>914.72532604026469</v>
      </c>
      <c r="N10" s="514">
        <v>5392.691956804586</v>
      </c>
      <c r="O10" s="1181" t="s">
        <v>554</v>
      </c>
      <c r="P10" s="516">
        <v>1714.7839468559898</v>
      </c>
      <c r="Q10" s="517">
        <v>98.399185461478595</v>
      </c>
      <c r="R10" s="517">
        <v>533.08219296593961</v>
      </c>
      <c r="S10" s="517">
        <v>46.040221780684135</v>
      </c>
      <c r="T10" s="517">
        <v>27.863552067226287</v>
      </c>
      <c r="U10" s="518">
        <v>2420.1690991313189</v>
      </c>
      <c r="V10" s="517">
        <v>66.531896906364153</v>
      </c>
      <c r="W10" s="517">
        <v>93.542360842226344</v>
      </c>
      <c r="X10" s="517">
        <v>337.28723461175451</v>
      </c>
      <c r="Y10" s="514">
        <v>497.3614923603451</v>
      </c>
      <c r="Z10" s="101">
        <v>3132.7801756607496</v>
      </c>
      <c r="AA10" s="514">
        <v>58390.273143660044</v>
      </c>
      <c r="AB10" s="98"/>
    </row>
    <row r="11" spans="1:28" ht="12" x14ac:dyDescent="0.2">
      <c r="A11" s="1181" t="s">
        <v>540</v>
      </c>
      <c r="B11" s="514">
        <v>603518.68010864465</v>
      </c>
      <c r="C11" s="515">
        <v>344209.948252181</v>
      </c>
      <c r="D11" s="515">
        <v>25701.644104436131</v>
      </c>
      <c r="E11" s="515">
        <v>74709.635173573784</v>
      </c>
      <c r="F11" s="516">
        <v>7482.1728397777624</v>
      </c>
      <c r="G11" s="517">
        <v>3907.8037401329721</v>
      </c>
      <c r="H11" s="517">
        <v>13852.216205220506</v>
      </c>
      <c r="I11" s="517">
        <v>1986.2817598476167</v>
      </c>
      <c r="J11" s="517">
        <v>6177.3100310319833</v>
      </c>
      <c r="K11" s="514">
        <v>33405.78457600953</v>
      </c>
      <c r="L11" s="517">
        <v>28724.656634905721</v>
      </c>
      <c r="M11" s="517">
        <v>4179.4124008903482</v>
      </c>
      <c r="N11" s="514">
        <v>32904.069035796078</v>
      </c>
      <c r="O11" s="1181" t="s">
        <v>540</v>
      </c>
      <c r="P11" s="516">
        <v>5111.4870026940071</v>
      </c>
      <c r="Q11" s="517">
        <v>712.88100211627147</v>
      </c>
      <c r="R11" s="517">
        <v>7312.445725261121</v>
      </c>
      <c r="S11" s="517">
        <v>813.26500419847366</v>
      </c>
      <c r="T11" s="517">
        <v>1282.0807841245182</v>
      </c>
      <c r="U11" s="518">
        <v>15232.15951839439</v>
      </c>
      <c r="V11" s="517">
        <v>578.40039389993558</v>
      </c>
      <c r="W11" s="517">
        <v>1928.1183155543376</v>
      </c>
      <c r="X11" s="517">
        <v>1364.0468495507516</v>
      </c>
      <c r="Y11" s="514">
        <v>3870.5655590050283</v>
      </c>
      <c r="Z11" s="101">
        <v>40199.547769084464</v>
      </c>
      <c r="AA11" s="514">
        <v>1173752.0340968682</v>
      </c>
      <c r="AB11" s="98"/>
    </row>
    <row r="12" spans="1:28" ht="12" x14ac:dyDescent="0.2">
      <c r="A12" s="1181" t="s">
        <v>669</v>
      </c>
      <c r="B12" s="514">
        <v>631224.18682128377</v>
      </c>
      <c r="C12" s="515">
        <v>400979.4191869488</v>
      </c>
      <c r="D12" s="515">
        <v>140634.27058759835</v>
      </c>
      <c r="E12" s="515">
        <v>103511.45690610622</v>
      </c>
      <c r="F12" s="516">
        <v>13285.155002026051</v>
      </c>
      <c r="G12" s="517">
        <v>8359.5558179084383</v>
      </c>
      <c r="H12" s="517">
        <v>18270.700468194202</v>
      </c>
      <c r="I12" s="517">
        <v>2649.7769956781335</v>
      </c>
      <c r="J12" s="517">
        <v>7190.1363090028499</v>
      </c>
      <c r="K12" s="514">
        <v>49755.324592806617</v>
      </c>
      <c r="L12" s="517">
        <v>50015.768184762914</v>
      </c>
      <c r="M12" s="517">
        <v>8675.4446092159505</v>
      </c>
      <c r="N12" s="514">
        <v>58691.212793978841</v>
      </c>
      <c r="O12" s="1181" t="s">
        <v>669</v>
      </c>
      <c r="P12" s="516">
        <v>45304.433976215791</v>
      </c>
      <c r="Q12" s="517">
        <v>1162.2872254992276</v>
      </c>
      <c r="R12" s="517">
        <v>15439.16867636968</v>
      </c>
      <c r="S12" s="517">
        <v>822.41267857129003</v>
      </c>
      <c r="T12" s="517">
        <v>5481.4868475723097</v>
      </c>
      <c r="U12" s="518">
        <v>68209.78940422814</v>
      </c>
      <c r="V12" s="517">
        <v>859.97027920127675</v>
      </c>
      <c r="W12" s="517">
        <v>2912.2526853981876</v>
      </c>
      <c r="X12" s="517">
        <v>2932.5842321280506</v>
      </c>
      <c r="Y12" s="514">
        <v>6704.807196727571</v>
      </c>
      <c r="Z12" s="101">
        <v>55262.801813376442</v>
      </c>
      <c r="AA12" s="514">
        <v>1514973.2693028706</v>
      </c>
      <c r="AB12" s="98"/>
    </row>
    <row r="13" spans="1:28" ht="12" x14ac:dyDescent="0.2">
      <c r="A13" s="1181" t="s">
        <v>477</v>
      </c>
      <c r="B13" s="514">
        <v>181429.44956672486</v>
      </c>
      <c r="C13" s="515">
        <v>168660.97546117805</v>
      </c>
      <c r="D13" s="515">
        <v>46436.313917827829</v>
      </c>
      <c r="E13" s="515">
        <v>35900.312147412333</v>
      </c>
      <c r="F13" s="516">
        <v>5642.5887400897991</v>
      </c>
      <c r="G13" s="517">
        <v>4790.6871922226146</v>
      </c>
      <c r="H13" s="517">
        <v>9325.8708700177449</v>
      </c>
      <c r="I13" s="517">
        <v>1157.6331728407918</v>
      </c>
      <c r="J13" s="517">
        <v>4085.7045324944338</v>
      </c>
      <c r="K13" s="514">
        <v>25002.484507665071</v>
      </c>
      <c r="L13" s="517">
        <v>30556.926756819939</v>
      </c>
      <c r="M13" s="517">
        <v>4865.9662750318139</v>
      </c>
      <c r="N13" s="514">
        <v>35422.893031851767</v>
      </c>
      <c r="O13" s="1181" t="s">
        <v>477</v>
      </c>
      <c r="P13" s="516">
        <v>19996.999147661681</v>
      </c>
      <c r="Q13" s="517">
        <v>510.63325946436498</v>
      </c>
      <c r="R13" s="517">
        <v>7699.2293749187857</v>
      </c>
      <c r="S13" s="517">
        <v>466.94930476600268</v>
      </c>
      <c r="T13" s="517">
        <v>3280.4392407180467</v>
      </c>
      <c r="U13" s="518">
        <v>31954.250327528913</v>
      </c>
      <c r="V13" s="517">
        <v>410.37996938800705</v>
      </c>
      <c r="W13" s="517">
        <v>1182.4473944331803</v>
      </c>
      <c r="X13" s="517">
        <v>1335.7441465443865</v>
      </c>
      <c r="Y13" s="514">
        <v>2928.5715103655689</v>
      </c>
      <c r="Z13" s="101">
        <v>24028.574810069887</v>
      </c>
      <c r="AA13" s="514">
        <v>551763.82528061257</v>
      </c>
      <c r="AB13" s="98"/>
    </row>
    <row r="14" spans="1:28" ht="12" x14ac:dyDescent="0.2">
      <c r="A14" s="1181" t="s">
        <v>478</v>
      </c>
      <c r="B14" s="514">
        <v>558936.56497005292</v>
      </c>
      <c r="C14" s="515">
        <v>336813.51670931937</v>
      </c>
      <c r="D14" s="515">
        <v>106071.73836610009</v>
      </c>
      <c r="E14" s="515">
        <v>94915.950997104315</v>
      </c>
      <c r="F14" s="516">
        <v>10868.381327391078</v>
      </c>
      <c r="G14" s="517">
        <v>7264.6295531088526</v>
      </c>
      <c r="H14" s="517">
        <v>15057.252622351265</v>
      </c>
      <c r="I14" s="517">
        <v>2249.5810750448441</v>
      </c>
      <c r="J14" s="517">
        <v>5879.3262673692898</v>
      </c>
      <c r="K14" s="514">
        <v>41319.170845263245</v>
      </c>
      <c r="L14" s="517">
        <v>40538.960598971149</v>
      </c>
      <c r="M14" s="517">
        <v>7297.4830430279826</v>
      </c>
      <c r="N14" s="514">
        <v>47836.443641999154</v>
      </c>
      <c r="O14" s="1181" t="s">
        <v>478</v>
      </c>
      <c r="P14" s="516">
        <v>35260.618460634076</v>
      </c>
      <c r="Q14" s="517">
        <v>922.09392460636479</v>
      </c>
      <c r="R14" s="517">
        <v>10742.461559044836</v>
      </c>
      <c r="S14" s="517">
        <v>712.72943380182687</v>
      </c>
      <c r="T14" s="517">
        <v>3951.2601071322429</v>
      </c>
      <c r="U14" s="518">
        <v>51589.163485218975</v>
      </c>
      <c r="V14" s="517">
        <v>695.52982383438746</v>
      </c>
      <c r="W14" s="517">
        <v>2433.2293725508457</v>
      </c>
      <c r="X14" s="517">
        <v>2569.3728563947084</v>
      </c>
      <c r="Y14" s="514">
        <v>5698.1320527799426</v>
      </c>
      <c r="Z14" s="147">
        <v>44840.334657821142</v>
      </c>
      <c r="AA14" s="514">
        <v>1288021.0157256671</v>
      </c>
      <c r="AB14" s="98"/>
    </row>
    <row r="15" spans="1:28" ht="12" x14ac:dyDescent="0.2">
      <c r="A15" s="1180" t="s">
        <v>215</v>
      </c>
      <c r="B15" s="519">
        <v>3507652.0487582646</v>
      </c>
      <c r="C15" s="520">
        <v>1803669.5327108272</v>
      </c>
      <c r="D15" s="520">
        <v>1482303.7894317217</v>
      </c>
      <c r="E15" s="520">
        <v>512323.39010269061</v>
      </c>
      <c r="F15" s="521">
        <v>51073.161551294797</v>
      </c>
      <c r="G15" s="522">
        <v>21620.054835645053</v>
      </c>
      <c r="H15" s="522">
        <v>43788.494199085813</v>
      </c>
      <c r="I15" s="522">
        <v>11448.316664624623</v>
      </c>
      <c r="J15" s="522">
        <v>17088.838624898672</v>
      </c>
      <c r="K15" s="519">
        <v>145018.86587555305</v>
      </c>
      <c r="L15" s="523">
        <v>335841.68427984422</v>
      </c>
      <c r="M15" s="524">
        <v>63777.147010318804</v>
      </c>
      <c r="N15" s="519">
        <v>399618.83129015617</v>
      </c>
      <c r="O15" s="1180" t="s">
        <v>215</v>
      </c>
      <c r="P15" s="525">
        <v>173520.13966467016</v>
      </c>
      <c r="Q15" s="526">
        <v>4436.7660282046363</v>
      </c>
      <c r="R15" s="526">
        <v>193657.79623848698</v>
      </c>
      <c r="S15" s="526">
        <v>4692.8271861439262</v>
      </c>
      <c r="T15" s="526">
        <v>17525.374087026252</v>
      </c>
      <c r="U15" s="527">
        <v>393832.90320454165</v>
      </c>
      <c r="V15" s="525">
        <v>5041.919272228929</v>
      </c>
      <c r="W15" s="526">
        <v>12958.917656849038</v>
      </c>
      <c r="X15" s="526">
        <v>9976.8922847134236</v>
      </c>
      <c r="Y15" s="527">
        <v>27977.72921379055</v>
      </c>
      <c r="Z15" s="528">
        <v>290620.68579832115</v>
      </c>
      <c r="AA15" s="528">
        <v>8563017.7764013242</v>
      </c>
      <c r="AB15" s="98"/>
    </row>
    <row r="16" spans="1:28" ht="12" x14ac:dyDescent="0.2">
      <c r="A16" s="1182" t="s">
        <v>479</v>
      </c>
      <c r="B16" s="1301"/>
      <c r="C16" s="1301"/>
      <c r="D16" s="1301"/>
      <c r="E16" s="1301"/>
      <c r="F16" s="1301"/>
      <c r="G16" s="1301"/>
      <c r="H16" s="1301"/>
      <c r="I16" s="1301"/>
      <c r="J16" s="1301"/>
      <c r="K16" s="1301"/>
      <c r="L16" s="1301"/>
      <c r="M16" s="1301"/>
      <c r="N16" s="1301"/>
      <c r="O16" s="1182" t="s">
        <v>250</v>
      </c>
      <c r="P16" s="1301"/>
      <c r="Q16" s="1301"/>
      <c r="R16" s="1301"/>
      <c r="S16" s="1301"/>
      <c r="T16" s="1301"/>
      <c r="U16" s="1301"/>
      <c r="V16" s="1301"/>
      <c r="W16" s="1301"/>
      <c r="X16" s="1301"/>
      <c r="Y16" s="1301"/>
      <c r="Z16" s="1301"/>
      <c r="AA16" s="1301"/>
      <c r="AB16" s="4"/>
    </row>
    <row r="17" spans="1:28" ht="12" x14ac:dyDescent="0.2">
      <c r="A17" s="1180" t="s">
        <v>538</v>
      </c>
      <c r="B17" s="514">
        <v>1448717.2994078668</v>
      </c>
      <c r="C17" s="515">
        <v>984667.66578167793</v>
      </c>
      <c r="D17" s="515">
        <v>8485.9904379745585</v>
      </c>
      <c r="E17" s="515">
        <v>68237.449597670697</v>
      </c>
      <c r="F17" s="516">
        <v>28306.353643772647</v>
      </c>
      <c r="G17" s="517">
        <v>9403.6251888103907</v>
      </c>
      <c r="H17" s="517">
        <v>25391.519499988415</v>
      </c>
      <c r="I17" s="517">
        <v>6608.6259263465508</v>
      </c>
      <c r="J17" s="517">
        <v>10391.622406513316</v>
      </c>
      <c r="K17" s="514">
        <v>80101.7466654093</v>
      </c>
      <c r="L17" s="517">
        <v>58345.077172095363</v>
      </c>
      <c r="M17" s="517">
        <v>10563.56935154114</v>
      </c>
      <c r="N17" s="514">
        <v>68908.646523636038</v>
      </c>
      <c r="O17" s="1180" t="s">
        <v>538</v>
      </c>
      <c r="P17" s="516">
        <v>47514.319224555271</v>
      </c>
      <c r="Q17" s="517">
        <v>1757.203411128969</v>
      </c>
      <c r="R17" s="517">
        <v>8274.4459170246337</v>
      </c>
      <c r="S17" s="517">
        <v>1048.4914192992762</v>
      </c>
      <c r="T17" s="517">
        <v>1614.5501805378206</v>
      </c>
      <c r="U17" s="518">
        <v>60209.010152546223</v>
      </c>
      <c r="V17" s="517">
        <v>3375.1408242620228</v>
      </c>
      <c r="W17" s="517">
        <v>10092.808838106455</v>
      </c>
      <c r="X17" s="517">
        <v>6164.6910891052476</v>
      </c>
      <c r="Y17" s="514">
        <v>19632.640751473937</v>
      </c>
      <c r="Z17" s="101">
        <v>129788.97358758151</v>
      </c>
      <c r="AA17" s="514">
        <v>2868749.4229083913</v>
      </c>
      <c r="AB17" s="98"/>
    </row>
    <row r="18" spans="1:28" ht="12" x14ac:dyDescent="0.2">
      <c r="A18" s="1181" t="s">
        <v>476</v>
      </c>
      <c r="B18" s="514">
        <v>1218266.0411383591</v>
      </c>
      <c r="C18" s="515">
        <v>647773.22216614964</v>
      </c>
      <c r="D18" s="515">
        <v>891.64235300598216</v>
      </c>
      <c r="E18" s="515">
        <v>69277.363470936471</v>
      </c>
      <c r="F18" s="516">
        <v>14142.831572898256</v>
      </c>
      <c r="G18" s="517">
        <v>4578.5496386390732</v>
      </c>
      <c r="H18" s="517">
        <v>19052.54724613225</v>
      </c>
      <c r="I18" s="517">
        <v>5079.2059760983948</v>
      </c>
      <c r="J18" s="517">
        <v>7955.8601891678163</v>
      </c>
      <c r="K18" s="514">
        <v>50808.994622931124</v>
      </c>
      <c r="L18" s="517">
        <v>6828.3862506131072</v>
      </c>
      <c r="M18" s="517">
        <v>1824.4264927104343</v>
      </c>
      <c r="N18" s="514">
        <v>8652.8127433236041</v>
      </c>
      <c r="O18" s="1181" t="s">
        <v>476</v>
      </c>
      <c r="P18" s="516">
        <v>5818.7563834447355</v>
      </c>
      <c r="Q18" s="517">
        <v>647.7055825601758</v>
      </c>
      <c r="R18" s="517">
        <v>1240.2595213854074</v>
      </c>
      <c r="S18" s="517">
        <v>427.84645629255954</v>
      </c>
      <c r="T18" s="517">
        <v>334.88583268397667</v>
      </c>
      <c r="U18" s="518">
        <v>8469.4537763669159</v>
      </c>
      <c r="V18" s="517">
        <v>2335.110083844655</v>
      </c>
      <c r="W18" s="517">
        <v>4126.2617084126423</v>
      </c>
      <c r="X18" s="517">
        <v>3374.8753384654074</v>
      </c>
      <c r="Y18" s="514">
        <v>9836.2471307228625</v>
      </c>
      <c r="Z18" s="101">
        <v>70022.96129467657</v>
      </c>
      <c r="AA18" s="514">
        <v>2083998.7386961151</v>
      </c>
      <c r="AB18" s="98"/>
    </row>
    <row r="19" spans="1:28" ht="12" x14ac:dyDescent="0.2">
      <c r="A19" s="1181" t="s">
        <v>539</v>
      </c>
      <c r="B19" s="514">
        <v>25273.943525010585</v>
      </c>
      <c r="C19" s="515">
        <v>17599.229641550162</v>
      </c>
      <c r="D19" s="515">
        <v>26.952967520028164</v>
      </c>
      <c r="E19" s="515">
        <v>1648.9050270574344</v>
      </c>
      <c r="F19" s="516">
        <v>445.49348706170497</v>
      </c>
      <c r="G19" s="517">
        <v>193.23562062295883</v>
      </c>
      <c r="H19" s="517">
        <v>921.22855194474198</v>
      </c>
      <c r="I19" s="517">
        <v>141.38758535262991</v>
      </c>
      <c r="J19" s="517">
        <v>399.31428201586715</v>
      </c>
      <c r="K19" s="514">
        <v>2100.6595269978948</v>
      </c>
      <c r="L19" s="517">
        <v>181.00610233631693</v>
      </c>
      <c r="M19" s="517">
        <v>23.71641522816811</v>
      </c>
      <c r="N19" s="514">
        <v>204.72251756448509</v>
      </c>
      <c r="O19" s="1181" t="s">
        <v>539</v>
      </c>
      <c r="P19" s="516">
        <v>334.36162820262911</v>
      </c>
      <c r="Q19" s="517">
        <v>22.572406180981989</v>
      </c>
      <c r="R19" s="517">
        <v>25.728726295310835</v>
      </c>
      <c r="S19" s="517">
        <v>11.573768589729223</v>
      </c>
      <c r="T19" s="517">
        <v>14.008203550477141</v>
      </c>
      <c r="U19" s="518">
        <v>408.2447328191281</v>
      </c>
      <c r="V19" s="517">
        <v>83.204667858121056</v>
      </c>
      <c r="W19" s="517">
        <v>170.789407314665</v>
      </c>
      <c r="X19" s="517">
        <v>101.42427984292659</v>
      </c>
      <c r="Y19" s="514">
        <v>355.41835501571296</v>
      </c>
      <c r="Z19" s="101">
        <v>2225.3881918855618</v>
      </c>
      <c r="AA19" s="514">
        <v>49843.464485419863</v>
      </c>
      <c r="AB19" s="98"/>
    </row>
    <row r="20" spans="1:28" ht="12" x14ac:dyDescent="0.2">
      <c r="A20" s="1181" t="s">
        <v>554</v>
      </c>
      <c r="B20" s="514">
        <v>21962.912033138044</v>
      </c>
      <c r="C20" s="515">
        <v>17144.661590193311</v>
      </c>
      <c r="D20" s="515">
        <v>28.799583150260371</v>
      </c>
      <c r="E20" s="515">
        <v>1429.1022816821453</v>
      </c>
      <c r="F20" s="516">
        <v>375.13950779098383</v>
      </c>
      <c r="G20" s="517">
        <v>128.15517506341257</v>
      </c>
      <c r="H20" s="517">
        <v>446.32849145371119</v>
      </c>
      <c r="I20" s="517">
        <v>99.0676340998358</v>
      </c>
      <c r="J20" s="517">
        <v>277.63581964261959</v>
      </c>
      <c r="K20" s="514">
        <v>1326.326628050557</v>
      </c>
      <c r="L20" s="517">
        <v>143.95864953013162</v>
      </c>
      <c r="M20" s="517">
        <v>38.551651729986922</v>
      </c>
      <c r="N20" s="514">
        <v>182.51030126011855</v>
      </c>
      <c r="O20" s="1181" t="s">
        <v>554</v>
      </c>
      <c r="P20" s="516">
        <v>237.50869092400441</v>
      </c>
      <c r="Q20" s="517">
        <v>13.734027090437875</v>
      </c>
      <c r="R20" s="517">
        <v>22.677660620709325</v>
      </c>
      <c r="S20" s="517">
        <v>7.5696335453900225</v>
      </c>
      <c r="T20" s="517">
        <v>27.863552067226287</v>
      </c>
      <c r="U20" s="518">
        <v>309.35356424776808</v>
      </c>
      <c r="V20" s="517">
        <v>66.531896906364153</v>
      </c>
      <c r="W20" s="517">
        <v>93.542360842226344</v>
      </c>
      <c r="X20" s="517">
        <v>76.59492691944682</v>
      </c>
      <c r="Y20" s="514">
        <v>236.66918466803739</v>
      </c>
      <c r="Z20" s="101">
        <v>1713.2552966633048</v>
      </c>
      <c r="AA20" s="514">
        <v>44333.590463052096</v>
      </c>
      <c r="AB20" s="98"/>
    </row>
    <row r="21" spans="1:28" ht="12" x14ac:dyDescent="0.2">
      <c r="A21" s="1181" t="s">
        <v>127</v>
      </c>
      <c r="B21" s="514">
        <v>592980.22422684892</v>
      </c>
      <c r="C21" s="515">
        <v>333456.46770680387</v>
      </c>
      <c r="D21" s="515">
        <v>486.79463054075592</v>
      </c>
      <c r="E21" s="515">
        <v>30536.397137838896</v>
      </c>
      <c r="F21" s="516">
        <v>6602.4439220288441</v>
      </c>
      <c r="G21" s="517">
        <v>2658.4401037693356</v>
      </c>
      <c r="H21" s="517">
        <v>11913.93327295669</v>
      </c>
      <c r="I21" s="517">
        <v>1759.8012403670973</v>
      </c>
      <c r="J21" s="517">
        <v>5283.4683643653161</v>
      </c>
      <c r="K21" s="514">
        <v>28218.086903485979</v>
      </c>
      <c r="L21" s="517">
        <v>2498.4986940928861</v>
      </c>
      <c r="M21" s="517">
        <v>920.81447975778849</v>
      </c>
      <c r="N21" s="514">
        <v>3419.3131738506722</v>
      </c>
      <c r="O21" s="1181" t="s">
        <v>540</v>
      </c>
      <c r="P21" s="516">
        <v>1455.2062734433437</v>
      </c>
      <c r="Q21" s="517">
        <v>446.61723434547713</v>
      </c>
      <c r="R21" s="517">
        <v>539.41600962395876</v>
      </c>
      <c r="S21" s="517">
        <v>203.01866720213661</v>
      </c>
      <c r="T21" s="517">
        <v>115.76653291678869</v>
      </c>
      <c r="U21" s="518">
        <v>2760.0247175316954</v>
      </c>
      <c r="V21" s="517">
        <v>578.40039389993558</v>
      </c>
      <c r="W21" s="517">
        <v>1685.6183155543376</v>
      </c>
      <c r="X21" s="517">
        <v>1303.75838801229</v>
      </c>
      <c r="Y21" s="514">
        <v>3567.7770974665668</v>
      </c>
      <c r="Z21" s="101">
        <v>32868.990906169282</v>
      </c>
      <c r="AA21" s="514">
        <v>1028294.0765002861</v>
      </c>
      <c r="AB21" s="98"/>
    </row>
    <row r="22" spans="1:28" ht="12" x14ac:dyDescent="0.2">
      <c r="A22" s="1181" t="s">
        <v>669</v>
      </c>
      <c r="B22" s="514">
        <v>618229.67489488854</v>
      </c>
      <c r="C22" s="515">
        <v>385009.25317014288</v>
      </c>
      <c r="D22" s="515">
        <v>950.9427373697697</v>
      </c>
      <c r="E22" s="515">
        <v>44286.728784335894</v>
      </c>
      <c r="F22" s="516">
        <v>10844.095481546532</v>
      </c>
      <c r="G22" s="517">
        <v>4897.2160118208049</v>
      </c>
      <c r="H22" s="517">
        <v>15760.342138043961</v>
      </c>
      <c r="I22" s="517">
        <v>2205.9328398339776</v>
      </c>
      <c r="J22" s="517">
        <v>6172.4613090028497</v>
      </c>
      <c r="K22" s="514">
        <v>39880.047780245062</v>
      </c>
      <c r="L22" s="517">
        <v>4184.4599994753698</v>
      </c>
      <c r="M22" s="517">
        <v>1052.8520530613425</v>
      </c>
      <c r="N22" s="514">
        <v>5237.312052536704</v>
      </c>
      <c r="O22" s="1181" t="s">
        <v>669</v>
      </c>
      <c r="P22" s="516">
        <v>6698.0363158403852</v>
      </c>
      <c r="Q22" s="517">
        <v>580.02090363515367</v>
      </c>
      <c r="R22" s="517">
        <v>881.44245964016773</v>
      </c>
      <c r="S22" s="517">
        <v>335.41333575724133</v>
      </c>
      <c r="T22" s="517">
        <v>348.47635757920955</v>
      </c>
      <c r="U22" s="518">
        <v>8843.3893724521804</v>
      </c>
      <c r="V22" s="517">
        <v>801.97027920127675</v>
      </c>
      <c r="W22" s="517">
        <v>2831.4193520648541</v>
      </c>
      <c r="X22" s="517">
        <v>2671.891924435743</v>
      </c>
      <c r="Y22" s="514">
        <v>6305.2815557019303</v>
      </c>
      <c r="Z22" s="101">
        <v>45458.766077603985</v>
      </c>
      <c r="AA22" s="514">
        <v>1154201.3964251177</v>
      </c>
      <c r="AB22" s="98"/>
    </row>
    <row r="23" spans="1:28" ht="12" x14ac:dyDescent="0.2">
      <c r="A23" s="1181" t="s">
        <v>477</v>
      </c>
      <c r="B23" s="514">
        <v>174809.28210395764</v>
      </c>
      <c r="C23" s="515">
        <v>155766.20971889718</v>
      </c>
      <c r="D23" s="515">
        <v>386.47817516279508</v>
      </c>
      <c r="E23" s="515">
        <v>14485.372236411054</v>
      </c>
      <c r="F23" s="516">
        <v>4179.1861426872019</v>
      </c>
      <c r="G23" s="517">
        <v>2410.3792803277465</v>
      </c>
      <c r="H23" s="517">
        <v>7690.2461151157831</v>
      </c>
      <c r="I23" s="517">
        <v>926.99680920442825</v>
      </c>
      <c r="J23" s="517">
        <v>3232.0295324944336</v>
      </c>
      <c r="K23" s="514">
        <v>18438.837879829276</v>
      </c>
      <c r="L23" s="517">
        <v>1868.8365007171826</v>
      </c>
      <c r="M23" s="517">
        <v>345.74553004576319</v>
      </c>
      <c r="N23" s="514">
        <v>2214.5820307629469</v>
      </c>
      <c r="O23" s="1181" t="s">
        <v>477</v>
      </c>
      <c r="P23" s="516">
        <v>3286.0719148738322</v>
      </c>
      <c r="Q23" s="517">
        <v>193.86675363654533</v>
      </c>
      <c r="R23" s="517">
        <v>323.48080875827651</v>
      </c>
      <c r="S23" s="517">
        <v>143.94674066343853</v>
      </c>
      <c r="T23" s="517">
        <v>151.15942274013128</v>
      </c>
      <c r="U23" s="518">
        <v>4098.5256406722256</v>
      </c>
      <c r="V23" s="517">
        <v>352.37996938800705</v>
      </c>
      <c r="W23" s="517">
        <v>1182.4473944331803</v>
      </c>
      <c r="X23" s="517">
        <v>1075.0518388520788</v>
      </c>
      <c r="Y23" s="514">
        <v>2609.8792026732613</v>
      </c>
      <c r="Z23" s="101">
        <v>16598.561020197427</v>
      </c>
      <c r="AA23" s="514">
        <v>389407.728008551</v>
      </c>
      <c r="AB23" s="98"/>
    </row>
    <row r="24" spans="1:28" ht="12" x14ac:dyDescent="0.2">
      <c r="A24" s="1181" t="s">
        <v>478</v>
      </c>
      <c r="B24" s="514">
        <v>547776.46455766982</v>
      </c>
      <c r="C24" s="515">
        <v>327641.42830139719</v>
      </c>
      <c r="D24" s="515">
        <v>724.67701792452124</v>
      </c>
      <c r="E24" s="515">
        <v>40640.949700888967</v>
      </c>
      <c r="F24" s="516">
        <v>9121.2373913271422</v>
      </c>
      <c r="G24" s="517">
        <v>3994.0170197484922</v>
      </c>
      <c r="H24" s="517">
        <v>12592.621564928297</v>
      </c>
      <c r="I24" s="517">
        <v>1833.0404906292597</v>
      </c>
      <c r="J24" s="517">
        <v>5006.2262673692894</v>
      </c>
      <c r="K24" s="514">
        <v>32547.14273400039</v>
      </c>
      <c r="L24" s="517">
        <v>3306.2893500965542</v>
      </c>
      <c r="M24" s="517">
        <v>866.05766597121294</v>
      </c>
      <c r="N24" s="514">
        <v>4172.3470160677789</v>
      </c>
      <c r="O24" s="1181" t="s">
        <v>478</v>
      </c>
      <c r="P24" s="516">
        <v>4626.7957617155171</v>
      </c>
      <c r="Q24" s="517">
        <v>479.32005125487677</v>
      </c>
      <c r="R24" s="517">
        <v>699.5182802979574</v>
      </c>
      <c r="S24" s="517">
        <v>258.89675765444491</v>
      </c>
      <c r="T24" s="517">
        <v>278.02860695970952</v>
      </c>
      <c r="U24" s="518">
        <v>6342.5594578825212</v>
      </c>
      <c r="V24" s="517">
        <v>637.52982383438746</v>
      </c>
      <c r="W24" s="517">
        <v>2352.3960392175122</v>
      </c>
      <c r="X24" s="517">
        <v>2308.6805487024008</v>
      </c>
      <c r="Y24" s="514">
        <v>5298.6064117543019</v>
      </c>
      <c r="Z24" s="147">
        <v>38245.069976267572</v>
      </c>
      <c r="AA24" s="514">
        <v>1003389.2451738799</v>
      </c>
      <c r="AB24" s="98"/>
    </row>
    <row r="25" spans="1:28" ht="12" x14ac:dyDescent="0.2">
      <c r="A25" s="1180" t="s">
        <v>215</v>
      </c>
      <c r="B25" s="519">
        <v>3410437.0487582646</v>
      </c>
      <c r="C25" s="520">
        <v>1706780.5327108277</v>
      </c>
      <c r="D25" s="520">
        <v>9617.7894314528148</v>
      </c>
      <c r="E25" s="520">
        <v>163277.39010263857</v>
      </c>
      <c r="F25" s="521">
        <v>41495.161551294797</v>
      </c>
      <c r="G25" s="522">
        <v>12689.054835645047</v>
      </c>
      <c r="H25" s="522">
        <v>37623.494199085813</v>
      </c>
      <c r="I25" s="522">
        <v>9859.3166646246227</v>
      </c>
      <c r="J25" s="522">
        <v>14430.83862489867</v>
      </c>
      <c r="K25" s="519">
        <v>116097.86587555303</v>
      </c>
      <c r="L25" s="523">
        <v>61490.68427984212</v>
      </c>
      <c r="M25" s="524">
        <v>12147.147010318597</v>
      </c>
      <c r="N25" s="519">
        <v>73637.831290156115</v>
      </c>
      <c r="O25" s="1180" t="s">
        <v>215</v>
      </c>
      <c r="P25" s="525">
        <v>50682.139664673239</v>
      </c>
      <c r="Q25" s="526">
        <v>2680.7660282046359</v>
      </c>
      <c r="R25" s="526">
        <v>9446.796238488685</v>
      </c>
      <c r="S25" s="526">
        <v>1517.8271861439255</v>
      </c>
      <c r="T25" s="526">
        <v>1883.37408702626</v>
      </c>
      <c r="U25" s="527">
        <v>66210.903204537477</v>
      </c>
      <c r="V25" s="525">
        <v>4716.919272228929</v>
      </c>
      <c r="W25" s="526">
        <v>12121.917656849038</v>
      </c>
      <c r="X25" s="526">
        <v>9140.8922847134236</v>
      </c>
      <c r="Y25" s="527">
        <v>25979.72921379055</v>
      </c>
      <c r="Z25" s="528">
        <v>210100.68579832118</v>
      </c>
      <c r="AA25" s="528">
        <v>5782139.7764011817</v>
      </c>
      <c r="AB25" s="98"/>
    </row>
    <row r="26" spans="1:28" ht="12" x14ac:dyDescent="0.2">
      <c r="A26" s="1182" t="s">
        <v>251</v>
      </c>
      <c r="B26" s="1301"/>
      <c r="C26" s="1301"/>
      <c r="D26" s="1301"/>
      <c r="E26" s="1301"/>
      <c r="F26" s="1301"/>
      <c r="G26" s="1301"/>
      <c r="H26" s="1301"/>
      <c r="I26" s="1301"/>
      <c r="J26" s="1301"/>
      <c r="K26" s="1301"/>
      <c r="L26" s="1301"/>
      <c r="M26" s="1301"/>
      <c r="N26" s="1301"/>
      <c r="O26" s="1182" t="s">
        <v>251</v>
      </c>
      <c r="P26" s="1301"/>
      <c r="Q26" s="1301"/>
      <c r="R26" s="1301"/>
      <c r="S26" s="1301"/>
      <c r="T26" s="1301"/>
      <c r="U26" s="1301"/>
      <c r="V26" s="1301"/>
      <c r="W26" s="1301"/>
      <c r="X26" s="1301"/>
      <c r="Y26" s="1301"/>
      <c r="Z26" s="1301"/>
      <c r="AA26" s="1301"/>
      <c r="AB26" s="4"/>
    </row>
    <row r="27" spans="1:28" ht="12" x14ac:dyDescent="0.2">
      <c r="A27" s="1180" t="s">
        <v>538</v>
      </c>
      <c r="B27" s="514">
        <v>77221.757327918982</v>
      </c>
      <c r="C27" s="515">
        <v>87665.448686891075</v>
      </c>
      <c r="D27" s="515">
        <v>1428262.990962825</v>
      </c>
      <c r="E27" s="515">
        <v>140304.20802181831</v>
      </c>
      <c r="F27" s="516">
        <v>8627.3889133089087</v>
      </c>
      <c r="G27" s="517">
        <v>8451.3777777777796</v>
      </c>
      <c r="H27" s="517">
        <v>5264.3446969696961</v>
      </c>
      <c r="I27" s="517">
        <v>1300.2987012987014</v>
      </c>
      <c r="J27" s="517">
        <v>2253</v>
      </c>
      <c r="K27" s="514">
        <v>25896.410089355093</v>
      </c>
      <c r="L27" s="517">
        <v>267824.3445217082</v>
      </c>
      <c r="M27" s="517">
        <v>50081.986495666984</v>
      </c>
      <c r="N27" s="514">
        <v>317906.33101737301</v>
      </c>
      <c r="O27" s="1180" t="s">
        <v>538</v>
      </c>
      <c r="P27" s="516">
        <v>118117.27404495551</v>
      </c>
      <c r="Q27" s="517">
        <v>1478.961067334873</v>
      </c>
      <c r="R27" s="517">
        <v>180884.05862268718</v>
      </c>
      <c r="S27" s="517">
        <v>2597.415858651153</v>
      </c>
      <c r="T27" s="517">
        <v>14822.865100931671</v>
      </c>
      <c r="U27" s="518">
        <v>317900.57469457126</v>
      </c>
      <c r="V27" s="517">
        <v>325</v>
      </c>
      <c r="W27" s="517">
        <v>756.16666666666652</v>
      </c>
      <c r="X27" s="517">
        <v>836.00000000000023</v>
      </c>
      <c r="Y27" s="514">
        <v>1917.1666666666674</v>
      </c>
      <c r="Z27" s="101">
        <v>74087.74659403204</v>
      </c>
      <c r="AA27" s="514">
        <v>2471162.6340614762</v>
      </c>
      <c r="AB27" s="98"/>
    </row>
    <row r="28" spans="1:28" ht="12" x14ac:dyDescent="0.2">
      <c r="A28" s="1181" t="s">
        <v>476</v>
      </c>
      <c r="B28" s="514">
        <v>26423.293797949111</v>
      </c>
      <c r="C28" s="515">
        <v>18191.232923656436</v>
      </c>
      <c r="D28" s="515">
        <v>58049.572298794177</v>
      </c>
      <c r="E28" s="515">
        <v>191012.47163083541</v>
      </c>
      <c r="F28" s="516">
        <v>2941.8555888555875</v>
      </c>
      <c r="G28" s="517">
        <v>2748.0806391675956</v>
      </c>
      <c r="H28" s="517">
        <v>2140.3213330786862</v>
      </c>
      <c r="I28" s="517">
        <v>692.27597402597405</v>
      </c>
      <c r="J28" s="517">
        <v>1029.1416666666669</v>
      </c>
      <c r="K28" s="514">
        <v>9551.6752017945182</v>
      </c>
      <c r="L28" s="517">
        <v>55107.966363899897</v>
      </c>
      <c r="M28" s="517">
        <v>9638.1543577282337</v>
      </c>
      <c r="N28" s="514">
        <v>64746.120721628111</v>
      </c>
      <c r="O28" s="1181" t="s">
        <v>476</v>
      </c>
      <c r="P28" s="516">
        <v>22080.394098730198</v>
      </c>
      <c r="Q28" s="517">
        <v>532.67763028464321</v>
      </c>
      <c r="R28" s="517">
        <v>42651.047486807038</v>
      </c>
      <c r="S28" s="1186">
        <v>951.63559577677222</v>
      </c>
      <c r="T28" s="1186">
        <v>3449.0763112491372</v>
      </c>
      <c r="U28" s="1188">
        <v>69664.831122847128</v>
      </c>
      <c r="V28" s="1250">
        <v>104.5</v>
      </c>
      <c r="W28" s="1186">
        <v>242.5</v>
      </c>
      <c r="X28" s="1186">
        <v>260.69230769230768</v>
      </c>
      <c r="Y28" s="1187">
        <v>607.69230769230762</v>
      </c>
      <c r="Z28" s="666">
        <v>17916.006539729071</v>
      </c>
      <c r="AA28" s="1187">
        <v>456162.89654493699</v>
      </c>
      <c r="AB28" s="98"/>
    </row>
    <row r="29" spans="1:28" ht="12" x14ac:dyDescent="0.2">
      <c r="A29" s="1181" t="s">
        <v>539</v>
      </c>
      <c r="B29" s="514">
        <v>871.37580959567379</v>
      </c>
      <c r="C29" s="515">
        <v>1396.4173236428196</v>
      </c>
      <c r="D29" s="515">
        <v>1940.4037186845771</v>
      </c>
      <c r="E29" s="515">
        <v>3065.11803354924</v>
      </c>
      <c r="F29" s="1249">
        <v>201.07619047619048</v>
      </c>
      <c r="G29" s="1250">
        <v>0</v>
      </c>
      <c r="H29" s="1186">
        <v>143.42279411764707</v>
      </c>
      <c r="I29" s="1250">
        <v>0</v>
      </c>
      <c r="J29" s="1250">
        <v>0</v>
      </c>
      <c r="K29" s="1187">
        <v>344.49898459383752</v>
      </c>
      <c r="L29" s="517">
        <v>2968.26665080148</v>
      </c>
      <c r="M29" s="517">
        <v>1283.7698437787751</v>
      </c>
      <c r="N29" s="514">
        <v>4252.0364945802557</v>
      </c>
      <c r="O29" s="1181" t="s">
        <v>539</v>
      </c>
      <c r="P29" s="516">
        <v>1782.0670612969463</v>
      </c>
      <c r="Q29" s="517">
        <v>59.626696832579185</v>
      </c>
      <c r="R29" s="517">
        <v>393.68942691541565</v>
      </c>
      <c r="S29" s="1250">
        <v>92.470588235294116</v>
      </c>
      <c r="T29" s="1250">
        <v>124.22222222222223</v>
      </c>
      <c r="U29" s="1188">
        <v>2452.0759955024587</v>
      </c>
      <c r="V29" s="1250">
        <v>0</v>
      </c>
      <c r="W29" s="1250">
        <v>0</v>
      </c>
      <c r="X29" s="1250">
        <v>0</v>
      </c>
      <c r="Y29" s="1250">
        <v>0</v>
      </c>
      <c r="Z29" s="666">
        <v>601.64636568631545</v>
      </c>
      <c r="AA29" s="1187">
        <v>14923.572725835165</v>
      </c>
      <c r="AB29" s="98"/>
    </row>
    <row r="30" spans="1:28" ht="12" x14ac:dyDescent="0.2">
      <c r="A30" s="1181" t="s">
        <v>554</v>
      </c>
      <c r="B30" s="514">
        <v>458.67801672640383</v>
      </c>
      <c r="C30" s="515">
        <v>582.62344099776146</v>
      </c>
      <c r="D30" s="515">
        <v>1271.782803744213</v>
      </c>
      <c r="E30" s="515">
        <v>2576.9405896408525</v>
      </c>
      <c r="F30" s="1185">
        <v>56.952380952380949</v>
      </c>
      <c r="G30" s="1250">
        <v>0</v>
      </c>
      <c r="H30" s="1250">
        <v>81.1875</v>
      </c>
      <c r="I30" s="1250">
        <v>27.303571428571431</v>
      </c>
      <c r="J30" s="1250">
        <v>0</v>
      </c>
      <c r="K30" s="1187">
        <v>165.44345238095238</v>
      </c>
      <c r="L30" s="517">
        <v>4334.0079812341901</v>
      </c>
      <c r="M30" s="517">
        <v>876.17367431027776</v>
      </c>
      <c r="N30" s="514">
        <v>5210.1816555444675</v>
      </c>
      <c r="O30" s="1181" t="s">
        <v>554</v>
      </c>
      <c r="P30" s="516">
        <v>1477.2752559319854</v>
      </c>
      <c r="Q30" s="517">
        <v>84.665158371040718</v>
      </c>
      <c r="R30" s="517">
        <v>510.40453234523028</v>
      </c>
      <c r="S30" s="1186">
        <v>38.470588235294116</v>
      </c>
      <c r="T30" s="1250">
        <v>0</v>
      </c>
      <c r="U30" s="1188">
        <v>2110.8155348835508</v>
      </c>
      <c r="V30" s="1250">
        <v>0</v>
      </c>
      <c r="W30" s="1250">
        <v>0</v>
      </c>
      <c r="X30" s="1250">
        <v>260.69230769230768</v>
      </c>
      <c r="Y30" s="1250">
        <v>260.69230769230768</v>
      </c>
      <c r="Z30" s="666">
        <v>1419.5248789974448</v>
      </c>
      <c r="AA30" s="1187">
        <v>14056.682680607948</v>
      </c>
      <c r="AB30" s="98"/>
    </row>
    <row r="31" spans="1:28" ht="12" x14ac:dyDescent="0.2">
      <c r="A31" s="1181" t="s">
        <v>127</v>
      </c>
      <c r="B31" s="514">
        <v>10538.455881795697</v>
      </c>
      <c r="C31" s="515">
        <v>10753.480545377102</v>
      </c>
      <c r="D31" s="515">
        <v>25214.849473895374</v>
      </c>
      <c r="E31" s="515">
        <v>44173.238035734888</v>
      </c>
      <c r="F31" s="516">
        <v>879.72891774891787</v>
      </c>
      <c r="G31" s="517">
        <v>1249.3636363636365</v>
      </c>
      <c r="H31" s="517">
        <v>1938.2829322638145</v>
      </c>
      <c r="I31" s="517">
        <v>226.48051948051949</v>
      </c>
      <c r="J31" s="517">
        <v>893.84166666666681</v>
      </c>
      <c r="K31" s="514">
        <v>5187.6976725235536</v>
      </c>
      <c r="L31" s="517">
        <v>26226.157940812835</v>
      </c>
      <c r="M31" s="517">
        <v>3258.5979211325598</v>
      </c>
      <c r="N31" s="514">
        <v>29484.755861945403</v>
      </c>
      <c r="O31" s="1181" t="s">
        <v>540</v>
      </c>
      <c r="P31" s="516">
        <v>3656.2807292506632</v>
      </c>
      <c r="Q31" s="517">
        <v>266.26376777079429</v>
      </c>
      <c r="R31" s="517">
        <v>6773.0297156371626</v>
      </c>
      <c r="S31" s="1186">
        <v>610.24633699633705</v>
      </c>
      <c r="T31" s="1186">
        <v>1166.3142512077295</v>
      </c>
      <c r="U31" s="1188">
        <v>12472.134800862694</v>
      </c>
      <c r="V31" s="1250">
        <v>0</v>
      </c>
      <c r="W31" s="1250">
        <v>242.5</v>
      </c>
      <c r="X31" s="1186">
        <v>60.288461538461547</v>
      </c>
      <c r="Y31" s="1187">
        <v>302.78846153846155</v>
      </c>
      <c r="Z31" s="666">
        <v>7330.5568629151849</v>
      </c>
      <c r="AA31" s="1187">
        <v>145457.95759658213</v>
      </c>
      <c r="AB31" s="98"/>
    </row>
    <row r="32" spans="1:28" ht="12" x14ac:dyDescent="0.2">
      <c r="A32" s="1181" t="s">
        <v>669</v>
      </c>
      <c r="B32" s="514">
        <v>12994.511926395193</v>
      </c>
      <c r="C32" s="515">
        <v>15970.166016805902</v>
      </c>
      <c r="D32" s="515">
        <v>139683.32785022858</v>
      </c>
      <c r="E32" s="515">
        <v>59224.728121770328</v>
      </c>
      <c r="F32" s="516">
        <v>2441.05952047952</v>
      </c>
      <c r="G32" s="517">
        <v>3462.339806087633</v>
      </c>
      <c r="H32" s="517">
        <v>2510.3583301502417</v>
      </c>
      <c r="I32" s="517">
        <v>443.84415584415586</v>
      </c>
      <c r="J32" s="517">
        <v>1017.6750000000002</v>
      </c>
      <c r="K32" s="514">
        <v>9875.2768125615548</v>
      </c>
      <c r="L32" s="517">
        <v>45831.308185287548</v>
      </c>
      <c r="M32" s="517">
        <v>7622.5925561546073</v>
      </c>
      <c r="N32" s="514">
        <v>53453.900741442136</v>
      </c>
      <c r="O32" s="1181" t="s">
        <v>669</v>
      </c>
      <c r="P32" s="516">
        <v>38606.397660375405</v>
      </c>
      <c r="Q32" s="517">
        <v>582.26632186407392</v>
      </c>
      <c r="R32" s="517">
        <v>14557.726216729512</v>
      </c>
      <c r="S32" s="1186">
        <v>486.9993428140487</v>
      </c>
      <c r="T32" s="1186">
        <v>5133.0104899931002</v>
      </c>
      <c r="U32" s="1188">
        <v>59366.400031775956</v>
      </c>
      <c r="V32" s="1250">
        <v>58</v>
      </c>
      <c r="W32" s="1186">
        <v>80.833333333333329</v>
      </c>
      <c r="X32" s="1186">
        <v>260.69230769230768</v>
      </c>
      <c r="Y32" s="1187">
        <v>399.52564102564094</v>
      </c>
      <c r="Z32" s="666">
        <v>9804.0357357724588</v>
      </c>
      <c r="AA32" s="1187">
        <v>360771.87287775276</v>
      </c>
      <c r="AB32" s="98"/>
    </row>
    <row r="33" spans="1:28" ht="12" x14ac:dyDescent="0.2">
      <c r="A33" s="1181" t="s">
        <v>477</v>
      </c>
      <c r="B33" s="514">
        <v>6620.1674627672101</v>
      </c>
      <c r="C33" s="515">
        <v>12894.765742280875</v>
      </c>
      <c r="D33" s="515">
        <v>46049.835742665033</v>
      </c>
      <c r="E33" s="515">
        <v>21414.939911001282</v>
      </c>
      <c r="F33" s="516">
        <v>1463.4025974025976</v>
      </c>
      <c r="G33" s="517">
        <v>2380.3079118948685</v>
      </c>
      <c r="H33" s="517">
        <v>1635.6247549019611</v>
      </c>
      <c r="I33" s="517">
        <v>230.6363636363636</v>
      </c>
      <c r="J33" s="517">
        <v>853.67500000000018</v>
      </c>
      <c r="K33" s="514">
        <v>6563.6466278357939</v>
      </c>
      <c r="L33" s="517">
        <v>28688.090256102758</v>
      </c>
      <c r="M33" s="517">
        <v>4520.2207449860507</v>
      </c>
      <c r="N33" s="514">
        <v>33208.311001088819</v>
      </c>
      <c r="O33" s="1181" t="s">
        <v>477</v>
      </c>
      <c r="P33" s="516">
        <v>16710.92723278785</v>
      </c>
      <c r="Q33" s="517">
        <v>316.76650582781963</v>
      </c>
      <c r="R33" s="517">
        <v>7375.7485661605087</v>
      </c>
      <c r="S33" s="1186">
        <v>323.00256410256412</v>
      </c>
      <c r="T33" s="1186">
        <v>3129.2798179779152</v>
      </c>
      <c r="U33" s="1188">
        <v>27855.724686856687</v>
      </c>
      <c r="V33" s="1250">
        <v>58</v>
      </c>
      <c r="W33" s="1186">
        <v>0</v>
      </c>
      <c r="X33" s="1250">
        <v>260.69230769230768</v>
      </c>
      <c r="Y33" s="1187">
        <v>318.69230769230768</v>
      </c>
      <c r="Z33" s="666">
        <v>7430.0137898724615</v>
      </c>
      <c r="AA33" s="1187">
        <v>162356.09727206151</v>
      </c>
      <c r="AB33" s="98"/>
    </row>
    <row r="34" spans="1:28" ht="12" x14ac:dyDescent="0.2">
      <c r="A34" s="1181" t="s">
        <v>478</v>
      </c>
      <c r="B34" s="514">
        <v>11160.10041238307</v>
      </c>
      <c r="C34" s="515">
        <v>9172.0884079221814</v>
      </c>
      <c r="D34" s="515">
        <v>105347.06134817557</v>
      </c>
      <c r="E34" s="515">
        <v>54275.001296215349</v>
      </c>
      <c r="F34" s="516">
        <v>1747.1439360639363</v>
      </c>
      <c r="G34" s="517">
        <v>3270.61253336036</v>
      </c>
      <c r="H34" s="517">
        <v>2464.6310574229692</v>
      </c>
      <c r="I34" s="517">
        <v>416.54058441558448</v>
      </c>
      <c r="J34" s="517">
        <v>873.10000000000014</v>
      </c>
      <c r="K34" s="514">
        <v>8772.0281112628545</v>
      </c>
      <c r="L34" s="517">
        <v>37232.671248874598</v>
      </c>
      <c r="M34" s="517">
        <v>6431.4253770567693</v>
      </c>
      <c r="N34" s="514">
        <v>43664.096625931379</v>
      </c>
      <c r="O34" s="1181" t="s">
        <v>478</v>
      </c>
      <c r="P34" s="516">
        <v>30633.822698918557</v>
      </c>
      <c r="Q34" s="517">
        <v>442.77387335148802</v>
      </c>
      <c r="R34" s="517">
        <v>10042.943278746878</v>
      </c>
      <c r="S34" s="1186">
        <v>453.83267614738202</v>
      </c>
      <c r="T34" s="1186">
        <v>3673.2315001725333</v>
      </c>
      <c r="U34" s="1188">
        <v>45246.604027336456</v>
      </c>
      <c r="V34" s="1250">
        <v>58</v>
      </c>
      <c r="W34" s="1186">
        <v>80.833333333333329</v>
      </c>
      <c r="X34" s="1186">
        <v>260.69230769230768</v>
      </c>
      <c r="Y34" s="1187">
        <v>399.52564102564094</v>
      </c>
      <c r="Z34" s="665">
        <v>6595.26468155357</v>
      </c>
      <c r="AA34" s="1187">
        <v>284631.77055178728</v>
      </c>
      <c r="AB34" s="98"/>
    </row>
    <row r="35" spans="1:28" ht="12" x14ac:dyDescent="0.2">
      <c r="A35" s="1183" t="s">
        <v>215</v>
      </c>
      <c r="B35" s="519">
        <v>97215.000000000029</v>
      </c>
      <c r="C35" s="520">
        <v>96888.999999999563</v>
      </c>
      <c r="D35" s="520">
        <v>1472686.0000002689</v>
      </c>
      <c r="E35" s="520">
        <v>349046.00000005204</v>
      </c>
      <c r="F35" s="521">
        <v>9578.0000000000018</v>
      </c>
      <c r="G35" s="522">
        <v>8931.0000000000036</v>
      </c>
      <c r="H35" s="522">
        <v>6165</v>
      </c>
      <c r="I35" s="522">
        <v>1588.9999999999998</v>
      </c>
      <c r="J35" s="522">
        <v>2658.0000000000005</v>
      </c>
      <c r="K35" s="519">
        <v>28921.000000000011</v>
      </c>
      <c r="L35" s="523">
        <v>274351.0000000021</v>
      </c>
      <c r="M35" s="524">
        <v>51630.000000000204</v>
      </c>
      <c r="N35" s="519">
        <v>325981.00000000006</v>
      </c>
      <c r="O35" s="1183" t="s">
        <v>215</v>
      </c>
      <c r="P35" s="521">
        <v>122837.99999999693</v>
      </c>
      <c r="Q35" s="522">
        <v>1756</v>
      </c>
      <c r="R35" s="522">
        <v>184210.99999999828</v>
      </c>
      <c r="S35" s="522">
        <v>3175.0000000000005</v>
      </c>
      <c r="T35" s="522">
        <v>15641.999999999993</v>
      </c>
      <c r="U35" s="519">
        <v>327622.00000000419</v>
      </c>
      <c r="V35" s="521">
        <v>325</v>
      </c>
      <c r="W35" s="522">
        <v>836.99999999999977</v>
      </c>
      <c r="X35" s="522">
        <v>836.00000000000023</v>
      </c>
      <c r="Y35" s="519">
        <v>1998.0000000000009</v>
      </c>
      <c r="Z35" s="520">
        <v>80519.999999999985</v>
      </c>
      <c r="AA35" s="520">
        <v>2780878.000000142</v>
      </c>
      <c r="AB35" s="98"/>
    </row>
    <row r="36" spans="1:28" ht="12" x14ac:dyDescent="0.2">
      <c r="A36" s="1302"/>
      <c r="B36" s="1663"/>
      <c r="C36" s="1663"/>
      <c r="D36" s="1663"/>
      <c r="E36" s="1663"/>
      <c r="F36" s="1663"/>
      <c r="G36" s="1663"/>
      <c r="H36" s="1663"/>
      <c r="I36" s="1663"/>
      <c r="J36" s="1663"/>
      <c r="K36" s="1663"/>
      <c r="L36" s="1663"/>
      <c r="M36" s="1663"/>
      <c r="N36" s="1663"/>
      <c r="O36" s="1184"/>
      <c r="P36" s="1663"/>
      <c r="Q36" s="1663"/>
      <c r="R36" s="1663"/>
      <c r="S36" s="1663"/>
      <c r="T36" s="1663"/>
      <c r="U36" s="1663"/>
      <c r="V36" s="1663"/>
      <c r="W36" s="1663"/>
      <c r="X36" s="1663"/>
      <c r="Y36" s="1663"/>
      <c r="Z36" s="1663"/>
      <c r="AA36" s="1663"/>
      <c r="AB36" s="25"/>
    </row>
    <row r="37" spans="1:28" ht="12" x14ac:dyDescent="0.2">
      <c r="A37" s="1184" t="s">
        <v>858</v>
      </c>
      <c r="B37" s="517"/>
      <c r="C37" s="517"/>
      <c r="D37" s="517"/>
      <c r="E37" s="517"/>
      <c r="F37" s="517"/>
      <c r="G37" s="517"/>
      <c r="H37" s="517"/>
      <c r="I37" s="517"/>
      <c r="J37" s="517"/>
      <c r="K37" s="517"/>
      <c r="L37" s="517"/>
      <c r="M37" s="517"/>
      <c r="N37" s="517"/>
      <c r="O37" s="1184" t="s">
        <v>858</v>
      </c>
      <c r="P37" s="517"/>
      <c r="Q37" s="517"/>
      <c r="R37" s="517"/>
      <c r="S37" s="517"/>
      <c r="T37" s="517"/>
      <c r="U37" s="1179"/>
      <c r="V37" s="517"/>
      <c r="W37" s="517"/>
      <c r="X37" s="517"/>
      <c r="Y37" s="517"/>
      <c r="Z37" s="42"/>
      <c r="AA37" s="517"/>
      <c r="AB37" s="25"/>
    </row>
    <row r="38" spans="1:28" ht="12" x14ac:dyDescent="0.2">
      <c r="A38" s="1184" t="s">
        <v>677</v>
      </c>
      <c r="B38" s="517"/>
      <c r="C38" s="517"/>
      <c r="D38" s="517"/>
      <c r="E38" s="517"/>
      <c r="F38" s="517"/>
      <c r="G38" s="517"/>
      <c r="H38" s="517"/>
      <c r="I38" s="517"/>
      <c r="J38" s="517"/>
      <c r="K38" s="517"/>
      <c r="L38" s="517"/>
      <c r="M38" s="517"/>
      <c r="N38" s="517"/>
      <c r="O38" s="1184" t="s">
        <v>677</v>
      </c>
      <c r="P38" s="517"/>
      <c r="Q38" s="517"/>
      <c r="R38" s="517"/>
      <c r="S38" s="517"/>
      <c r="T38" s="517"/>
      <c r="U38" s="1179"/>
      <c r="V38" s="517"/>
      <c r="W38" s="517"/>
      <c r="X38" s="517"/>
      <c r="Y38" s="517"/>
      <c r="Z38" s="42"/>
      <c r="AA38" s="517"/>
      <c r="AB38" s="25"/>
    </row>
    <row r="39" spans="1:28" ht="12" x14ac:dyDescent="0.2">
      <c r="A39" s="1184"/>
      <c r="B39" s="517"/>
      <c r="C39" s="517"/>
      <c r="D39" s="517"/>
      <c r="E39" s="517"/>
      <c r="F39" s="517"/>
      <c r="G39" s="517"/>
      <c r="H39" s="517"/>
      <c r="I39" s="517"/>
      <c r="J39" s="517"/>
      <c r="K39" s="517"/>
      <c r="L39" s="517"/>
      <c r="M39" s="517"/>
      <c r="N39" s="517"/>
      <c r="O39" s="1184"/>
      <c r="P39" s="517"/>
      <c r="Q39" s="517"/>
      <c r="R39" s="517"/>
      <c r="S39" s="517"/>
      <c r="T39" s="517"/>
      <c r="U39" s="1179"/>
      <c r="V39" s="517"/>
      <c r="W39" s="517"/>
      <c r="X39" s="517"/>
      <c r="Y39" s="517"/>
      <c r="Z39" s="42"/>
      <c r="AA39" s="517"/>
      <c r="AB39" s="25"/>
    </row>
    <row r="40" spans="1:28" ht="15.75" x14ac:dyDescent="0.25">
      <c r="A40" s="1924" t="s">
        <v>1106</v>
      </c>
      <c r="B40" s="1924"/>
      <c r="C40" s="1924"/>
      <c r="D40" s="1924"/>
      <c r="E40" s="1924"/>
      <c r="F40" s="1924"/>
      <c r="G40" s="1924"/>
      <c r="H40" s="1924"/>
      <c r="I40" s="1924"/>
      <c r="J40" s="1924"/>
      <c r="K40" s="1924"/>
      <c r="L40" s="1924"/>
      <c r="M40" s="1924"/>
      <c r="N40" s="1924"/>
      <c r="O40" s="495" t="s">
        <v>1107</v>
      </c>
      <c r="P40" s="495"/>
      <c r="Q40" s="495"/>
      <c r="R40" s="495"/>
      <c r="S40" s="495"/>
      <c r="T40" s="495"/>
      <c r="U40" s="495"/>
      <c r="V40" s="495"/>
      <c r="W40" s="495"/>
      <c r="X40" s="495"/>
      <c r="Y40" s="495"/>
      <c r="Z40" s="495"/>
      <c r="AA40" s="495"/>
      <c r="AB40" s="25"/>
    </row>
    <row r="41" spans="1:28" ht="15.75" x14ac:dyDescent="0.2">
      <c r="A41" s="1925" t="s">
        <v>650</v>
      </c>
      <c r="B41" s="1925"/>
      <c r="C41" s="1925"/>
      <c r="D41" s="1925"/>
      <c r="E41" s="1925"/>
      <c r="F41" s="1925"/>
      <c r="G41" s="1925"/>
      <c r="H41" s="1925"/>
      <c r="I41" s="1925"/>
      <c r="J41" s="1925"/>
      <c r="K41" s="1925"/>
      <c r="L41" s="1925"/>
      <c r="M41" s="1925"/>
      <c r="N41" s="1925"/>
      <c r="O41" s="1925" t="s">
        <v>650</v>
      </c>
      <c r="P41" s="1925"/>
      <c r="Q41" s="1925"/>
      <c r="R41" s="1925"/>
      <c r="S41" s="1925"/>
      <c r="T41" s="1925"/>
      <c r="U41" s="1925">
        <v>2014</v>
      </c>
      <c r="V41" s="1925"/>
      <c r="W41" s="1925"/>
      <c r="X41" s="1925"/>
      <c r="Y41" s="1925"/>
      <c r="Z41" s="1925"/>
      <c r="AA41" s="1925"/>
      <c r="AB41" s="25"/>
    </row>
    <row r="42" spans="1:28" ht="15.75" x14ac:dyDescent="0.2">
      <c r="A42" s="1802"/>
      <c r="B42" s="1802"/>
      <c r="C42" s="1802"/>
      <c r="D42" s="1802"/>
      <c r="E42" s="1802"/>
      <c r="F42" s="1802"/>
      <c r="G42" s="1802"/>
      <c r="H42" s="1802"/>
      <c r="I42" s="1802"/>
      <c r="J42" s="1802"/>
      <c r="K42" s="1802"/>
      <c r="L42" s="1802"/>
      <c r="M42" s="1802"/>
      <c r="N42" s="1802"/>
      <c r="O42" s="1802"/>
      <c r="P42" s="1802"/>
      <c r="Q42" s="1802"/>
      <c r="R42" s="1802"/>
      <c r="S42" s="1802"/>
      <c r="T42" s="1802"/>
      <c r="U42" s="1802"/>
      <c r="V42" s="1802"/>
      <c r="W42" s="1802"/>
      <c r="X42" s="1802"/>
      <c r="Y42" s="1802"/>
      <c r="Z42" s="1802"/>
      <c r="AA42" s="1802"/>
      <c r="AB42" s="25"/>
    </row>
    <row r="43" spans="1:28" ht="24" x14ac:dyDescent="0.2">
      <c r="A43" s="499" t="s">
        <v>984</v>
      </c>
      <c r="B43" s="500" t="s">
        <v>458</v>
      </c>
      <c r="C43" s="500" t="s">
        <v>459</v>
      </c>
      <c r="D43" s="501" t="s">
        <v>365</v>
      </c>
      <c r="E43" s="501" t="s">
        <v>370</v>
      </c>
      <c r="F43" s="502" t="s">
        <v>367</v>
      </c>
      <c r="G43" s="503"/>
      <c r="H43" s="503"/>
      <c r="I43" s="503"/>
      <c r="J43" s="503"/>
      <c r="K43" s="504"/>
      <c r="L43" s="502" t="s">
        <v>368</v>
      </c>
      <c r="M43" s="503"/>
      <c r="N43" s="504"/>
      <c r="O43" s="499" t="s">
        <v>984</v>
      </c>
      <c r="P43" s="355" t="s">
        <v>366</v>
      </c>
      <c r="Q43" s="505"/>
      <c r="R43" s="356"/>
      <c r="S43" s="356"/>
      <c r="T43" s="356"/>
      <c r="U43" s="357"/>
      <c r="V43" s="356" t="s">
        <v>369</v>
      </c>
      <c r="W43" s="505"/>
      <c r="X43" s="356"/>
      <c r="Y43" s="357"/>
      <c r="Z43" s="501" t="s">
        <v>371</v>
      </c>
      <c r="AA43" s="506" t="s">
        <v>264</v>
      </c>
      <c r="AB43" s="25"/>
    </row>
    <row r="44" spans="1:28" ht="12" customHeight="1" x14ac:dyDescent="0.2">
      <c r="A44" s="1921" t="s">
        <v>264</v>
      </c>
      <c r="B44" s="1917" t="s">
        <v>381</v>
      </c>
      <c r="C44" s="1913" t="s">
        <v>375</v>
      </c>
      <c r="D44" s="1913" t="s">
        <v>324</v>
      </c>
      <c r="E44" s="1913" t="s">
        <v>334</v>
      </c>
      <c r="F44" s="1919" t="s">
        <v>209</v>
      </c>
      <c r="G44" s="1915" t="s">
        <v>331</v>
      </c>
      <c r="H44" s="1915" t="s">
        <v>330</v>
      </c>
      <c r="I44" s="1915" t="s">
        <v>332</v>
      </c>
      <c r="J44" s="1909" t="s">
        <v>376</v>
      </c>
      <c r="K44" s="1917" t="s">
        <v>950</v>
      </c>
      <c r="L44" s="1919" t="s">
        <v>604</v>
      </c>
      <c r="M44" s="1909" t="s">
        <v>210</v>
      </c>
      <c r="N44" s="1917" t="s">
        <v>951</v>
      </c>
      <c r="O44" s="1921" t="s">
        <v>264</v>
      </c>
      <c r="P44" s="1922" t="s">
        <v>322</v>
      </c>
      <c r="Q44" s="1909" t="s">
        <v>211</v>
      </c>
      <c r="R44" s="1915" t="s">
        <v>325</v>
      </c>
      <c r="S44" s="1909" t="s">
        <v>378</v>
      </c>
      <c r="T44" s="1915" t="s">
        <v>327</v>
      </c>
      <c r="U44" s="1917" t="s">
        <v>952</v>
      </c>
      <c r="V44" s="1919" t="s">
        <v>377</v>
      </c>
      <c r="W44" s="1909" t="s">
        <v>254</v>
      </c>
      <c r="X44" s="1909" t="s">
        <v>256</v>
      </c>
      <c r="Y44" s="1909" t="s">
        <v>953</v>
      </c>
      <c r="Z44" s="1911" t="s">
        <v>321</v>
      </c>
      <c r="AA44" s="1913" t="s">
        <v>379</v>
      </c>
      <c r="AB44" s="25"/>
    </row>
    <row r="45" spans="1:28" ht="12" x14ac:dyDescent="0.2">
      <c r="A45" s="1912"/>
      <c r="B45" s="1918" t="s">
        <v>258</v>
      </c>
      <c r="C45" s="1914" t="s">
        <v>257</v>
      </c>
      <c r="D45" s="1914"/>
      <c r="E45" s="1914"/>
      <c r="F45" s="1920" t="s">
        <v>329</v>
      </c>
      <c r="G45" s="1916"/>
      <c r="H45" s="1916"/>
      <c r="I45" s="1916"/>
      <c r="J45" s="1910" t="s">
        <v>328</v>
      </c>
      <c r="K45" s="1917"/>
      <c r="L45" s="1920"/>
      <c r="M45" s="1910" t="s">
        <v>333</v>
      </c>
      <c r="N45" s="1918" t="s">
        <v>368</v>
      </c>
      <c r="O45" s="1912"/>
      <c r="P45" s="1923" t="s">
        <v>322</v>
      </c>
      <c r="Q45" s="1910" t="s">
        <v>323</v>
      </c>
      <c r="R45" s="1916" t="s">
        <v>325</v>
      </c>
      <c r="S45" s="1910" t="s">
        <v>326</v>
      </c>
      <c r="T45" s="1916" t="s">
        <v>327</v>
      </c>
      <c r="U45" s="1918"/>
      <c r="V45" s="1920"/>
      <c r="W45" s="1910" t="s">
        <v>254</v>
      </c>
      <c r="X45" s="1910" t="s">
        <v>256</v>
      </c>
      <c r="Y45" s="1910" t="s">
        <v>374</v>
      </c>
      <c r="Z45" s="1912"/>
      <c r="AA45" s="1914" t="s">
        <v>335</v>
      </c>
      <c r="AB45" s="25"/>
    </row>
    <row r="46" spans="1:28" ht="12" x14ac:dyDescent="0.2">
      <c r="A46" s="1180" t="s">
        <v>538</v>
      </c>
      <c r="B46" s="514">
        <v>1462017.4251014432</v>
      </c>
      <c r="C46" s="515">
        <v>1016262.2773669616</v>
      </c>
      <c r="D46" s="515">
        <v>1469449.379679352</v>
      </c>
      <c r="E46" s="515">
        <v>209315.12814973513</v>
      </c>
      <c r="F46" s="516">
        <v>34211.995112156699</v>
      </c>
      <c r="G46" s="517">
        <v>18274.796986020439</v>
      </c>
      <c r="H46" s="517">
        <v>30569.683920254527</v>
      </c>
      <c r="I46" s="517">
        <v>8214.9684144894363</v>
      </c>
      <c r="J46" s="517">
        <v>12090.437263537873</v>
      </c>
      <c r="K46" s="514">
        <v>103361.88169645968</v>
      </c>
      <c r="L46" s="517">
        <v>299706.47637693799</v>
      </c>
      <c r="M46" s="517">
        <v>58518.976006060569</v>
      </c>
      <c r="N46" s="514">
        <v>358225.45238297584</v>
      </c>
      <c r="O46" s="1180" t="s">
        <v>538</v>
      </c>
      <c r="P46" s="516">
        <v>152389.33670249334</v>
      </c>
      <c r="Q46" s="517">
        <v>4002.9016400364717</v>
      </c>
      <c r="R46" s="517">
        <v>172219.42048982234</v>
      </c>
      <c r="S46" s="517">
        <v>3952.8953701206078</v>
      </c>
      <c r="T46" s="517">
        <v>19008.416190060205</v>
      </c>
      <c r="U46" s="518">
        <v>351572.97039254609</v>
      </c>
      <c r="V46" s="517">
        <v>3782.5336503798198</v>
      </c>
      <c r="W46" s="517">
        <v>12562.863281969034</v>
      </c>
      <c r="X46" s="517">
        <v>7154.1230430345249</v>
      </c>
      <c r="Y46" s="514">
        <v>23499.519975384599</v>
      </c>
      <c r="Z46" s="101">
        <v>198916.5438125587</v>
      </c>
      <c r="AA46" s="514">
        <v>5192620.5785927689</v>
      </c>
      <c r="AB46" s="25"/>
    </row>
    <row r="47" spans="1:28" ht="12" x14ac:dyDescent="0.2">
      <c r="A47" s="1181" t="s">
        <v>476</v>
      </c>
      <c r="B47" s="514">
        <v>1145795.8543800823</v>
      </c>
      <c r="C47" s="515">
        <v>635803.89310460922</v>
      </c>
      <c r="D47" s="515">
        <v>58888.820213543702</v>
      </c>
      <c r="E47" s="515">
        <v>272173.61641615891</v>
      </c>
      <c r="F47" s="516">
        <v>16235.066734975164</v>
      </c>
      <c r="G47" s="517">
        <v>5516.2004766712807</v>
      </c>
      <c r="H47" s="517">
        <v>22209.469535654971</v>
      </c>
      <c r="I47" s="517">
        <v>5781.8997621565941</v>
      </c>
      <c r="J47" s="517">
        <v>8736.5182975155512</v>
      </c>
      <c r="K47" s="514">
        <v>58479.154806973362</v>
      </c>
      <c r="L47" s="517">
        <v>64640.067068007927</v>
      </c>
      <c r="M47" s="517">
        <v>11292.749702909625</v>
      </c>
      <c r="N47" s="514">
        <v>75932.816770917343</v>
      </c>
      <c r="O47" s="1181" t="s">
        <v>476</v>
      </c>
      <c r="P47" s="516">
        <v>25839.060195022787</v>
      </c>
      <c r="Q47" s="517">
        <v>1202.8478813931172</v>
      </c>
      <c r="R47" s="517">
        <v>42050.277171743102</v>
      </c>
      <c r="S47" s="517">
        <v>962.58942364075426</v>
      </c>
      <c r="T47" s="517">
        <v>3528.2116006870961</v>
      </c>
      <c r="U47" s="518">
        <v>73582.986272488124</v>
      </c>
      <c r="V47" s="517">
        <v>2301.1730562351995</v>
      </c>
      <c r="W47" s="517">
        <v>4905.8670084916494</v>
      </c>
      <c r="X47" s="517">
        <v>3630.629768082179</v>
      </c>
      <c r="Y47" s="514">
        <v>10837.669832808955</v>
      </c>
      <c r="Z47" s="101">
        <v>85922.676886832138</v>
      </c>
      <c r="AA47" s="514">
        <v>2417417.4886872959</v>
      </c>
      <c r="AB47" s="25"/>
    </row>
    <row r="48" spans="1:28" ht="12" x14ac:dyDescent="0.2">
      <c r="A48" s="1181" t="s">
        <v>539</v>
      </c>
      <c r="B48" s="514">
        <v>23947.702196826256</v>
      </c>
      <c r="C48" s="515">
        <v>16905.937998850637</v>
      </c>
      <c r="D48" s="515">
        <v>1943.6338618675723</v>
      </c>
      <c r="E48" s="515">
        <v>5366.8244603410803</v>
      </c>
      <c r="F48" s="516">
        <v>555.15955293252068</v>
      </c>
      <c r="G48" s="517">
        <v>253.31069273952036</v>
      </c>
      <c r="H48" s="517">
        <v>1453.2799776703516</v>
      </c>
      <c r="I48" s="517">
        <v>189.63097268118122</v>
      </c>
      <c r="J48" s="517">
        <v>406.10646672174499</v>
      </c>
      <c r="K48" s="514">
        <v>2857.4876627453195</v>
      </c>
      <c r="L48" s="517">
        <v>3941.558425368084</v>
      </c>
      <c r="M48" s="517">
        <v>499.7726050897316</v>
      </c>
      <c r="N48" s="514">
        <v>4441.3310304578126</v>
      </c>
      <c r="O48" s="1181" t="s">
        <v>539</v>
      </c>
      <c r="P48" s="516">
        <v>646.93839108792054</v>
      </c>
      <c r="Q48" s="517">
        <v>129.91446021857794</v>
      </c>
      <c r="R48" s="517">
        <v>526.75136086419229</v>
      </c>
      <c r="S48" s="517">
        <v>23.463477367026133</v>
      </c>
      <c r="T48" s="517">
        <v>30.187947138086525</v>
      </c>
      <c r="U48" s="518">
        <v>1357.2556366758047</v>
      </c>
      <c r="V48" s="517">
        <v>74.685154959476762</v>
      </c>
      <c r="W48" s="517">
        <v>183.16214964908718</v>
      </c>
      <c r="X48" s="517">
        <v>133.80046358714733</v>
      </c>
      <c r="Y48" s="514">
        <v>391.64776819571091</v>
      </c>
      <c r="Z48" s="101">
        <v>2887.9610642001026</v>
      </c>
      <c r="AA48" s="514">
        <v>60099.781680157059</v>
      </c>
      <c r="AB48" s="25"/>
    </row>
    <row r="49" spans="1:28" ht="12" x14ac:dyDescent="0.2">
      <c r="A49" s="1181" t="s">
        <v>554</v>
      </c>
      <c r="B49" s="514">
        <v>27980.196998732892</v>
      </c>
      <c r="C49" s="515">
        <v>22430.011640590717</v>
      </c>
      <c r="D49" s="515">
        <v>1311.5044957909392</v>
      </c>
      <c r="E49" s="515">
        <v>5098.1117934206359</v>
      </c>
      <c r="F49" s="516">
        <v>704.35945942929652</v>
      </c>
      <c r="G49" s="517">
        <v>239.5731766985574</v>
      </c>
      <c r="H49" s="517">
        <v>604.70554998885279</v>
      </c>
      <c r="I49" s="517">
        <v>195.37474362445636</v>
      </c>
      <c r="J49" s="517">
        <v>308.18832898183672</v>
      </c>
      <c r="K49" s="514">
        <v>2052.201258723002</v>
      </c>
      <c r="L49" s="517">
        <v>4101.4809591143685</v>
      </c>
      <c r="M49" s="517">
        <v>820.29122811878176</v>
      </c>
      <c r="N49" s="514">
        <v>4921.7721872331495</v>
      </c>
      <c r="O49" s="1181" t="s">
        <v>554</v>
      </c>
      <c r="P49" s="516">
        <v>544.83397934450704</v>
      </c>
      <c r="Q49" s="517">
        <v>121.11601327878462</v>
      </c>
      <c r="R49" s="517">
        <v>443.8781317226763</v>
      </c>
      <c r="S49" s="517">
        <v>45.341025351789405</v>
      </c>
      <c r="T49" s="517">
        <v>14.061899760614272</v>
      </c>
      <c r="U49" s="518">
        <v>1169.2310494583719</v>
      </c>
      <c r="V49" s="517">
        <v>55.787570303635874</v>
      </c>
      <c r="W49" s="517">
        <v>171.62569033074672</v>
      </c>
      <c r="X49" s="517">
        <v>159.36361498409198</v>
      </c>
      <c r="Y49" s="514">
        <v>386.77687561847421</v>
      </c>
      <c r="Z49" s="101">
        <v>2800.6334940266042</v>
      </c>
      <c r="AA49" s="514">
        <v>68150.439793591824</v>
      </c>
      <c r="AB49" s="25"/>
    </row>
    <row r="50" spans="1:28" ht="12" x14ac:dyDescent="0.2">
      <c r="A50" s="1181" t="s">
        <v>540</v>
      </c>
      <c r="B50" s="514">
        <v>564342.43699134351</v>
      </c>
      <c r="C50" s="515">
        <v>339607.36705167539</v>
      </c>
      <c r="D50" s="515">
        <v>23833.570635628992</v>
      </c>
      <c r="E50" s="515">
        <v>77759.589377531447</v>
      </c>
      <c r="F50" s="516">
        <v>7332.5354444569757</v>
      </c>
      <c r="G50" s="517">
        <v>3404.2883351845421</v>
      </c>
      <c r="H50" s="517">
        <v>13265.953489824829</v>
      </c>
      <c r="I50" s="517">
        <v>2478.2932124281492</v>
      </c>
      <c r="J50" s="517">
        <v>5649.0714295949811</v>
      </c>
      <c r="K50" s="514">
        <v>32130.141911490606</v>
      </c>
      <c r="L50" s="517">
        <v>27385.184964473447</v>
      </c>
      <c r="M50" s="517">
        <v>4021.4963450851524</v>
      </c>
      <c r="N50" s="514">
        <v>31406.6813095586</v>
      </c>
      <c r="O50" s="1181" t="s">
        <v>540</v>
      </c>
      <c r="P50" s="516">
        <v>4173.0927176855921</v>
      </c>
      <c r="Q50" s="517">
        <v>675.26055042633163</v>
      </c>
      <c r="R50" s="517">
        <v>5232.5426828690925</v>
      </c>
      <c r="S50" s="517">
        <v>189.98728548587584</v>
      </c>
      <c r="T50" s="517">
        <v>819.10711848153494</v>
      </c>
      <c r="U50" s="518">
        <v>11089.990354948552</v>
      </c>
      <c r="V50" s="517">
        <v>594.63699731053975</v>
      </c>
      <c r="W50" s="517">
        <v>1945.4813956045471</v>
      </c>
      <c r="X50" s="517">
        <v>1515.0720112465031</v>
      </c>
      <c r="Y50" s="514">
        <v>4055.1904041616031</v>
      </c>
      <c r="Z50" s="101">
        <v>35747.922914112889</v>
      </c>
      <c r="AA50" s="514">
        <v>1119972.8909503578</v>
      </c>
      <c r="AB50" s="25"/>
    </row>
    <row r="51" spans="1:28" ht="12" x14ac:dyDescent="0.2">
      <c r="A51" s="1181" t="s">
        <v>669</v>
      </c>
      <c r="B51" s="514">
        <v>571850.26875160355</v>
      </c>
      <c r="C51" s="515">
        <v>389008.89072072424</v>
      </c>
      <c r="D51" s="515">
        <v>170482.66523968783</v>
      </c>
      <c r="E51" s="515">
        <v>105460.4321437763</v>
      </c>
      <c r="F51" s="516">
        <v>12703.259589085241</v>
      </c>
      <c r="G51" s="517">
        <v>7628.8191623856974</v>
      </c>
      <c r="H51" s="517">
        <v>17527.695686974701</v>
      </c>
      <c r="I51" s="517">
        <v>2857.467845519493</v>
      </c>
      <c r="J51" s="517">
        <v>7082.0648227321335</v>
      </c>
      <c r="K51" s="514">
        <v>47799.307106694279</v>
      </c>
      <c r="L51" s="517">
        <v>46154.990144211064</v>
      </c>
      <c r="M51" s="517">
        <v>8090.5077375691635</v>
      </c>
      <c r="N51" s="514">
        <v>54245.497881779782</v>
      </c>
      <c r="O51" s="1181" t="s">
        <v>669</v>
      </c>
      <c r="P51" s="516">
        <v>31684.480555726743</v>
      </c>
      <c r="Q51" s="517">
        <v>1204.0225036639106</v>
      </c>
      <c r="R51" s="517">
        <v>15144.4582741045</v>
      </c>
      <c r="S51" s="517">
        <v>505.24881122214089</v>
      </c>
      <c r="T51" s="517">
        <v>4233.5168891419908</v>
      </c>
      <c r="U51" s="518">
        <v>52771.727033858311</v>
      </c>
      <c r="V51" s="517">
        <v>728.59539717642019</v>
      </c>
      <c r="W51" s="517">
        <v>3343.0805366161403</v>
      </c>
      <c r="X51" s="517">
        <v>2972.4948616194702</v>
      </c>
      <c r="Y51" s="514">
        <v>7044.1707954120211</v>
      </c>
      <c r="Z51" s="101">
        <v>56021.04502584142</v>
      </c>
      <c r="AA51" s="514">
        <v>1454684.0046983901</v>
      </c>
      <c r="AB51" s="25"/>
    </row>
    <row r="52" spans="1:28" ht="12" x14ac:dyDescent="0.2">
      <c r="A52" s="1181" t="s">
        <v>477</v>
      </c>
      <c r="B52" s="514">
        <v>166512.85100389604</v>
      </c>
      <c r="C52" s="515">
        <v>159585.79350109521</v>
      </c>
      <c r="D52" s="515">
        <v>65853.249938728652</v>
      </c>
      <c r="E52" s="515">
        <v>35223.78933861437</v>
      </c>
      <c r="F52" s="516">
        <v>5297.1120982786351</v>
      </c>
      <c r="G52" s="517">
        <v>3909.0643234201907</v>
      </c>
      <c r="H52" s="517">
        <v>9475.2787374664731</v>
      </c>
      <c r="I52" s="517">
        <v>1332.0978720775386</v>
      </c>
      <c r="J52" s="517">
        <v>4034.9638911761654</v>
      </c>
      <c r="K52" s="514">
        <v>24048.516922419534</v>
      </c>
      <c r="L52" s="517">
        <v>26994.678979974375</v>
      </c>
      <c r="M52" s="517">
        <v>3921.8746346293874</v>
      </c>
      <c r="N52" s="514">
        <v>30916.553614603738</v>
      </c>
      <c r="O52" s="1181" t="s">
        <v>477</v>
      </c>
      <c r="P52" s="516">
        <v>16017.616314243342</v>
      </c>
      <c r="Q52" s="517">
        <v>568.18440232690023</v>
      </c>
      <c r="R52" s="517">
        <v>8495.9449792631458</v>
      </c>
      <c r="S52" s="517">
        <v>151.27740949749156</v>
      </c>
      <c r="T52" s="517">
        <v>2003.3735241126683</v>
      </c>
      <c r="U52" s="518">
        <v>27236.396629443214</v>
      </c>
      <c r="V52" s="517">
        <v>269.3435211581567</v>
      </c>
      <c r="W52" s="517">
        <v>1452.7283363466479</v>
      </c>
      <c r="X52" s="517">
        <v>1431.3679453108002</v>
      </c>
      <c r="Y52" s="514">
        <v>3153.4398028156256</v>
      </c>
      <c r="Z52" s="101">
        <v>22368.925851093718</v>
      </c>
      <c r="AA52" s="514">
        <v>534899.51660287078</v>
      </c>
      <c r="AB52" s="25"/>
    </row>
    <row r="53" spans="1:28" ht="12" x14ac:dyDescent="0.2">
      <c r="A53" s="1181" t="s">
        <v>478</v>
      </c>
      <c r="B53" s="514">
        <v>505238.17333192989</v>
      </c>
      <c r="C53" s="515">
        <v>329441.83770152129</v>
      </c>
      <c r="D53" s="515">
        <v>120382.57259255668</v>
      </c>
      <c r="E53" s="515">
        <v>96911.885181299236</v>
      </c>
      <c r="F53" s="516">
        <v>10723.199389318836</v>
      </c>
      <c r="G53" s="517">
        <v>6609.0611991749374</v>
      </c>
      <c r="H53" s="517">
        <v>13901.74235449532</v>
      </c>
      <c r="I53" s="517">
        <v>2318.3115551761234</v>
      </c>
      <c r="J53" s="517">
        <v>5799.3754983405315</v>
      </c>
      <c r="K53" s="514">
        <v>39351.689996505818</v>
      </c>
      <c r="L53" s="517">
        <v>38332.975828762617</v>
      </c>
      <c r="M53" s="517">
        <v>6989.9486748754725</v>
      </c>
      <c r="N53" s="514">
        <v>45322.924503637718</v>
      </c>
      <c r="O53" s="1181" t="s">
        <v>478</v>
      </c>
      <c r="P53" s="516">
        <v>22107.248269138592</v>
      </c>
      <c r="Q53" s="517">
        <v>994.68619419013248</v>
      </c>
      <c r="R53" s="517">
        <v>9581.4981886611149</v>
      </c>
      <c r="S53" s="517">
        <v>461.9561142793566</v>
      </c>
      <c r="T53" s="517">
        <v>3249.3098566245039</v>
      </c>
      <c r="U53" s="518">
        <v>36394.69862289312</v>
      </c>
      <c r="V53" s="517">
        <v>593.70991431642346</v>
      </c>
      <c r="W53" s="517">
        <v>2717.6200864425632</v>
      </c>
      <c r="X53" s="517">
        <v>2375.928922182733</v>
      </c>
      <c r="Y53" s="514">
        <v>5687.2589229417508</v>
      </c>
      <c r="Z53" s="147">
        <v>44239.526384398181</v>
      </c>
      <c r="AA53" s="514">
        <v>1222970.5672383078</v>
      </c>
      <c r="AB53" s="25"/>
    </row>
    <row r="54" spans="1:28" x14ac:dyDescent="0.2">
      <c r="A54" s="1180" t="s">
        <v>215</v>
      </c>
      <c r="B54" s="519">
        <v>3255474.6229827004</v>
      </c>
      <c r="C54" s="520">
        <v>1713084.5165792941</v>
      </c>
      <c r="D54" s="520">
        <v>1511739.2435079995</v>
      </c>
      <c r="E54" s="520">
        <v>522761.30328853341</v>
      </c>
      <c r="F54" s="521">
        <v>48499.845086082729</v>
      </c>
      <c r="G54" s="522">
        <v>21932.484445052618</v>
      </c>
      <c r="H54" s="522">
        <v>43752.296080769323</v>
      </c>
      <c r="I54" s="522">
        <v>11612.536173854223</v>
      </c>
      <c r="J54" s="522">
        <v>16568.793409897586</v>
      </c>
      <c r="K54" s="519">
        <v>142365.95519562703</v>
      </c>
      <c r="L54" s="523">
        <v>310094.81362546573</v>
      </c>
      <c r="M54" s="524">
        <v>61272.21866334002</v>
      </c>
      <c r="N54" s="519">
        <v>371367.03228881524</v>
      </c>
      <c r="O54" s="1180" t="s">
        <v>215</v>
      </c>
      <c r="P54" s="525">
        <v>159717.51426761464</v>
      </c>
      <c r="Q54" s="526">
        <v>5267.671924478992</v>
      </c>
      <c r="R54" s="526">
        <v>178118.05549640328</v>
      </c>
      <c r="S54" s="526">
        <v>4567.1604055618282</v>
      </c>
      <c r="T54" s="526">
        <v>20439.932658329628</v>
      </c>
      <c r="U54" s="527">
        <v>368110.33475240838</v>
      </c>
      <c r="V54" s="525">
        <v>5215.5050877947178</v>
      </c>
      <c r="W54" s="526">
        <v>14537.895012820269</v>
      </c>
      <c r="X54" s="526">
        <v>10046.538020643757</v>
      </c>
      <c r="Y54" s="527">
        <v>29799.938121259707</v>
      </c>
      <c r="Z54" s="528">
        <v>281638.98753251875</v>
      </c>
      <c r="AA54" s="528">
        <v>8196341.934303415</v>
      </c>
      <c r="AB54" s="413"/>
    </row>
    <row r="55" spans="1:28" x14ac:dyDescent="0.2">
      <c r="A55" s="1182" t="s">
        <v>479</v>
      </c>
      <c r="B55" s="509"/>
      <c r="C55" s="510"/>
      <c r="D55" s="510"/>
      <c r="E55" s="510"/>
      <c r="F55" s="511"/>
      <c r="G55" s="512"/>
      <c r="H55" s="512"/>
      <c r="I55" s="512"/>
      <c r="J55" s="512"/>
      <c r="K55" s="509"/>
      <c r="L55" s="511"/>
      <c r="M55" s="512"/>
      <c r="N55" s="509"/>
      <c r="O55" s="1182" t="s">
        <v>250</v>
      </c>
      <c r="P55" s="512"/>
      <c r="Q55" s="512"/>
      <c r="R55" s="512"/>
      <c r="S55" s="512"/>
      <c r="T55" s="512"/>
      <c r="U55" s="509"/>
      <c r="V55" s="512"/>
      <c r="W55" s="512"/>
      <c r="X55" s="512"/>
      <c r="Y55" s="509"/>
      <c r="Z55" s="510"/>
      <c r="AA55" s="509"/>
      <c r="AB55" s="413"/>
    </row>
    <row r="56" spans="1:28" x14ac:dyDescent="0.2">
      <c r="A56" s="1180" t="s">
        <v>538</v>
      </c>
      <c r="B56" s="514">
        <v>1372037.3295898945</v>
      </c>
      <c r="C56" s="515">
        <v>946000.94561940827</v>
      </c>
      <c r="D56" s="515">
        <v>8865.0155890071492</v>
      </c>
      <c r="E56" s="515">
        <v>89470.016259009833</v>
      </c>
      <c r="F56" s="516">
        <v>28102.124393019632</v>
      </c>
      <c r="G56" s="517">
        <v>9595.7969860194771</v>
      </c>
      <c r="H56" s="517">
        <v>26514.406142476004</v>
      </c>
      <c r="I56" s="517">
        <v>7229.336835542159</v>
      </c>
      <c r="J56" s="517">
        <v>10600.173816458582</v>
      </c>
      <c r="K56" s="514">
        <v>82041.838173517419</v>
      </c>
      <c r="L56" s="517">
        <v>63910.683913165631</v>
      </c>
      <c r="M56" s="517">
        <v>11159.646205234591</v>
      </c>
      <c r="N56" s="514">
        <v>75070.330118405589</v>
      </c>
      <c r="O56" s="1180" t="s">
        <v>538</v>
      </c>
      <c r="P56" s="516">
        <v>43523.792743951381</v>
      </c>
      <c r="Q56" s="517">
        <v>2155.29846543333</v>
      </c>
      <c r="R56" s="517">
        <v>9444.7899431995465</v>
      </c>
      <c r="S56" s="517">
        <v>1021.2858463110821</v>
      </c>
      <c r="T56" s="517">
        <v>2013.2276835235173</v>
      </c>
      <c r="U56" s="518">
        <v>58158.394682418359</v>
      </c>
      <c r="V56" s="517">
        <v>3683.5336503798235</v>
      </c>
      <c r="W56" s="517">
        <v>11872.863281969107</v>
      </c>
      <c r="X56" s="517">
        <v>6668.1230430345449</v>
      </c>
      <c r="Y56" s="514">
        <v>22224.519975384428</v>
      </c>
      <c r="Z56" s="101">
        <v>125773.73161198909</v>
      </c>
      <c r="AA56" s="514">
        <v>2779642.1216122839</v>
      </c>
      <c r="AB56" s="413"/>
    </row>
    <row r="57" spans="1:28" x14ac:dyDescent="0.2">
      <c r="A57" s="1181" t="s">
        <v>476</v>
      </c>
      <c r="B57" s="514">
        <v>1125835.5251616845</v>
      </c>
      <c r="C57" s="515">
        <v>615116.6613841072</v>
      </c>
      <c r="D57" s="515">
        <v>1015.2013875949353</v>
      </c>
      <c r="E57" s="515">
        <v>89248.759393945758</v>
      </c>
      <c r="F57" s="516">
        <v>14137.140076725764</v>
      </c>
      <c r="G57" s="517">
        <v>4801.2773997482436</v>
      </c>
      <c r="H57" s="517">
        <v>20068.199819698082</v>
      </c>
      <c r="I57" s="517">
        <v>5406.8602884723896</v>
      </c>
      <c r="J57" s="517">
        <v>7833.1154635074599</v>
      </c>
      <c r="K57" s="514">
        <v>52246.593048151997</v>
      </c>
      <c r="L57" s="517">
        <v>7459.8471905824535</v>
      </c>
      <c r="M57" s="517">
        <v>1731.3117312185166</v>
      </c>
      <c r="N57" s="514">
        <v>9191.1589218009685</v>
      </c>
      <c r="O57" s="1181" t="s">
        <v>476</v>
      </c>
      <c r="P57" s="516">
        <v>5754.6343918572175</v>
      </c>
      <c r="Q57" s="517">
        <v>748.48001827796895</v>
      </c>
      <c r="R57" s="517">
        <v>1386.0892414482876</v>
      </c>
      <c r="S57" s="517">
        <v>322.08466173599231</v>
      </c>
      <c r="T57" s="517">
        <v>445.78854998081812</v>
      </c>
      <c r="U57" s="518">
        <v>8657.0768633002735</v>
      </c>
      <c r="V57" s="517">
        <v>2301.1730562351995</v>
      </c>
      <c r="W57" s="517">
        <v>4760.7003418249869</v>
      </c>
      <c r="X57" s="517">
        <v>3559.1752226276321</v>
      </c>
      <c r="Y57" s="514">
        <v>10621.04862068773</v>
      </c>
      <c r="Z57" s="101">
        <v>65785.585335347103</v>
      </c>
      <c r="AA57" s="514">
        <v>1977717.6101193691</v>
      </c>
      <c r="AB57" s="413"/>
    </row>
    <row r="58" spans="1:28" x14ac:dyDescent="0.2">
      <c r="A58" s="1181" t="s">
        <v>539</v>
      </c>
      <c r="B58" s="514">
        <v>23541.749255649804</v>
      </c>
      <c r="C58" s="515">
        <v>16482.51975172419</v>
      </c>
      <c r="D58" s="515">
        <v>92.50400752973907</v>
      </c>
      <c r="E58" s="515">
        <v>1936.1892543634178</v>
      </c>
      <c r="F58" s="516">
        <v>555.15955293252068</v>
      </c>
      <c r="G58" s="517">
        <v>253.31069273952036</v>
      </c>
      <c r="H58" s="517">
        <v>938.89108878145805</v>
      </c>
      <c r="I58" s="517">
        <v>189.63097268118122</v>
      </c>
      <c r="J58" s="517">
        <v>406.10646672174499</v>
      </c>
      <c r="K58" s="514">
        <v>2343.0987738564336</v>
      </c>
      <c r="L58" s="517">
        <v>258.33373848445007</v>
      </c>
      <c r="M58" s="517">
        <v>75.607572018134988</v>
      </c>
      <c r="N58" s="514">
        <v>333.94131050258483</v>
      </c>
      <c r="O58" s="1181" t="s">
        <v>539</v>
      </c>
      <c r="P58" s="516">
        <v>299.67908970183873</v>
      </c>
      <c r="Q58" s="517">
        <v>78.414460218577929</v>
      </c>
      <c r="R58" s="517">
        <v>65.775317459144162</v>
      </c>
      <c r="S58" s="517">
        <v>23.463477367026133</v>
      </c>
      <c r="T58" s="517">
        <v>30.187947138086525</v>
      </c>
      <c r="U58" s="518">
        <v>497.52029188467355</v>
      </c>
      <c r="V58" s="517">
        <v>74.685154959476762</v>
      </c>
      <c r="W58" s="517">
        <v>183.16214964908718</v>
      </c>
      <c r="X58" s="517">
        <v>133.80046358714733</v>
      </c>
      <c r="Y58" s="514">
        <v>391.64776819571091</v>
      </c>
      <c r="Z58" s="101">
        <v>2117.8259139443494</v>
      </c>
      <c r="AA58" s="514">
        <v>47736.99632764922</v>
      </c>
      <c r="AB58" s="413"/>
    </row>
    <row r="59" spans="1:28" x14ac:dyDescent="0.2">
      <c r="A59" s="1181" t="s">
        <v>554</v>
      </c>
      <c r="B59" s="514">
        <v>26189.674552170327</v>
      </c>
      <c r="C59" s="515">
        <v>21315.637001588497</v>
      </c>
      <c r="D59" s="515">
        <v>109.66128202850295</v>
      </c>
      <c r="E59" s="515">
        <v>1978.2514333376471</v>
      </c>
      <c r="F59" s="516">
        <v>661.35945942929698</v>
      </c>
      <c r="G59" s="517">
        <v>239.5731766985574</v>
      </c>
      <c r="H59" s="517">
        <v>604.70554998885279</v>
      </c>
      <c r="I59" s="517">
        <v>195.37474362445636</v>
      </c>
      <c r="J59" s="517">
        <v>308.18832898183672</v>
      </c>
      <c r="K59" s="514">
        <v>2009.2012587230017</v>
      </c>
      <c r="L59" s="517">
        <v>259.53693953406093</v>
      </c>
      <c r="M59" s="517">
        <v>63.736684793808791</v>
      </c>
      <c r="N59" s="514">
        <v>323.27362432786953</v>
      </c>
      <c r="O59" s="1181" t="s">
        <v>554</v>
      </c>
      <c r="P59" s="516">
        <v>232.45352010949873</v>
      </c>
      <c r="Q59" s="517">
        <v>88.116013278784592</v>
      </c>
      <c r="R59" s="517">
        <v>66.58625006157763</v>
      </c>
      <c r="S59" s="517">
        <v>15.007692018456078</v>
      </c>
      <c r="T59" s="517">
        <v>14.061899760614272</v>
      </c>
      <c r="U59" s="518">
        <v>416.22537522893077</v>
      </c>
      <c r="V59" s="517">
        <v>55.787570303635874</v>
      </c>
      <c r="W59" s="517">
        <v>171.62569033074672</v>
      </c>
      <c r="X59" s="517">
        <v>159.36361498409198</v>
      </c>
      <c r="Y59" s="514">
        <v>386.77687561847421</v>
      </c>
      <c r="Z59" s="101">
        <v>2123.2943396148435</v>
      </c>
      <c r="AA59" s="514">
        <v>54851.995742636493</v>
      </c>
      <c r="AB59" s="413"/>
    </row>
    <row r="60" spans="1:28" x14ac:dyDescent="0.2">
      <c r="A60" s="1181" t="s">
        <v>127</v>
      </c>
      <c r="B60" s="514">
        <v>553816.47186231613</v>
      </c>
      <c r="C60" s="515">
        <v>328863.64890913788</v>
      </c>
      <c r="D60" s="515">
        <v>574.99981146958476</v>
      </c>
      <c r="E60" s="515">
        <v>36058.295814889534</v>
      </c>
      <c r="F60" s="516">
        <v>6706.4478031128647</v>
      </c>
      <c r="G60" s="517">
        <v>2723.1344890307</v>
      </c>
      <c r="H60" s="517">
        <v>11758.970574202463</v>
      </c>
      <c r="I60" s="517">
        <v>2216.6221597965719</v>
      </c>
      <c r="J60" s="517">
        <v>4647.1678437072032</v>
      </c>
      <c r="K60" s="514">
        <v>28052.342869849934</v>
      </c>
      <c r="L60" s="517">
        <v>2772.5142647443126</v>
      </c>
      <c r="M60" s="517">
        <v>763.01342573886154</v>
      </c>
      <c r="N60" s="514">
        <v>3535.527690483178</v>
      </c>
      <c r="O60" s="1181" t="s">
        <v>540</v>
      </c>
      <c r="P60" s="516">
        <v>1395.1667882365473</v>
      </c>
      <c r="Q60" s="517">
        <v>477.71526057125936</v>
      </c>
      <c r="R60" s="517">
        <v>456.36950650447858</v>
      </c>
      <c r="S60" s="517">
        <v>129.25395215254247</v>
      </c>
      <c r="T60" s="517">
        <v>173.15989130852395</v>
      </c>
      <c r="U60" s="518">
        <v>2631.665398773363</v>
      </c>
      <c r="V60" s="517">
        <v>594.63699731053975</v>
      </c>
      <c r="W60" s="517">
        <v>1945.4813956045471</v>
      </c>
      <c r="X60" s="517">
        <v>1376.8901930646828</v>
      </c>
      <c r="Y60" s="514">
        <v>3917.0085859797887</v>
      </c>
      <c r="Z60" s="101">
        <v>30861.815938686523</v>
      </c>
      <c r="AA60" s="514">
        <v>988311.77688112215</v>
      </c>
      <c r="AB60" s="413"/>
    </row>
    <row r="61" spans="1:28" x14ac:dyDescent="0.2">
      <c r="A61" s="1181" t="s">
        <v>669</v>
      </c>
      <c r="B61" s="514">
        <v>559290.02906655951</v>
      </c>
      <c r="C61" s="515">
        <v>372715.06904216652</v>
      </c>
      <c r="D61" s="515">
        <v>1124.0458037017393</v>
      </c>
      <c r="E61" s="515">
        <v>49584.548331467631</v>
      </c>
      <c r="F61" s="516">
        <v>10301.070345195703</v>
      </c>
      <c r="G61" s="517">
        <v>4916.1237466902867</v>
      </c>
      <c r="H61" s="517">
        <v>15289.467199087927</v>
      </c>
      <c r="I61" s="517">
        <v>2513.4941613089595</v>
      </c>
      <c r="J61" s="517">
        <v>6031.1401135232982</v>
      </c>
      <c r="K61" s="514">
        <v>39051.29556580694</v>
      </c>
      <c r="L61" s="517">
        <v>4916.9414753495721</v>
      </c>
      <c r="M61" s="517">
        <v>1102.8760250973855</v>
      </c>
      <c r="N61" s="514">
        <v>6019.8175004469549</v>
      </c>
      <c r="O61" s="1181" t="s">
        <v>669</v>
      </c>
      <c r="P61" s="516">
        <v>6561.4458782723113</v>
      </c>
      <c r="Q61" s="517">
        <v>545.06222119549443</v>
      </c>
      <c r="R61" s="517">
        <v>896.69730716962829</v>
      </c>
      <c r="S61" s="517">
        <v>284.11547788880756</v>
      </c>
      <c r="T61" s="517">
        <v>379.93638804863031</v>
      </c>
      <c r="U61" s="518">
        <v>8667.2572725748541</v>
      </c>
      <c r="V61" s="517">
        <v>728.59539717642019</v>
      </c>
      <c r="W61" s="517">
        <v>3052.7472032828009</v>
      </c>
      <c r="X61" s="517">
        <v>2901.0403161649201</v>
      </c>
      <c r="Y61" s="514">
        <v>6682.3829166241458</v>
      </c>
      <c r="Z61" s="101">
        <v>41308.10027095049</v>
      </c>
      <c r="AA61" s="514">
        <v>1084442.5457710302</v>
      </c>
    </row>
    <row r="62" spans="1:28" x14ac:dyDescent="0.2">
      <c r="A62" s="1181" t="s">
        <v>477</v>
      </c>
      <c r="B62" s="514">
        <v>159915.14325368404</v>
      </c>
      <c r="C62" s="515">
        <v>151847.95937541028</v>
      </c>
      <c r="D62" s="515">
        <v>488.95432854200317</v>
      </c>
      <c r="E62" s="515">
        <v>17138.568944468363</v>
      </c>
      <c r="F62" s="516">
        <v>4474.098919703124</v>
      </c>
      <c r="G62" s="517">
        <v>2621.2476956035803</v>
      </c>
      <c r="H62" s="517">
        <v>7663.0759805743246</v>
      </c>
      <c r="I62" s="517">
        <v>1160.1110299722764</v>
      </c>
      <c r="J62" s="517">
        <v>3204.3438474771879</v>
      </c>
      <c r="K62" s="514">
        <v>19122.877473330842</v>
      </c>
      <c r="L62" s="517">
        <v>2080.0606972084943</v>
      </c>
      <c r="M62" s="517">
        <v>446.61580109450767</v>
      </c>
      <c r="N62" s="514">
        <v>2526.6764983030062</v>
      </c>
      <c r="O62" s="1181" t="s">
        <v>477</v>
      </c>
      <c r="P62" s="516">
        <v>3329.9770751115957</v>
      </c>
      <c r="Q62" s="517">
        <v>256.74520525876784</v>
      </c>
      <c r="R62" s="517">
        <v>330.25236417769435</v>
      </c>
      <c r="S62" s="517">
        <v>120.94407616415818</v>
      </c>
      <c r="T62" s="517">
        <v>194.5548491892869</v>
      </c>
      <c r="U62" s="518">
        <v>4232.47356990151</v>
      </c>
      <c r="V62" s="517">
        <v>269.3435211581567</v>
      </c>
      <c r="W62" s="517">
        <v>1307.5616696799764</v>
      </c>
      <c r="X62" s="517">
        <v>1431.3679453108002</v>
      </c>
      <c r="Y62" s="514">
        <v>3008.2731361489537</v>
      </c>
      <c r="Z62" s="101">
        <v>15650.859182757524</v>
      </c>
      <c r="AA62" s="514">
        <v>373931.78576262359</v>
      </c>
    </row>
    <row r="63" spans="1:28" x14ac:dyDescent="0.2">
      <c r="A63" s="1181" t="s">
        <v>478</v>
      </c>
      <c r="B63" s="514">
        <v>494542.99232489039</v>
      </c>
      <c r="C63" s="515">
        <v>315904.21664460597</v>
      </c>
      <c r="D63" s="515">
        <v>875.17722759623325</v>
      </c>
      <c r="E63" s="515">
        <v>45196.077629803687</v>
      </c>
      <c r="F63" s="516">
        <v>8603.9543162011432</v>
      </c>
      <c r="G63" s="517">
        <v>3896.3657834795413</v>
      </c>
      <c r="H63" s="517">
        <v>12190.355971872046</v>
      </c>
      <c r="I63" s="517">
        <v>2051.7062920182284</v>
      </c>
      <c r="J63" s="517">
        <v>4910.5068330876784</v>
      </c>
      <c r="K63" s="514">
        <v>31652.889196659333</v>
      </c>
      <c r="L63" s="517">
        <v>4053.5133881566248</v>
      </c>
      <c r="M63" s="517">
        <v>876.82161431803706</v>
      </c>
      <c r="N63" s="514">
        <v>4930.3350024746305</v>
      </c>
      <c r="O63" s="1181" t="s">
        <v>478</v>
      </c>
      <c r="P63" s="516">
        <v>4448.2030049149344</v>
      </c>
      <c r="Q63" s="517">
        <v>438.6626933309131</v>
      </c>
      <c r="R63" s="517">
        <v>720.16030527515852</v>
      </c>
      <c r="S63" s="517">
        <v>240.82278094602344</v>
      </c>
      <c r="T63" s="517">
        <v>296.66520305814589</v>
      </c>
      <c r="U63" s="518">
        <v>6144.5139875251589</v>
      </c>
      <c r="V63" s="517">
        <v>593.70991431642346</v>
      </c>
      <c r="W63" s="517">
        <v>2572.4534197758881</v>
      </c>
      <c r="X63" s="517">
        <v>2304.4743767281843</v>
      </c>
      <c r="Y63" s="514">
        <v>5470.6377108205388</v>
      </c>
      <c r="Z63" s="147">
        <v>34458.96714537916</v>
      </c>
      <c r="AA63" s="514">
        <v>939175.80687081662</v>
      </c>
    </row>
    <row r="64" spans="1:28" x14ac:dyDescent="0.2">
      <c r="A64" s="1180" t="s">
        <v>215</v>
      </c>
      <c r="B64" s="519">
        <v>3156557.6229828699</v>
      </c>
      <c r="C64" s="520">
        <v>1631300.5165797372</v>
      </c>
      <c r="D64" s="520">
        <v>10044.243508071329</v>
      </c>
      <c r="E64" s="520">
        <v>201729.30328840623</v>
      </c>
      <c r="F64" s="521">
        <v>40453.845086084744</v>
      </c>
      <c r="G64" s="522">
        <v>12830.484445051854</v>
      </c>
      <c r="H64" s="522">
        <v>38907.296080770204</v>
      </c>
      <c r="I64" s="522">
        <v>10549.536173854383</v>
      </c>
      <c r="J64" s="522">
        <v>14567.793409897362</v>
      </c>
      <c r="K64" s="519">
        <v>117308.95519565608</v>
      </c>
      <c r="L64" s="523">
        <v>67130.813625439972</v>
      </c>
      <c r="M64" s="524">
        <v>12563.218663342761</v>
      </c>
      <c r="N64" s="519">
        <v>79694.032288780509</v>
      </c>
      <c r="O64" s="1180" t="s">
        <v>215</v>
      </c>
      <c r="P64" s="525">
        <v>46575.514267627761</v>
      </c>
      <c r="Q64" s="526">
        <v>2979.6719244790302</v>
      </c>
      <c r="R64" s="526">
        <v>10544.055496408659</v>
      </c>
      <c r="S64" s="526">
        <v>1346.1604055618247</v>
      </c>
      <c r="T64" s="526">
        <v>2397.9326583297675</v>
      </c>
      <c r="U64" s="527">
        <v>63843.334752406088</v>
      </c>
      <c r="V64" s="525">
        <v>5116.5050877947106</v>
      </c>
      <c r="W64" s="526">
        <v>13847.895012820165</v>
      </c>
      <c r="X64" s="526">
        <v>9560.5380206437294</v>
      </c>
      <c r="Y64" s="527">
        <v>28524.93812125954</v>
      </c>
      <c r="Z64" s="528">
        <v>197055.98753249925</v>
      </c>
      <c r="AA64" s="528">
        <v>5486058.9342612466</v>
      </c>
    </row>
    <row r="65" spans="1:27" x14ac:dyDescent="0.2">
      <c r="A65" s="1182" t="s">
        <v>251</v>
      </c>
      <c r="B65" s="509"/>
      <c r="C65" s="510"/>
      <c r="D65" s="510"/>
      <c r="E65" s="510"/>
      <c r="F65" s="511"/>
      <c r="G65" s="512"/>
      <c r="H65" s="512"/>
      <c r="I65" s="512"/>
      <c r="J65" s="512"/>
      <c r="K65" s="509"/>
      <c r="L65" s="511"/>
      <c r="M65" s="512"/>
      <c r="N65" s="509"/>
      <c r="O65" s="1182" t="s">
        <v>251</v>
      </c>
      <c r="P65" s="512"/>
      <c r="Q65" s="512"/>
      <c r="R65" s="512"/>
      <c r="S65" s="512"/>
      <c r="T65" s="512"/>
      <c r="U65" s="509"/>
      <c r="V65" s="512"/>
      <c r="W65" s="512"/>
      <c r="X65" s="512"/>
      <c r="Y65" s="509"/>
      <c r="Z65" s="510"/>
      <c r="AA65" s="509"/>
    </row>
    <row r="66" spans="1:27" x14ac:dyDescent="0.2">
      <c r="A66" s="1180" t="s">
        <v>538</v>
      </c>
      <c r="B66" s="514">
        <v>89980.095512228829</v>
      </c>
      <c r="C66" s="515">
        <v>70261.331747603763</v>
      </c>
      <c r="D66" s="515">
        <v>1460584.3640904634</v>
      </c>
      <c r="E66" s="515">
        <v>119845.11189077326</v>
      </c>
      <c r="F66" s="516">
        <v>6109.8707191359335</v>
      </c>
      <c r="G66" s="517">
        <v>8679</v>
      </c>
      <c r="H66" s="517">
        <v>4055.2777777777778</v>
      </c>
      <c r="I66" s="517">
        <v>985.63157894736855</v>
      </c>
      <c r="J66" s="517">
        <v>1490.263447079237</v>
      </c>
      <c r="K66" s="514">
        <v>21320.043522940327</v>
      </c>
      <c r="L66" s="517">
        <v>235795.79246372197</v>
      </c>
      <c r="M66" s="517">
        <v>47359.329800828193</v>
      </c>
      <c r="N66" s="514">
        <v>283155.12226455269</v>
      </c>
      <c r="O66" s="1180" t="s">
        <v>538</v>
      </c>
      <c r="P66" s="516">
        <v>108865.5439585553</v>
      </c>
      <c r="Q66" s="517">
        <v>1847.6031746031745</v>
      </c>
      <c r="R66" s="517">
        <v>162774.63054662646</v>
      </c>
      <c r="S66" s="517">
        <v>2931.609523809524</v>
      </c>
      <c r="T66" s="517">
        <v>16995.18850653679</v>
      </c>
      <c r="U66" s="518">
        <v>293414.57571014005</v>
      </c>
      <c r="V66" s="517">
        <v>99.000000000000028</v>
      </c>
      <c r="W66" s="517">
        <v>690.00000000000023</v>
      </c>
      <c r="X66" s="517">
        <v>486.00000000000006</v>
      </c>
      <c r="Y66" s="514">
        <v>1275.0000000000009</v>
      </c>
      <c r="Z66" s="101">
        <v>73142.812200618588</v>
      </c>
      <c r="AA66" s="514">
        <v>2412978.4569393722</v>
      </c>
    </row>
    <row r="67" spans="1:27" x14ac:dyDescent="0.2">
      <c r="A67" s="1181" t="s">
        <v>476</v>
      </c>
      <c r="B67" s="514">
        <v>19960.329218348659</v>
      </c>
      <c r="C67" s="515">
        <v>20687.231720476429</v>
      </c>
      <c r="D67" s="515">
        <v>57873.618825948863</v>
      </c>
      <c r="E67" s="515">
        <v>182924.85702220508</v>
      </c>
      <c r="F67" s="516">
        <v>2097.9266582492969</v>
      </c>
      <c r="G67" s="517">
        <v>714.92307692307691</v>
      </c>
      <c r="H67" s="517">
        <v>2141.2697159565582</v>
      </c>
      <c r="I67" s="517">
        <v>375.03947368421052</v>
      </c>
      <c r="J67" s="517">
        <v>903.40283400809722</v>
      </c>
      <c r="K67" s="514">
        <v>6232.5617588212335</v>
      </c>
      <c r="L67" s="517">
        <v>57180.219877426542</v>
      </c>
      <c r="M67" s="517">
        <v>9561.4379716910644</v>
      </c>
      <c r="N67" s="514">
        <v>66741.657849117328</v>
      </c>
      <c r="O67" s="1181" t="s">
        <v>476</v>
      </c>
      <c r="P67" s="516">
        <v>20084.425803165486</v>
      </c>
      <c r="Q67" s="517">
        <v>454.36786311514561</v>
      </c>
      <c r="R67" s="517">
        <v>40664.187930294836</v>
      </c>
      <c r="S67" s="1186">
        <v>640.50476190476195</v>
      </c>
      <c r="T67" s="1186">
        <v>3082.4230507062771</v>
      </c>
      <c r="U67" s="1188">
        <v>64925.909409186657</v>
      </c>
      <c r="V67" s="1250">
        <v>0</v>
      </c>
      <c r="W67" s="1186">
        <v>145.16666666666669</v>
      </c>
      <c r="X67" s="1186">
        <v>71.454545454545453</v>
      </c>
      <c r="Y67" s="1187">
        <v>216.62121212121212</v>
      </c>
      <c r="Z67" s="666">
        <v>20137.091551488669</v>
      </c>
      <c r="AA67" s="1187">
        <v>439699.87856768945</v>
      </c>
    </row>
    <row r="68" spans="1:27" x14ac:dyDescent="0.2">
      <c r="A68" s="1181" t="s">
        <v>539</v>
      </c>
      <c r="B68" s="514">
        <v>405.95294117647057</v>
      </c>
      <c r="C68" s="515">
        <v>423.41824712643677</v>
      </c>
      <c r="D68" s="515">
        <v>1851.1298543378332</v>
      </c>
      <c r="E68" s="515">
        <v>3430.6352059776859</v>
      </c>
      <c r="F68" s="1249">
        <v>0</v>
      </c>
      <c r="G68" s="1250">
        <v>0</v>
      </c>
      <c r="H68" s="1186">
        <v>514.38888888888891</v>
      </c>
      <c r="I68" s="1250">
        <v>0</v>
      </c>
      <c r="J68" s="1250">
        <v>0</v>
      </c>
      <c r="K68" s="1187">
        <v>514.38888888888891</v>
      </c>
      <c r="L68" s="517">
        <v>3683.2246868836323</v>
      </c>
      <c r="M68" s="517">
        <v>424.16503307159638</v>
      </c>
      <c r="N68" s="514">
        <v>4107.3897199552302</v>
      </c>
      <c r="O68" s="1181" t="s">
        <v>539</v>
      </c>
      <c r="P68" s="516">
        <v>347.25930138608209</v>
      </c>
      <c r="Q68" s="517">
        <v>51.5</v>
      </c>
      <c r="R68" s="517">
        <v>460.97604340504802</v>
      </c>
      <c r="S68" s="1250">
        <v>0</v>
      </c>
      <c r="T68" s="1250">
        <v>0</v>
      </c>
      <c r="U68" s="1188">
        <v>859.73534479113061</v>
      </c>
      <c r="V68" s="1250">
        <v>0</v>
      </c>
      <c r="W68" s="1250">
        <v>0</v>
      </c>
      <c r="X68" s="1250">
        <v>0</v>
      </c>
      <c r="Y68" s="1250">
        <v>0</v>
      </c>
      <c r="Z68" s="666">
        <v>770.13515025575441</v>
      </c>
      <c r="AA68" s="1187">
        <v>12362.785352509447</v>
      </c>
    </row>
    <row r="69" spans="1:27" x14ac:dyDescent="0.2">
      <c r="A69" s="1181" t="s">
        <v>554</v>
      </c>
      <c r="B69" s="514">
        <v>1790.5224465626736</v>
      </c>
      <c r="C69" s="515">
        <v>1114.3746390021836</v>
      </c>
      <c r="D69" s="515">
        <v>1201.8432137624361</v>
      </c>
      <c r="E69" s="515">
        <v>3119.8603600830083</v>
      </c>
      <c r="F69" s="1185">
        <v>43</v>
      </c>
      <c r="G69" s="1250">
        <v>0</v>
      </c>
      <c r="H69" s="1250">
        <v>0</v>
      </c>
      <c r="I69" s="1250">
        <v>0</v>
      </c>
      <c r="J69" s="1250">
        <v>0</v>
      </c>
      <c r="K69" s="1187">
        <v>43</v>
      </c>
      <c r="L69" s="517">
        <v>3841.9440195803095</v>
      </c>
      <c r="M69" s="517">
        <v>756.55454332497322</v>
      </c>
      <c r="N69" s="514">
        <v>4598.4985629052826</v>
      </c>
      <c r="O69" s="1181" t="s">
        <v>554</v>
      </c>
      <c r="P69" s="516">
        <v>312.38045923500829</v>
      </c>
      <c r="Q69" s="517">
        <v>33</v>
      </c>
      <c r="R69" s="517">
        <v>377.29188166109856</v>
      </c>
      <c r="S69" s="1186">
        <v>30.333333333333332</v>
      </c>
      <c r="T69" s="1250">
        <v>0</v>
      </c>
      <c r="U69" s="1188">
        <v>753.00567422944039</v>
      </c>
      <c r="V69" s="1250">
        <v>0</v>
      </c>
      <c r="W69" s="1250">
        <v>0</v>
      </c>
      <c r="X69" s="1250">
        <v>0</v>
      </c>
      <c r="Y69" s="1250">
        <v>0</v>
      </c>
      <c r="Z69" s="666">
        <v>677.33915441176475</v>
      </c>
      <c r="AA69" s="1187">
        <v>13298.444050956807</v>
      </c>
    </row>
    <row r="70" spans="1:27" x14ac:dyDescent="0.2">
      <c r="A70" s="1181" t="s">
        <v>127</v>
      </c>
      <c r="B70" s="514">
        <v>10525.965129045639</v>
      </c>
      <c r="C70" s="515">
        <v>10743.718142531929</v>
      </c>
      <c r="D70" s="515">
        <v>23258.570824159418</v>
      </c>
      <c r="E70" s="515">
        <v>41701.293562653671</v>
      </c>
      <c r="F70" s="516">
        <v>626.08764134416322</v>
      </c>
      <c r="G70" s="517">
        <v>681.15384615384619</v>
      </c>
      <c r="H70" s="517">
        <v>1506.9829156223896</v>
      </c>
      <c r="I70" s="517">
        <v>261.67105263157896</v>
      </c>
      <c r="J70" s="517">
        <v>1001.9035858877967</v>
      </c>
      <c r="K70" s="514">
        <v>4077.7990416397738</v>
      </c>
      <c r="L70" s="517">
        <v>24612.670699729173</v>
      </c>
      <c r="M70" s="517">
        <v>3258.4829193462915</v>
      </c>
      <c r="N70" s="514">
        <v>27871.15361907546</v>
      </c>
      <c r="O70" s="1181" t="s">
        <v>540</v>
      </c>
      <c r="P70" s="516">
        <v>2777.9259294490453</v>
      </c>
      <c r="Q70" s="517">
        <v>197.54528985507244</v>
      </c>
      <c r="R70" s="517">
        <v>4776.1731763646076</v>
      </c>
      <c r="S70" s="1186">
        <v>60.733333333333334</v>
      </c>
      <c r="T70" s="1186">
        <v>645.9472271730109</v>
      </c>
      <c r="U70" s="1188">
        <v>8458.3249561750599</v>
      </c>
      <c r="V70" s="1250">
        <v>0</v>
      </c>
      <c r="W70" s="1250">
        <v>0</v>
      </c>
      <c r="X70" s="1186">
        <v>138.18181818181819</v>
      </c>
      <c r="Y70" s="1187">
        <v>138.18181818181819</v>
      </c>
      <c r="Z70" s="666">
        <v>4886.1069754263563</v>
      </c>
      <c r="AA70" s="1187">
        <v>131661.11406889954</v>
      </c>
    </row>
    <row r="71" spans="1:27" x14ac:dyDescent="0.2">
      <c r="A71" s="1181" t="s">
        <v>669</v>
      </c>
      <c r="B71" s="514">
        <v>12560.239685006049</v>
      </c>
      <c r="C71" s="515">
        <v>16293.821678542403</v>
      </c>
      <c r="D71" s="515">
        <v>169358.61943598604</v>
      </c>
      <c r="E71" s="515">
        <v>55875.883812310691</v>
      </c>
      <c r="F71" s="516">
        <v>2402.1892438895447</v>
      </c>
      <c r="G71" s="517">
        <v>2712.6954156954157</v>
      </c>
      <c r="H71" s="517">
        <v>2238.2284878863834</v>
      </c>
      <c r="I71" s="517">
        <v>343.9736842105263</v>
      </c>
      <c r="J71" s="517">
        <v>1050.9247092089199</v>
      </c>
      <c r="K71" s="514">
        <v>8748.0115408907805</v>
      </c>
      <c r="L71" s="517">
        <v>41238.048668862648</v>
      </c>
      <c r="M71" s="517">
        <v>6987.6317124717671</v>
      </c>
      <c r="N71" s="514">
        <v>48225.680381334307</v>
      </c>
      <c r="O71" s="1181" t="s">
        <v>669</v>
      </c>
      <c r="P71" s="516">
        <v>25123.03467745458</v>
      </c>
      <c r="Q71" s="517">
        <v>658.96028246841479</v>
      </c>
      <c r="R71" s="517">
        <v>14247.760966934826</v>
      </c>
      <c r="S71" s="1186">
        <v>221.13333333333333</v>
      </c>
      <c r="T71" s="1186">
        <v>3853.5805010933614</v>
      </c>
      <c r="U71" s="1188">
        <v>44104.46976128457</v>
      </c>
      <c r="V71" s="1250">
        <v>0</v>
      </c>
      <c r="W71" s="1186">
        <v>290.33333333333337</v>
      </c>
      <c r="X71" s="1186">
        <v>71.454545454545453</v>
      </c>
      <c r="Y71" s="1187">
        <v>361.78787878787881</v>
      </c>
      <c r="Z71" s="666">
        <v>14712.94475489367</v>
      </c>
      <c r="AA71" s="1187">
        <v>370241.45892904897</v>
      </c>
    </row>
    <row r="72" spans="1:27" x14ac:dyDescent="0.2">
      <c r="A72" s="1181" t="s">
        <v>477</v>
      </c>
      <c r="B72" s="514">
        <v>6597.7077502113607</v>
      </c>
      <c r="C72" s="515">
        <v>7737.8341256869007</v>
      </c>
      <c r="D72" s="515">
        <v>65364.295610186658</v>
      </c>
      <c r="E72" s="515">
        <v>18085.220394146618</v>
      </c>
      <c r="F72" s="516">
        <v>823.01317857554739</v>
      </c>
      <c r="G72" s="517">
        <v>1287.8166278166277</v>
      </c>
      <c r="H72" s="517">
        <v>1812.2027568922313</v>
      </c>
      <c r="I72" s="517">
        <v>171.98684210526315</v>
      </c>
      <c r="J72" s="517">
        <v>830.62004369899114</v>
      </c>
      <c r="K72" s="514">
        <v>4925.6394490886578</v>
      </c>
      <c r="L72" s="517">
        <v>24914.618282765929</v>
      </c>
      <c r="M72" s="517">
        <v>3475.2588335348801</v>
      </c>
      <c r="N72" s="514">
        <v>28389.877116300795</v>
      </c>
      <c r="O72" s="1181" t="s">
        <v>477</v>
      </c>
      <c r="P72" s="516">
        <v>12687.639239131653</v>
      </c>
      <c r="Q72" s="517">
        <v>311.43919706813261</v>
      </c>
      <c r="R72" s="517">
        <v>8165.692615085427</v>
      </c>
      <c r="S72" s="1186">
        <v>30.333333333333332</v>
      </c>
      <c r="T72" s="1186">
        <v>1808.818674923381</v>
      </c>
      <c r="U72" s="1188">
        <v>23003.923059541819</v>
      </c>
      <c r="V72" s="1250">
        <v>0</v>
      </c>
      <c r="W72" s="1186">
        <v>145.16666666666669</v>
      </c>
      <c r="X72" s="1250">
        <v>0</v>
      </c>
      <c r="Y72" s="1187">
        <v>145.16666666666669</v>
      </c>
      <c r="Z72" s="666">
        <v>6718.0666683363725</v>
      </c>
      <c r="AA72" s="1187">
        <v>160967.73084016534</v>
      </c>
    </row>
    <row r="73" spans="1:27" x14ac:dyDescent="0.2">
      <c r="A73" s="1181" t="s">
        <v>478</v>
      </c>
      <c r="B73" s="514">
        <v>10695.181007021367</v>
      </c>
      <c r="C73" s="515">
        <v>13537.621056903909</v>
      </c>
      <c r="D73" s="515">
        <v>119507.39536496057</v>
      </c>
      <c r="E73" s="515">
        <v>51715.807551505728</v>
      </c>
      <c r="F73" s="516">
        <v>2119.2450731177869</v>
      </c>
      <c r="G73" s="517">
        <v>2712.6954156954157</v>
      </c>
      <c r="H73" s="517">
        <v>1711.3863826232252</v>
      </c>
      <c r="I73" s="517">
        <v>266.60526315789474</v>
      </c>
      <c r="J73" s="517">
        <v>888.86866525287599</v>
      </c>
      <c r="K73" s="514">
        <v>7698.8007998471903</v>
      </c>
      <c r="L73" s="517">
        <v>34279.462440606992</v>
      </c>
      <c r="M73" s="517">
        <v>6113.1270605574291</v>
      </c>
      <c r="N73" s="514">
        <v>40392.589501164337</v>
      </c>
      <c r="O73" s="1181" t="s">
        <v>478</v>
      </c>
      <c r="P73" s="516">
        <v>17659.045264223834</v>
      </c>
      <c r="Q73" s="517">
        <v>556.02350085921944</v>
      </c>
      <c r="R73" s="517">
        <v>8861.337883385926</v>
      </c>
      <c r="S73" s="1186">
        <v>221.13333333333333</v>
      </c>
      <c r="T73" s="1186">
        <v>2952.6446535663581</v>
      </c>
      <c r="U73" s="1188">
        <v>30250.184635368605</v>
      </c>
      <c r="V73" s="1250">
        <v>0</v>
      </c>
      <c r="W73" s="1186">
        <v>145.16666666666669</v>
      </c>
      <c r="X73" s="1186">
        <v>71.454545454545453</v>
      </c>
      <c r="Y73" s="1187">
        <v>216.62121212121212</v>
      </c>
      <c r="Z73" s="665">
        <v>9780.5592390206566</v>
      </c>
      <c r="AA73" s="1187">
        <v>283794.76036792132</v>
      </c>
    </row>
    <row r="74" spans="1:27" x14ac:dyDescent="0.2">
      <c r="A74" s="1183" t="s">
        <v>215</v>
      </c>
      <c r="B74" s="519">
        <v>98917.000000000116</v>
      </c>
      <c r="C74" s="520">
        <v>81783.999999999913</v>
      </c>
      <c r="D74" s="520">
        <v>1501695.0000000482</v>
      </c>
      <c r="E74" s="520">
        <v>321032.00000000105</v>
      </c>
      <c r="F74" s="521">
        <v>8046</v>
      </c>
      <c r="G74" s="522">
        <v>9102</v>
      </c>
      <c r="H74" s="522">
        <v>4845.0000000000009</v>
      </c>
      <c r="I74" s="522">
        <v>1063</v>
      </c>
      <c r="J74" s="522">
        <v>2001.0000000000005</v>
      </c>
      <c r="K74" s="519">
        <v>25057.000000000022</v>
      </c>
      <c r="L74" s="523">
        <v>242964.00000000349</v>
      </c>
      <c r="M74" s="524">
        <v>48708.999999999658</v>
      </c>
      <c r="N74" s="519">
        <v>291673.00000000675</v>
      </c>
      <c r="O74" s="1183" t="s">
        <v>215</v>
      </c>
      <c r="P74" s="521">
        <v>113142.00000000093</v>
      </c>
      <c r="Q74" s="522">
        <v>2288</v>
      </c>
      <c r="R74" s="522">
        <v>167573.99999999852</v>
      </c>
      <c r="S74" s="522">
        <v>3221</v>
      </c>
      <c r="T74" s="522">
        <v>18041.999999999985</v>
      </c>
      <c r="U74" s="519">
        <v>304267.0000000096</v>
      </c>
      <c r="V74" s="521">
        <v>99.000000000000028</v>
      </c>
      <c r="W74" s="522">
        <v>690.00000000000023</v>
      </c>
      <c r="X74" s="522">
        <v>486.00000000000006</v>
      </c>
      <c r="Y74" s="519">
        <v>1275.0000000000009</v>
      </c>
      <c r="Z74" s="520">
        <v>84582.999999999767</v>
      </c>
      <c r="AA74" s="520">
        <v>2710283.0000007027</v>
      </c>
    </row>
    <row r="75" spans="1:27" x14ac:dyDescent="0.2">
      <c r="A75" s="1184"/>
      <c r="B75" s="517"/>
      <c r="C75" s="517"/>
      <c r="D75" s="517"/>
      <c r="E75" s="517"/>
      <c r="F75" s="517"/>
      <c r="G75" s="517"/>
      <c r="H75" s="517"/>
      <c r="I75" s="517"/>
      <c r="J75" s="517"/>
      <c r="K75" s="517"/>
      <c r="L75" s="517"/>
      <c r="M75" s="517"/>
      <c r="N75" s="517"/>
      <c r="O75" s="1184"/>
      <c r="P75" s="517"/>
      <c r="Q75" s="517"/>
      <c r="R75" s="517"/>
      <c r="S75" s="517"/>
      <c r="T75" s="517"/>
      <c r="U75" s="1179"/>
      <c r="V75" s="517"/>
      <c r="W75" s="517"/>
      <c r="X75" s="517"/>
      <c r="Y75" s="517"/>
      <c r="Z75" s="42"/>
      <c r="AA75" s="517"/>
    </row>
    <row r="76" spans="1:27" x14ac:dyDescent="0.2">
      <c r="A76" s="1184" t="s">
        <v>858</v>
      </c>
      <c r="B76" s="517"/>
      <c r="C76" s="517"/>
      <c r="D76" s="517"/>
      <c r="E76" s="517"/>
      <c r="F76" s="517"/>
      <c r="G76" s="517"/>
      <c r="H76" s="517"/>
      <c r="I76" s="517"/>
      <c r="J76" s="517"/>
      <c r="K76" s="517"/>
      <c r="L76" s="517"/>
      <c r="M76" s="517"/>
      <c r="N76" s="517"/>
      <c r="O76" s="1184" t="s">
        <v>858</v>
      </c>
      <c r="P76" s="517"/>
      <c r="Q76" s="517"/>
      <c r="R76" s="517"/>
      <c r="S76" s="517"/>
      <c r="T76" s="517"/>
      <c r="U76" s="1179"/>
      <c r="V76" s="517"/>
      <c r="W76" s="517"/>
      <c r="X76" s="517"/>
      <c r="Y76" s="517"/>
      <c r="Z76" s="42"/>
      <c r="AA76" s="517"/>
    </row>
    <row r="77" spans="1:27" x14ac:dyDescent="0.2">
      <c r="A77" s="1184" t="s">
        <v>677</v>
      </c>
      <c r="B77" s="517"/>
      <c r="C77" s="517"/>
      <c r="D77" s="517"/>
      <c r="E77" s="517"/>
      <c r="F77" s="517"/>
      <c r="G77" s="517"/>
      <c r="H77" s="517"/>
      <c r="I77" s="517"/>
      <c r="J77" s="517"/>
      <c r="K77" s="517"/>
      <c r="L77" s="517"/>
      <c r="M77" s="517"/>
      <c r="N77" s="517"/>
      <c r="O77" s="1184" t="s">
        <v>677</v>
      </c>
      <c r="P77" s="517"/>
      <c r="Q77" s="517"/>
      <c r="R77" s="517"/>
      <c r="S77" s="517"/>
      <c r="T77" s="517"/>
      <c r="U77" s="1179"/>
      <c r="V77" s="517"/>
      <c r="W77" s="517"/>
      <c r="X77" s="517"/>
      <c r="Y77" s="517"/>
      <c r="Z77" s="42"/>
      <c r="AA77" s="517"/>
    </row>
    <row r="79" spans="1:27" x14ac:dyDescent="0.2">
      <c r="A79" s="1353"/>
    </row>
  </sheetData>
  <sheetProtection formatCells="0" formatColumns="0" formatRows="0" insertColumns="0" insertRows="0" insertHyperlinks="0" deleteColumns="0" deleteRows="0" sort="0" autoFilter="0" pivotTables="0"/>
  <mergeCells count="60">
    <mergeCell ref="A40:N40"/>
    <mergeCell ref="A41:N41"/>
    <mergeCell ref="O41:AA41"/>
    <mergeCell ref="Z44:Z45"/>
    <mergeCell ref="AA44:AA45"/>
    <mergeCell ref="U44:U45"/>
    <mergeCell ref="V44:V45"/>
    <mergeCell ref="W44:W45"/>
    <mergeCell ref="X44:X45"/>
    <mergeCell ref="Y44:Y45"/>
    <mergeCell ref="P44:P45"/>
    <mergeCell ref="Q44:Q45"/>
    <mergeCell ref="R44:R45"/>
    <mergeCell ref="S44:S45"/>
    <mergeCell ref="T44:T45"/>
    <mergeCell ref="K44:K45"/>
    <mergeCell ref="L44:L45"/>
    <mergeCell ref="M44:M45"/>
    <mergeCell ref="N44:N45"/>
    <mergeCell ref="O44:O45"/>
    <mergeCell ref="F44:F45"/>
    <mergeCell ref="G44:G45"/>
    <mergeCell ref="H44:H45"/>
    <mergeCell ref="I44:I45"/>
    <mergeCell ref="J44:J45"/>
    <mergeCell ref="A44:A45"/>
    <mergeCell ref="B44:B45"/>
    <mergeCell ref="C44:C45"/>
    <mergeCell ref="D44:D45"/>
    <mergeCell ref="E44:E45"/>
    <mergeCell ref="S5:S6"/>
    <mergeCell ref="T5:T6"/>
    <mergeCell ref="Z5:Z6"/>
    <mergeCell ref="AA5:AA6"/>
    <mergeCell ref="U5:U6"/>
    <mergeCell ref="V5:V6"/>
    <mergeCell ref="W5:W6"/>
    <mergeCell ref="X5:X6"/>
    <mergeCell ref="Y5:Y6"/>
    <mergeCell ref="N5:N6"/>
    <mergeCell ref="O5:O6"/>
    <mergeCell ref="P5:P6"/>
    <mergeCell ref="Q5:Q6"/>
    <mergeCell ref="R5:R6"/>
    <mergeCell ref="A1:N1"/>
    <mergeCell ref="A2:N2"/>
    <mergeCell ref="O2:AA2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honeticPr fontId="51" type="noConversion"/>
  <printOptions horizontalCentered="1"/>
  <pageMargins left="0.25" right="0.25" top="0.25" bottom="0.5" header="0.3" footer="0.3"/>
  <pageSetup scale="94" fitToWidth="2" fitToHeight="2" orientation="landscape" r:id="rId1"/>
  <headerFooter alignWithMargins="0">
    <oddFooter>&amp;L&amp;"Garamond,Italic"&amp;12Hawai‘i Tourism Authority&amp;R&amp;"Garamond,Italic"&amp;12 2015 Annual Visitor Research Report</oddFooter>
  </headerFooter>
  <rowBreaks count="1" manualBreakCount="1">
    <brk id="39" max="2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R448"/>
  <sheetViews>
    <sheetView showGridLines="0" zoomScaleNormal="100" zoomScalePageLayoutView="70" workbookViewId="0">
      <selection activeCell="F37" sqref="F37"/>
    </sheetView>
  </sheetViews>
  <sheetFormatPr defaultColWidth="9.140625" defaultRowHeight="12" x14ac:dyDescent="0.2"/>
  <cols>
    <col min="1" max="1" width="24.5703125" style="24" customWidth="1"/>
    <col min="2" max="2" width="10.42578125" style="29" customWidth="1"/>
    <col min="3" max="3" width="0.5703125" style="29" customWidth="1"/>
    <col min="4" max="4" width="10.42578125" style="74" customWidth="1"/>
    <col min="5" max="5" width="0.5703125" style="37" customWidth="1"/>
    <col min="6" max="6" width="10.42578125" style="29" customWidth="1"/>
    <col min="7" max="7" width="0.5703125" style="29" customWidth="1"/>
    <col min="8" max="8" width="10.42578125" style="74" customWidth="1"/>
    <col min="9" max="9" width="0.5703125" style="37" customWidth="1"/>
    <col min="10" max="10" width="10.42578125" style="29" customWidth="1"/>
    <col min="11" max="11" width="0.5703125" style="29" customWidth="1"/>
    <col min="12" max="12" width="10.42578125" style="74" customWidth="1"/>
    <col min="13" max="13" width="0.5703125" style="37" customWidth="1"/>
    <col min="14" max="14" width="9.140625" style="4" customWidth="1"/>
    <col min="15" max="15" width="9.42578125" style="4" bestFit="1" customWidth="1"/>
    <col min="16" max="16384" width="9.140625" style="4"/>
  </cols>
  <sheetData>
    <row r="1" spans="1:15" s="96" customFormat="1" ht="15.75" x14ac:dyDescent="0.25">
      <c r="A1" s="1903" t="str">
        <f>CONCATENATE('List of Tables'!A6,":  ",'List of Tables'!C6)</f>
        <v>TABLE 3:  Summary of Visitor Characteristics (Percentage of Total): 2015 vs. 2014R</v>
      </c>
      <c r="B1" s="1903"/>
      <c r="C1" s="1903"/>
      <c r="D1" s="1903"/>
      <c r="E1" s="1903"/>
      <c r="F1" s="1903"/>
      <c r="G1" s="1903"/>
      <c r="H1" s="1903"/>
      <c r="I1" s="1903"/>
      <c r="J1" s="1903"/>
      <c r="K1" s="1903"/>
      <c r="L1" s="1903"/>
      <c r="M1" s="435"/>
      <c r="N1" s="436"/>
      <c r="O1" s="1278"/>
    </row>
    <row r="2" spans="1:15" s="439" customFormat="1" ht="15.75" x14ac:dyDescent="0.25">
      <c r="A2" s="84" t="s">
        <v>884</v>
      </c>
      <c r="B2" s="435"/>
      <c r="C2" s="84"/>
      <c r="D2" s="84"/>
      <c r="E2" s="84"/>
      <c r="F2" s="84"/>
      <c r="G2" s="84"/>
      <c r="H2" s="84"/>
      <c r="I2" s="84"/>
      <c r="J2" s="84"/>
      <c r="K2" s="84"/>
      <c r="L2" s="84"/>
      <c r="M2" s="437"/>
      <c r="N2" s="438"/>
    </row>
    <row r="3" spans="1:15" s="374" customFormat="1" ht="12.75" x14ac:dyDescent="0.2">
      <c r="A3" s="440"/>
      <c r="B3" s="441"/>
      <c r="C3" s="441"/>
      <c r="D3" s="82"/>
      <c r="E3" s="442"/>
      <c r="F3" s="442"/>
      <c r="G3" s="441"/>
      <c r="H3" s="82"/>
      <c r="I3" s="441"/>
      <c r="J3" s="441"/>
      <c r="K3" s="441"/>
      <c r="L3" s="82"/>
      <c r="M3" s="441"/>
      <c r="N3" s="443"/>
    </row>
    <row r="4" spans="1:15" x14ac:dyDescent="0.2">
      <c r="A4" s="1899" t="s">
        <v>379</v>
      </c>
      <c r="B4" s="420" t="s">
        <v>264</v>
      </c>
      <c r="C4" s="421"/>
      <c r="D4" s="421"/>
      <c r="E4" s="422"/>
      <c r="F4" s="421" t="s">
        <v>250</v>
      </c>
      <c r="G4" s="421"/>
      <c r="H4" s="421"/>
      <c r="I4" s="422"/>
      <c r="J4" s="421" t="s">
        <v>251</v>
      </c>
      <c r="K4" s="421"/>
      <c r="L4" s="421"/>
      <c r="M4" s="397"/>
      <c r="N4" s="322"/>
      <c r="O4" s="179"/>
    </row>
    <row r="5" spans="1:15" s="445" customFormat="1" ht="12.75" x14ac:dyDescent="0.2">
      <c r="A5" s="1900"/>
      <c r="B5" s="423">
        <v>2015</v>
      </c>
      <c r="C5" s="399"/>
      <c r="D5" s="423" t="s">
        <v>984</v>
      </c>
      <c r="E5" s="424"/>
      <c r="F5" s="423">
        <f>+B5</f>
        <v>2015</v>
      </c>
      <c r="G5" s="399"/>
      <c r="H5" s="423" t="str">
        <f>+D5</f>
        <v>2014R</v>
      </c>
      <c r="I5" s="424"/>
      <c r="J5" s="423">
        <f>+F5</f>
        <v>2015</v>
      </c>
      <c r="K5" s="399"/>
      <c r="L5" s="423" t="str">
        <f>+H5</f>
        <v>2014R</v>
      </c>
      <c r="M5" s="400"/>
      <c r="N5" s="444"/>
    </row>
    <row r="6" spans="1:15" s="346" customFormat="1" ht="12.75" x14ac:dyDescent="0.2">
      <c r="A6" s="425" t="s">
        <v>265</v>
      </c>
      <c r="B6" s="1391">
        <v>8563017.7764013242</v>
      </c>
      <c r="C6" s="1392"/>
      <c r="D6" s="1393">
        <v>8196341.9342619497</v>
      </c>
      <c r="E6" s="1394"/>
      <c r="F6" s="1391">
        <v>5782139.7764011817</v>
      </c>
      <c r="G6" s="1395"/>
      <c r="H6" s="1393">
        <v>5486058.9342612466</v>
      </c>
      <c r="I6" s="1394"/>
      <c r="J6" s="1391">
        <v>2780878.000000142</v>
      </c>
      <c r="K6" s="1396"/>
      <c r="L6" s="1393">
        <v>2710283.0000007027</v>
      </c>
      <c r="M6" s="1279"/>
      <c r="N6" s="352"/>
    </row>
    <row r="7" spans="1:15" s="10" customFormat="1" x14ac:dyDescent="0.2">
      <c r="A7" s="405" t="s">
        <v>266</v>
      </c>
      <c r="B7" s="1397"/>
      <c r="C7" s="1397"/>
      <c r="D7" s="1398"/>
      <c r="E7" s="1399"/>
      <c r="F7" s="1397"/>
      <c r="G7" s="1398"/>
      <c r="H7" s="1398"/>
      <c r="I7" s="1399"/>
      <c r="J7" s="1397"/>
      <c r="K7" s="1398"/>
      <c r="L7" s="1397"/>
      <c r="M7" s="426"/>
    </row>
    <row r="8" spans="1:15" s="176" customFormat="1" ht="12.75" x14ac:dyDescent="0.2">
      <c r="A8" s="409" t="s">
        <v>267</v>
      </c>
      <c r="B8" s="1396">
        <v>0.14304024747055138</v>
      </c>
      <c r="C8" s="1396" t="e">
        <v>#DIV/0!</v>
      </c>
      <c r="D8" s="1396">
        <v>0.14591688118192728</v>
      </c>
      <c r="E8" s="1400"/>
      <c r="F8" s="1396">
        <v>0.17870682886104308</v>
      </c>
      <c r="G8" s="1396" t="e">
        <v>#DIV/0!</v>
      </c>
      <c r="H8" s="1396">
        <v>0.18253085042583969</v>
      </c>
      <c r="I8" s="1400"/>
      <c r="J8" s="1396">
        <v>6.8880518440294941E-2</v>
      </c>
      <c r="K8" s="1396" t="e">
        <v>#DIV/0!</v>
      </c>
      <c r="L8" s="1396">
        <v>7.1804180371982329E-2</v>
      </c>
      <c r="M8" s="1280" t="e">
        <f>+'TABLE 2'!Q9/'TABLE 2'!Q$7</f>
        <v>#DIV/0!</v>
      </c>
      <c r="N8" s="351"/>
    </row>
    <row r="9" spans="1:15" s="176" customFormat="1" ht="12.75" x14ac:dyDescent="0.2">
      <c r="A9" s="409" t="s">
        <v>268</v>
      </c>
      <c r="B9" s="1396">
        <v>0.41364694598372925</v>
      </c>
      <c r="C9" s="1396" t="e">
        <v>#DIV/0!</v>
      </c>
      <c r="D9" s="1396">
        <v>0.42595728665442212</v>
      </c>
      <c r="E9" s="1400"/>
      <c r="F9" s="1396">
        <v>0.40596372097904188</v>
      </c>
      <c r="G9" s="1396" t="e">
        <v>#DIV/0!</v>
      </c>
      <c r="H9" s="1396">
        <v>0.41297956781553563</v>
      </c>
      <c r="I9" s="1400"/>
      <c r="J9" s="1396">
        <v>0.42962228935033558</v>
      </c>
      <c r="K9" s="1396" t="e">
        <v>#DIV/0!</v>
      </c>
      <c r="L9" s="1396">
        <v>0.45222632585895745</v>
      </c>
      <c r="M9" s="1280" t="e">
        <f>+'TABLE 2'!Q10/'TABLE 2'!Q$7</f>
        <v>#DIV/0!</v>
      </c>
    </row>
    <row r="10" spans="1:15" s="176" customFormat="1" ht="12.75" x14ac:dyDescent="0.2">
      <c r="A10" s="409" t="s">
        <v>269</v>
      </c>
      <c r="B10" s="1396">
        <v>0.4433128065444254</v>
      </c>
      <c r="C10" s="1396" t="e">
        <v>#DIV/0!</v>
      </c>
      <c r="D10" s="1396">
        <v>0.42812583216272615</v>
      </c>
      <c r="E10" s="1400"/>
      <c r="F10" s="1396">
        <v>0.41532945015805028</v>
      </c>
      <c r="G10" s="1396" t="e">
        <v>#DIV/0!</v>
      </c>
      <c r="H10" s="1396">
        <v>0.40448958175742233</v>
      </c>
      <c r="I10" s="1400"/>
      <c r="J10" s="1396">
        <v>0.50149719220926281</v>
      </c>
      <c r="K10" s="1396" t="e">
        <v>#DIV/0!</v>
      </c>
      <c r="L10" s="1396">
        <v>0.47596949376869852</v>
      </c>
      <c r="M10" s="1280" t="e">
        <f>+'TABLE 2'!Q11/'TABLE 2'!Q$7</f>
        <v>#DIV/0!</v>
      </c>
    </row>
    <row r="11" spans="1:15" s="176" customFormat="1" ht="12.75" x14ac:dyDescent="0.2">
      <c r="A11" s="409" t="s">
        <v>270</v>
      </c>
      <c r="B11" s="1401">
        <v>2.1905085372070134</v>
      </c>
      <c r="C11" s="1402"/>
      <c r="D11" s="1401">
        <v>2.1623960559266715</v>
      </c>
      <c r="E11" s="1403"/>
      <c r="F11" s="1401">
        <v>2.065174583435283</v>
      </c>
      <c r="G11" s="1401">
        <v>0</v>
      </c>
      <c r="H11" s="1401">
        <v>2.0440398401619442</v>
      </c>
      <c r="I11" s="1403"/>
      <c r="J11" s="1401">
        <v>2.5068423711175187</v>
      </c>
      <c r="K11" s="1401">
        <v>0</v>
      </c>
      <c r="L11" s="1401">
        <v>2.4494893870295473</v>
      </c>
      <c r="M11" s="1281">
        <f>+'TABLE 2'!Q12</f>
        <v>0</v>
      </c>
      <c r="O11" s="177"/>
    </row>
    <row r="12" spans="1:15" s="10" customFormat="1" x14ac:dyDescent="0.2">
      <c r="A12" s="405" t="s">
        <v>271</v>
      </c>
      <c r="B12" s="1397"/>
      <c r="C12" s="1397"/>
      <c r="D12" s="1398"/>
      <c r="E12" s="1399"/>
      <c r="F12" s="1397"/>
      <c r="G12" s="1398"/>
      <c r="H12" s="1398"/>
      <c r="I12" s="1399"/>
      <c r="J12" s="1397"/>
      <c r="K12" s="1398"/>
      <c r="L12" s="1397"/>
      <c r="M12" s="426"/>
    </row>
    <row r="13" spans="1:15" s="176" customFormat="1" ht="12.75" x14ac:dyDescent="0.2">
      <c r="A13" s="425" t="s">
        <v>272</v>
      </c>
      <c r="B13" s="1396">
        <v>0.34390750361898792</v>
      </c>
      <c r="C13" s="1396" t="e">
        <v>#DIV/0!</v>
      </c>
      <c r="D13" s="1396">
        <v>0.35217716210316619</v>
      </c>
      <c r="E13" s="1400"/>
      <c r="F13" s="1396">
        <v>0.28856629615099177</v>
      </c>
      <c r="G13" s="1396" t="e">
        <v>#DIV/0!</v>
      </c>
      <c r="H13" s="1396">
        <v>0.29269168843528814</v>
      </c>
      <c r="I13" s="1400"/>
      <c r="J13" s="1396">
        <v>0.45897569322484422</v>
      </c>
      <c r="K13" s="1396" t="e">
        <v>#DIV/0!</v>
      </c>
      <c r="L13" s="1396">
        <v>0.47258555276729247</v>
      </c>
      <c r="M13" s="404"/>
    </row>
    <row r="14" spans="1:15" s="176" customFormat="1" ht="12.75" x14ac:dyDescent="0.2">
      <c r="A14" s="425" t="s">
        <v>273</v>
      </c>
      <c r="B14" s="1396">
        <v>0.65609249638101197</v>
      </c>
      <c r="C14" s="1396" t="e">
        <v>#DIV/0!</v>
      </c>
      <c r="D14" s="1396">
        <v>0.6478228378968337</v>
      </c>
      <c r="E14" s="1400"/>
      <c r="F14" s="1396">
        <v>0.71143370384900817</v>
      </c>
      <c r="G14" s="1396" t="e">
        <v>#DIV/0!</v>
      </c>
      <c r="H14" s="1396">
        <v>0.70730831156471186</v>
      </c>
      <c r="I14" s="1400"/>
      <c r="J14" s="1396">
        <v>0.54102430677515578</v>
      </c>
      <c r="K14" s="1396" t="e">
        <v>#DIV/0!</v>
      </c>
      <c r="L14" s="1396">
        <v>0.52741444723270758</v>
      </c>
      <c r="M14" s="404"/>
    </row>
    <row r="15" spans="1:15" s="176" customFormat="1" ht="12.75" x14ac:dyDescent="0.2">
      <c r="A15" s="401" t="s">
        <v>619</v>
      </c>
      <c r="B15" s="1401">
        <v>5.0667365636123858</v>
      </c>
      <c r="C15" s="1402"/>
      <c r="D15" s="1401">
        <v>4.9821210957800073</v>
      </c>
      <c r="E15" s="1403"/>
      <c r="F15" s="1401">
        <v>5.8100723008350679</v>
      </c>
      <c r="G15" s="1401">
        <v>0</v>
      </c>
      <c r="H15" s="1401">
        <v>5.7697606177837697</v>
      </c>
      <c r="I15" s="1403"/>
      <c r="J15" s="1401">
        <v>3.5211559471971565</v>
      </c>
      <c r="K15" s="1401">
        <v>0</v>
      </c>
      <c r="L15" s="1401">
        <v>3.3878090491542938</v>
      </c>
      <c r="M15" s="428"/>
      <c r="O15" s="177"/>
    </row>
    <row r="16" spans="1:15" s="10" customFormat="1" x14ac:dyDescent="0.2">
      <c r="A16" s="405" t="s">
        <v>274</v>
      </c>
      <c r="B16" s="1397"/>
      <c r="C16" s="1397"/>
      <c r="D16" s="1397"/>
      <c r="E16" s="1398"/>
      <c r="F16" s="1397"/>
      <c r="G16" s="1398"/>
      <c r="H16" s="1398"/>
      <c r="I16" s="1398"/>
      <c r="J16" s="1397"/>
      <c r="K16" s="1398"/>
      <c r="L16" s="1397"/>
      <c r="M16" s="426"/>
    </row>
    <row r="17" spans="1:14" s="176" customFormat="1" ht="12.75" x14ac:dyDescent="0.2">
      <c r="A17" s="425" t="s">
        <v>275</v>
      </c>
      <c r="B17" s="1396">
        <v>7.7661700621156196E-2</v>
      </c>
      <c r="C17" s="1396" t="e">
        <v>#DIV/0!</v>
      </c>
      <c r="D17" s="1396">
        <v>8.326767335956442E-2</v>
      </c>
      <c r="E17" s="1400"/>
      <c r="F17" s="1396">
        <v>3.3116678020427406E-2</v>
      </c>
      <c r="G17" s="1396" t="e">
        <v>#DIV/0!</v>
      </c>
      <c r="H17" s="1396">
        <v>3.552552971109111E-2</v>
      </c>
      <c r="I17" s="1400"/>
      <c r="J17" s="1396">
        <v>0.17028192596737796</v>
      </c>
      <c r="K17" s="1396" t="e">
        <v>#DIV/0!</v>
      </c>
      <c r="L17" s="1396">
        <v>0.17990563098370291</v>
      </c>
      <c r="M17" s="404"/>
      <c r="N17" s="351"/>
    </row>
    <row r="18" spans="1:14" s="176" customFormat="1" ht="12.75" x14ac:dyDescent="0.2">
      <c r="A18" s="425" t="s">
        <v>276</v>
      </c>
      <c r="B18" s="1396">
        <v>0.31254815119585194</v>
      </c>
      <c r="C18" s="1396" t="e">
        <v>#DIV/0!</v>
      </c>
      <c r="D18" s="1396">
        <v>0.33680631937367211</v>
      </c>
      <c r="E18" s="1400"/>
      <c r="F18" s="1396">
        <v>0.20573691314413331</v>
      </c>
      <c r="G18" s="1396" t="e">
        <v>#DIV/0!</v>
      </c>
      <c r="H18" s="1396">
        <v>0.21330868898043676</v>
      </c>
      <c r="I18" s="1400"/>
      <c r="J18" s="1396">
        <v>0.53463538699169288</v>
      </c>
      <c r="K18" s="1396" t="e">
        <v>#DIV/0!</v>
      </c>
      <c r="L18" s="1396">
        <v>0.58678585235186165</v>
      </c>
      <c r="M18" s="404"/>
    </row>
    <row r="19" spans="1:14" s="176" customFormat="1" ht="12.75" x14ac:dyDescent="0.2">
      <c r="A19" s="425" t="s">
        <v>277</v>
      </c>
      <c r="B19" s="1396">
        <v>6.1987165618501983E-2</v>
      </c>
      <c r="C19" s="1396" t="e">
        <v>#DIV/0!</v>
      </c>
      <c r="D19" s="1396">
        <v>6.8732427404665036E-2</v>
      </c>
      <c r="E19" s="1400"/>
      <c r="F19" s="1396">
        <v>2.2238178606431125E-2</v>
      </c>
      <c r="G19" s="1396" t="e">
        <v>#DIV/0!</v>
      </c>
      <c r="H19" s="1396">
        <v>2.3889627710343381E-2</v>
      </c>
      <c r="I19" s="1400"/>
      <c r="J19" s="1396">
        <v>0.14463523535551928</v>
      </c>
      <c r="K19" s="1396" t="e">
        <v>#DIV/0!</v>
      </c>
      <c r="L19" s="1396">
        <v>0.15950163560183744</v>
      </c>
      <c r="M19" s="404"/>
    </row>
    <row r="20" spans="1:14" s="176" customFormat="1" ht="12.75" x14ac:dyDescent="0.2">
      <c r="A20" s="425" t="s">
        <v>278</v>
      </c>
      <c r="B20" s="1396">
        <v>0.67177731380059358</v>
      </c>
      <c r="C20" s="1396" t="e">
        <v>#DIV/0!</v>
      </c>
      <c r="D20" s="1396">
        <v>0.64865843467035278</v>
      </c>
      <c r="E20" s="1400"/>
      <c r="F20" s="1396">
        <v>0.78338458744055739</v>
      </c>
      <c r="G20" s="1396" t="e">
        <v>#DIV/0!</v>
      </c>
      <c r="H20" s="1396">
        <v>0.77505540901733183</v>
      </c>
      <c r="I20" s="1400"/>
      <c r="J20" s="1396">
        <v>0.439717922396407</v>
      </c>
      <c r="K20" s="1396" t="e">
        <v>#DIV/0!</v>
      </c>
      <c r="L20" s="1396">
        <v>0.39281015226602295</v>
      </c>
      <c r="M20" s="404"/>
    </row>
    <row r="21" spans="1:14" s="10" customFormat="1" x14ac:dyDescent="0.2">
      <c r="A21" s="405" t="s">
        <v>279</v>
      </c>
      <c r="B21" s="1397"/>
      <c r="C21" s="1397"/>
      <c r="D21" s="1398"/>
      <c r="E21" s="1399"/>
      <c r="F21" s="1397"/>
      <c r="G21" s="1398"/>
      <c r="H21" s="1398"/>
      <c r="I21" s="1399"/>
      <c r="J21" s="1397"/>
      <c r="K21" s="1398"/>
      <c r="L21" s="1397"/>
      <c r="M21" s="426"/>
    </row>
    <row r="22" spans="1:14" s="176" customFormat="1" ht="12.75" x14ac:dyDescent="0.2">
      <c r="A22" s="425" t="s">
        <v>541</v>
      </c>
      <c r="B22" s="1396">
        <v>0.62360165497799636</v>
      </c>
      <c r="C22" s="1396" t="e">
        <v>#DIV/0!</v>
      </c>
      <c r="D22" s="1396">
        <v>0.63352903285375584</v>
      </c>
      <c r="E22" s="1400"/>
      <c r="F22" s="1396">
        <v>0.49613975687974604</v>
      </c>
      <c r="G22" s="1396" t="e">
        <v>#DIV/0!</v>
      </c>
      <c r="H22" s="1396">
        <v>0.50667376251702456</v>
      </c>
      <c r="I22" s="1400"/>
      <c r="J22" s="1396">
        <v>0.88862676969696264</v>
      </c>
      <c r="K22" s="1396" t="e">
        <v>#DIV/0!</v>
      </c>
      <c r="L22" s="1396">
        <v>0.89030498178188278</v>
      </c>
      <c r="M22" s="404"/>
    </row>
    <row r="23" spans="1:14" s="176" customFormat="1" ht="12.75" x14ac:dyDescent="0.2">
      <c r="A23" s="425" t="s">
        <v>280</v>
      </c>
      <c r="B23" s="1396">
        <v>0.30121513158700325</v>
      </c>
      <c r="C23" s="1396" t="e">
        <v>#DIV/0!</v>
      </c>
      <c r="D23" s="1396">
        <v>0.29975991082090198</v>
      </c>
      <c r="E23" s="1400"/>
      <c r="F23" s="1396">
        <v>0.3659430503325744</v>
      </c>
      <c r="G23" s="1396" t="e">
        <v>#DIV/0!</v>
      </c>
      <c r="H23" s="1396">
        <v>0.36672552922646484</v>
      </c>
      <c r="I23" s="1400"/>
      <c r="J23" s="1396">
        <v>0.16662962527482011</v>
      </c>
      <c r="K23" s="1396" t="e">
        <v>#DIV/0!</v>
      </c>
      <c r="L23" s="1396">
        <v>0.16421047589396909</v>
      </c>
      <c r="M23" s="404"/>
    </row>
    <row r="24" spans="1:14" s="176" customFormat="1" ht="12.75" x14ac:dyDescent="0.2">
      <c r="A24" s="425" t="s">
        <v>281</v>
      </c>
      <c r="B24" s="1396">
        <v>0.29664327478584018</v>
      </c>
      <c r="C24" s="1396" t="e">
        <v>#DIV/0!</v>
      </c>
      <c r="D24" s="1396">
        <v>0.29493858456318023</v>
      </c>
      <c r="E24" s="1400"/>
      <c r="F24" s="1396">
        <v>0.36041998624827454</v>
      </c>
      <c r="G24" s="1396" t="e">
        <v>#DIV/0!</v>
      </c>
      <c r="H24" s="1396">
        <v>0.36049879044649541</v>
      </c>
      <c r="I24" s="1400"/>
      <c r="J24" s="1396">
        <v>0.16403556594173269</v>
      </c>
      <c r="K24" s="1396" t="e">
        <v>#DIV/0!</v>
      </c>
      <c r="L24" s="1396">
        <v>0.16223393592756752</v>
      </c>
      <c r="M24" s="404"/>
    </row>
    <row r="25" spans="1:14" s="176" customFormat="1" ht="12.75" x14ac:dyDescent="0.2">
      <c r="A25" s="425" t="s">
        <v>542</v>
      </c>
      <c r="B25" s="1396">
        <v>7.5635761716792652E-3</v>
      </c>
      <c r="C25" s="1396" t="e">
        <v>#DIV/0!</v>
      </c>
      <c r="D25" s="1396">
        <v>7.3325127431461204E-3</v>
      </c>
      <c r="E25" s="1400"/>
      <c r="F25" s="1396">
        <v>8.6202455168668656E-3</v>
      </c>
      <c r="G25" s="1396" t="e">
        <v>#DIV/0!</v>
      </c>
      <c r="H25" s="1396">
        <v>8.7015099363086761E-3</v>
      </c>
      <c r="I25" s="1400"/>
      <c r="J25" s="1396">
        <v>5.3664967416170014E-3</v>
      </c>
      <c r="K25" s="1396" t="e">
        <v>#DIV/0!</v>
      </c>
      <c r="L25" s="1396">
        <v>4.5614370722563812E-3</v>
      </c>
      <c r="M25" s="404"/>
    </row>
    <row r="26" spans="1:14" s="176" customFormat="1" ht="12.75" x14ac:dyDescent="0.2">
      <c r="A26" s="425" t="s">
        <v>543</v>
      </c>
      <c r="B26" s="1396">
        <v>6.8188896331123836E-3</v>
      </c>
      <c r="C26" s="1396" t="e">
        <v>#DIV/0!</v>
      </c>
      <c r="D26" s="1396">
        <v>8.3147384943414986E-3</v>
      </c>
      <c r="E26" s="1400"/>
      <c r="F26" s="1396">
        <v>7.6673328866922403E-3</v>
      </c>
      <c r="G26" s="1396" t="e">
        <v>#DIV/0!</v>
      </c>
      <c r="H26" s="1396">
        <v>9.9984335567519511E-3</v>
      </c>
      <c r="I26" s="1400"/>
      <c r="J26" s="1396">
        <v>5.0547642437414478E-3</v>
      </c>
      <c r="K26" s="1396" t="e">
        <v>#DIV/0!</v>
      </c>
      <c r="L26" s="1396">
        <v>4.90666253337875E-3</v>
      </c>
      <c r="M26" s="404"/>
    </row>
    <row r="27" spans="1:14" s="176" customFormat="1" ht="12.75" x14ac:dyDescent="0.2">
      <c r="A27" s="425" t="s">
        <v>246</v>
      </c>
      <c r="B27" s="1396">
        <v>0.13707224073872551</v>
      </c>
      <c r="C27" s="1396" t="e">
        <v>#DIV/0!</v>
      </c>
      <c r="D27" s="1396">
        <v>0.136643017084044</v>
      </c>
      <c r="E27" s="1400"/>
      <c r="F27" s="1396">
        <v>0.17783971267818416</v>
      </c>
      <c r="G27" s="1396" t="e">
        <v>#DIV/0!</v>
      </c>
      <c r="H27" s="1396">
        <v>0.18014968280945168</v>
      </c>
      <c r="I27" s="1400"/>
      <c r="J27" s="1396">
        <v>5.2306486511301362E-2</v>
      </c>
      <c r="K27" s="1396" t="e">
        <v>#DIV/0!</v>
      </c>
      <c r="L27" s="1396">
        <v>4.8578363982235584E-2</v>
      </c>
      <c r="M27" s="404"/>
    </row>
    <row r="28" spans="1:14" s="176" customFormat="1" ht="12.75" x14ac:dyDescent="0.2">
      <c r="A28" s="425" t="s">
        <v>0</v>
      </c>
      <c r="B28" s="1396">
        <v>0.17692048631242596</v>
      </c>
      <c r="C28" s="1396" t="e">
        <v>#DIV/0!</v>
      </c>
      <c r="D28" s="1396">
        <v>0.17747966304569113</v>
      </c>
      <c r="E28" s="1400"/>
      <c r="F28" s="1396">
        <v>0.19961492476120934</v>
      </c>
      <c r="G28" s="1396" t="e">
        <v>#DIV/0!</v>
      </c>
      <c r="H28" s="1396">
        <v>0.19767241999507637</v>
      </c>
      <c r="I28" s="1400"/>
      <c r="J28" s="1396">
        <v>0.12973308173811809</v>
      </c>
      <c r="K28" s="1396" t="e">
        <v>#DIV/0!</v>
      </c>
      <c r="L28" s="1396">
        <v>0.13660619903122773</v>
      </c>
      <c r="M28" s="404"/>
    </row>
    <row r="29" spans="1:14" s="176" customFormat="1" ht="12.75" x14ac:dyDescent="0.2">
      <c r="A29" s="425" t="s">
        <v>283</v>
      </c>
      <c r="B29" s="1396">
        <v>6.4435674395212528E-2</v>
      </c>
      <c r="C29" s="1396" t="e">
        <v>#DIV/0!</v>
      </c>
      <c r="D29" s="1396">
        <v>6.5260761555936075E-2</v>
      </c>
      <c r="E29" s="1400"/>
      <c r="F29" s="1396">
        <v>6.7346647273705193E-2</v>
      </c>
      <c r="G29" s="1396" t="e">
        <v>#DIV/0!</v>
      </c>
      <c r="H29" s="1396">
        <v>6.8160366165110717E-2</v>
      </c>
      <c r="I29" s="1400"/>
      <c r="J29" s="1396">
        <v>5.8383034880369875E-2</v>
      </c>
      <c r="K29" s="1396" t="e">
        <v>#DIV/0!</v>
      </c>
      <c r="L29" s="1396">
        <v>5.9391484520296814E-2</v>
      </c>
      <c r="M29" s="404"/>
    </row>
    <row r="30" spans="1:14" s="176" customFormat="1" ht="12.75" x14ac:dyDescent="0.2">
      <c r="A30" s="425" t="s">
        <v>282</v>
      </c>
      <c r="B30" s="1396">
        <v>0.15041671632112016</v>
      </c>
      <c r="C30" s="1396" t="e">
        <v>#DIV/0!</v>
      </c>
      <c r="D30" s="1396">
        <v>0.14920931521006167</v>
      </c>
      <c r="E30" s="1400"/>
      <c r="F30" s="1396">
        <v>0.17353251287162619</v>
      </c>
      <c r="G30" s="1396" t="e">
        <v>#DIV/0!</v>
      </c>
      <c r="H30" s="1396">
        <v>0.17119316765000925</v>
      </c>
      <c r="I30" s="1400"/>
      <c r="J30" s="1396">
        <v>0.102353203035794</v>
      </c>
      <c r="K30" s="1396" t="e">
        <v>#DIV/0!</v>
      </c>
      <c r="L30" s="1396">
        <v>0.1047103790887696</v>
      </c>
      <c r="M30" s="404"/>
    </row>
    <row r="31" spans="1:14" s="10" customFormat="1" x14ac:dyDescent="0.2">
      <c r="A31" s="429" t="s">
        <v>302</v>
      </c>
      <c r="B31" s="1397"/>
      <c r="C31" s="1397"/>
      <c r="D31" s="1398"/>
      <c r="E31" s="1399"/>
      <c r="F31" s="1397"/>
      <c r="G31" s="1398"/>
      <c r="H31" s="1398"/>
      <c r="I31" s="1399"/>
      <c r="J31" s="1397"/>
      <c r="K31" s="1398"/>
      <c r="L31" s="1397"/>
      <c r="M31" s="426"/>
    </row>
    <row r="32" spans="1:14" s="176" customFormat="1" ht="12.75" x14ac:dyDescent="0.2">
      <c r="A32" s="425" t="s">
        <v>303</v>
      </c>
      <c r="B32" s="1396">
        <v>0.62157651602914543</v>
      </c>
      <c r="C32" s="1396" t="e">
        <v>#DIV/0!</v>
      </c>
      <c r="D32" s="1396">
        <v>0.63638293149836733</v>
      </c>
      <c r="E32" s="1400"/>
      <c r="F32" s="1396">
        <v>0.54270625521520077</v>
      </c>
      <c r="G32" s="1396" t="e">
        <v>#DIV/0!</v>
      </c>
      <c r="H32" s="1396">
        <v>0.54927576292183189</v>
      </c>
      <c r="I32" s="1400"/>
      <c r="J32" s="1396">
        <v>0.7855674829926087</v>
      </c>
      <c r="K32" s="1396" t="e">
        <v>#DIV/0!</v>
      </c>
      <c r="L32" s="1396">
        <v>0.81270217949106005</v>
      </c>
      <c r="M32" s="404"/>
    </row>
    <row r="33" spans="1:18" s="176" customFormat="1" ht="12.75" x14ac:dyDescent="0.2">
      <c r="A33" s="425" t="s">
        <v>304</v>
      </c>
      <c r="B33" s="1396">
        <v>0.54378783023446053</v>
      </c>
      <c r="C33" s="1396" t="e">
        <v>#DIV/0!</v>
      </c>
      <c r="D33" s="1396">
        <v>0.55827373552488246</v>
      </c>
      <c r="E33" s="1400"/>
      <c r="F33" s="1396">
        <v>0.45538867989046722</v>
      </c>
      <c r="G33" s="1396" t="e">
        <v>#DIV/0!</v>
      </c>
      <c r="H33" s="1396">
        <v>0.45805794380810205</v>
      </c>
      <c r="I33" s="1400"/>
      <c r="J33" s="1396">
        <v>0.72759173799454413</v>
      </c>
      <c r="K33" s="1396" t="e">
        <v>#DIV/0!</v>
      </c>
      <c r="L33" s="1396">
        <v>0.76112699457634136</v>
      </c>
      <c r="M33" s="404"/>
    </row>
    <row r="34" spans="1:18" s="176" customFormat="1" ht="12.75" x14ac:dyDescent="0.2">
      <c r="A34" s="425" t="s">
        <v>305</v>
      </c>
      <c r="B34" s="1396">
        <v>0.17584550173784397</v>
      </c>
      <c r="C34" s="1396" t="e">
        <v>#DIV/0!</v>
      </c>
      <c r="D34" s="1396">
        <v>0.17511213397341185</v>
      </c>
      <c r="E34" s="1400"/>
      <c r="F34" s="1396">
        <v>0.19074380173822506</v>
      </c>
      <c r="G34" s="1396" t="e">
        <v>#DIV/0!</v>
      </c>
      <c r="H34" s="1396">
        <v>0.19690382870424888</v>
      </c>
      <c r="I34" s="1400"/>
      <c r="J34" s="1396">
        <v>0.1448682157752966</v>
      </c>
      <c r="K34" s="1396" t="e">
        <v>#DIV/0!</v>
      </c>
      <c r="L34" s="1396">
        <v>0.13100215668662255</v>
      </c>
      <c r="M34" s="404"/>
    </row>
    <row r="35" spans="1:18" s="176" customFormat="1" ht="12.75" x14ac:dyDescent="0.2">
      <c r="A35" s="425" t="s">
        <v>306</v>
      </c>
      <c r="B35" s="1396">
        <v>0.13781518532226508</v>
      </c>
      <c r="C35" s="1396" t="e">
        <v>#DIV/0!</v>
      </c>
      <c r="D35" s="1396">
        <v>0.13630428773632439</v>
      </c>
      <c r="E35" s="1400"/>
      <c r="F35" s="1396">
        <v>0.1506896139026829</v>
      </c>
      <c r="G35" s="1396" t="e">
        <v>#DIV/0!</v>
      </c>
      <c r="H35" s="1396">
        <v>0.15369067952523824</v>
      </c>
      <c r="I35" s="1400"/>
      <c r="J35" s="1396">
        <v>0.11104603342374017</v>
      </c>
      <c r="K35" s="1396" t="e">
        <v>#DIV/0!</v>
      </c>
      <c r="L35" s="1396">
        <v>0.10111136876509057</v>
      </c>
      <c r="M35" s="404"/>
    </row>
    <row r="36" spans="1:18" s="176" customFormat="1" ht="12.75" x14ac:dyDescent="0.2">
      <c r="A36" s="401" t="s">
        <v>601</v>
      </c>
      <c r="B36" s="1396">
        <v>9.4352712797522401E-2</v>
      </c>
      <c r="C36" s="1396" t="e">
        <v>#DIV/0!</v>
      </c>
      <c r="D36" s="1396">
        <v>9.2816903111636165E-2</v>
      </c>
      <c r="E36" s="1400"/>
      <c r="F36" s="1396">
        <v>0.11449650748456613</v>
      </c>
      <c r="G36" s="1396" t="e">
        <v>#DIV/0!</v>
      </c>
      <c r="H36" s="1396">
        <v>0.11802988856413262</v>
      </c>
      <c r="I36" s="1400"/>
      <c r="J36" s="1396">
        <v>5.2468733526368327E-2</v>
      </c>
      <c r="K36" s="1396" t="e">
        <v>#DIV/0!</v>
      </c>
      <c r="L36" s="1396">
        <v>4.178167022229174E-2</v>
      </c>
      <c r="M36" s="404"/>
      <c r="O36" s="311"/>
      <c r="P36" s="348"/>
      <c r="Q36" s="346"/>
      <c r="R36" s="346"/>
    </row>
    <row r="37" spans="1:18" s="176" customFormat="1" ht="12.75" x14ac:dyDescent="0.2">
      <c r="A37" s="401" t="s">
        <v>196</v>
      </c>
      <c r="B37" s="1396">
        <v>7.3146687760854728E-2</v>
      </c>
      <c r="C37" s="1396" t="e">
        <v>#DIV/0!</v>
      </c>
      <c r="D37" s="1396">
        <v>7.1108272690438554E-2</v>
      </c>
      <c r="E37" s="1400"/>
      <c r="F37" s="1396">
        <v>8.9106176443088478E-2</v>
      </c>
      <c r="G37" s="1396" t="e">
        <v>#DIV/0!</v>
      </c>
      <c r="H37" s="1396">
        <v>9.0549478170880188E-2</v>
      </c>
      <c r="I37" s="1400"/>
      <c r="J37" s="1396">
        <v>3.9962925538792687E-2</v>
      </c>
      <c r="K37" s="1396" t="e">
        <v>#DIV/0!</v>
      </c>
      <c r="L37" s="1396">
        <v>3.1756072562718361E-2</v>
      </c>
      <c r="M37" s="404"/>
      <c r="O37" s="311"/>
      <c r="P37" s="348"/>
      <c r="Q37" s="346"/>
      <c r="R37" s="346"/>
    </row>
    <row r="38" spans="1:18" s="176" customFormat="1" ht="12.75" x14ac:dyDescent="0.2">
      <c r="A38" s="425" t="s">
        <v>185</v>
      </c>
      <c r="B38" s="1396">
        <v>7.4254880191748224E-2</v>
      </c>
      <c r="C38" s="1396" t="e">
        <v>#DIV/0!</v>
      </c>
      <c r="D38" s="1396">
        <v>6.7569962782420848E-2</v>
      </c>
      <c r="E38" s="1400"/>
      <c r="F38" s="1396">
        <v>9.491750090163284E-2</v>
      </c>
      <c r="G38" s="1396" t="e">
        <v>#DIV/0!</v>
      </c>
      <c r="H38" s="1396">
        <v>8.8206094527109369E-2</v>
      </c>
      <c r="I38" s="1400"/>
      <c r="J38" s="1396">
        <v>3.129213206280889E-2</v>
      </c>
      <c r="K38" s="1396" t="e">
        <v>#DIV/0!</v>
      </c>
      <c r="L38" s="1396">
        <v>2.5799035197917208E-2</v>
      </c>
      <c r="M38" s="404"/>
    </row>
    <row r="39" spans="1:18" s="176" customFormat="1" ht="12.75" x14ac:dyDescent="0.2">
      <c r="A39" s="12" t="s">
        <v>792</v>
      </c>
      <c r="B39" s="1396">
        <v>7.4445097923835383E-3</v>
      </c>
      <c r="C39" s="1396" t="e">
        <v>#DIV/0!</v>
      </c>
      <c r="D39" s="1396">
        <v>7.6145689661291059E-3</v>
      </c>
      <c r="E39" s="1400"/>
      <c r="F39" s="1396">
        <v>7.4289302909533927E-3</v>
      </c>
      <c r="G39" s="1396" t="e">
        <v>#DIV/0!</v>
      </c>
      <c r="H39" s="1396">
        <v>8.2863646285754738E-3</v>
      </c>
      <c r="I39" s="1400"/>
      <c r="J39" s="1396">
        <v>7.476903466221708E-3</v>
      </c>
      <c r="K39" s="1396" t="e">
        <v>#DIV/0!</v>
      </c>
      <c r="L39" s="1396">
        <v>6.2547439604153524E-3</v>
      </c>
      <c r="M39" s="404"/>
    </row>
    <row r="40" spans="1:18" s="176" customFormat="1" ht="12.75" x14ac:dyDescent="0.2">
      <c r="A40" s="12" t="s">
        <v>957</v>
      </c>
      <c r="B40" s="1396">
        <v>6.1204531310536754E-3</v>
      </c>
      <c r="C40" s="1396" t="e">
        <v>#DIV/0!</v>
      </c>
      <c r="D40" s="1396">
        <v>6.0774804781541236E-3</v>
      </c>
      <c r="E40" s="1400"/>
      <c r="F40" s="1396">
        <v>7.3064258398709385E-3</v>
      </c>
      <c r="G40" s="1396" t="e">
        <v>#DIV/0!</v>
      </c>
      <c r="H40" s="1396">
        <v>7.6706205434864637E-3</v>
      </c>
      <c r="I40" s="1400"/>
      <c r="J40" s="1396">
        <v>3.6545197195993798E-3</v>
      </c>
      <c r="K40" s="1396" t="e">
        <v>#DIV/0!</v>
      </c>
      <c r="L40" s="1396">
        <v>2.8527027376215801E-3</v>
      </c>
      <c r="M40" s="404"/>
    </row>
    <row r="41" spans="1:18" s="176" customFormat="1" ht="12.75" x14ac:dyDescent="0.2">
      <c r="A41" s="425" t="s">
        <v>308</v>
      </c>
      <c r="B41" s="1396">
        <v>1.1188706563514198E-2</v>
      </c>
      <c r="C41" s="1396" t="e">
        <v>#DIV/0!</v>
      </c>
      <c r="D41" s="1396">
        <v>1.013087411633941E-2</v>
      </c>
      <c r="E41" s="1400"/>
      <c r="F41" s="1396">
        <v>1.2594127455913755E-2</v>
      </c>
      <c r="G41" s="1396" t="e">
        <v>#DIV/0!</v>
      </c>
      <c r="H41" s="1396">
        <v>1.2289213060908723E-2</v>
      </c>
      <c r="I41" s="1400"/>
      <c r="J41" s="1396">
        <v>8.266485579879421E-3</v>
      </c>
      <c r="K41" s="1396" t="e">
        <v>#DIV/0!</v>
      </c>
      <c r="L41" s="1396">
        <v>5.7620408063066937E-3</v>
      </c>
      <c r="M41" s="404"/>
    </row>
    <row r="42" spans="1:18" s="176" customFormat="1" ht="12.75" x14ac:dyDescent="0.2">
      <c r="A42" s="425" t="s">
        <v>309</v>
      </c>
      <c r="B42" s="1396">
        <v>1.6123405591689392E-2</v>
      </c>
      <c r="C42" s="1396" t="e">
        <v>#DIV/0!</v>
      </c>
      <c r="D42" s="1396">
        <v>1.680819978341563E-2</v>
      </c>
      <c r="E42" s="1400"/>
      <c r="F42" s="1396">
        <v>1.9381829880217923E-2</v>
      </c>
      <c r="G42" s="1396" t="e">
        <v>#DIV/0!</v>
      </c>
      <c r="H42" s="1396">
        <v>2.0654440582147385E-2</v>
      </c>
      <c r="I42" s="1400"/>
      <c r="J42" s="1396">
        <v>9.3483278331212109E-3</v>
      </c>
      <c r="K42" s="1396" t="e">
        <v>#DIV/0!</v>
      </c>
      <c r="L42" s="1396">
        <v>9.0227752734301503E-3</v>
      </c>
      <c r="M42" s="404"/>
    </row>
    <row r="43" spans="1:18" s="346" customFormat="1" ht="12.75" x14ac:dyDescent="0.2">
      <c r="A43" s="425" t="s">
        <v>310</v>
      </c>
      <c r="B43" s="1396">
        <v>8.9216787818893598E-2</v>
      </c>
      <c r="C43" s="1396" t="e">
        <v>#DIV/0!</v>
      </c>
      <c r="D43" s="1396">
        <v>8.6659347319165914E-2</v>
      </c>
      <c r="E43" s="1400"/>
      <c r="F43" s="1396">
        <v>0.11750954554118408</v>
      </c>
      <c r="G43" s="1396" t="e">
        <v>#DIV/0!</v>
      </c>
      <c r="H43" s="1396">
        <v>0.11526372156231926</v>
      </c>
      <c r="I43" s="1400"/>
      <c r="J43" s="1396">
        <v>3.0389079515929913E-2</v>
      </c>
      <c r="K43" s="1396" t="e">
        <v>#DIV/0!</v>
      </c>
      <c r="L43" s="1396">
        <v>2.8759385257800717E-2</v>
      </c>
      <c r="M43" s="404"/>
    </row>
    <row r="44" spans="1:18" s="10" customFormat="1" x14ac:dyDescent="0.2">
      <c r="A44" s="429" t="s">
        <v>311</v>
      </c>
      <c r="B44" s="1397"/>
      <c r="C44" s="1397"/>
      <c r="D44" s="1398"/>
      <c r="E44" s="1399"/>
      <c r="F44" s="1397"/>
      <c r="G44" s="1398"/>
      <c r="H44" s="1398"/>
      <c r="I44" s="1399"/>
      <c r="J44" s="1397"/>
      <c r="K44" s="1398"/>
      <c r="L44" s="1397"/>
      <c r="M44" s="426"/>
    </row>
    <row r="45" spans="1:18" s="346" customFormat="1" ht="12.75" x14ac:dyDescent="0.2">
      <c r="A45" s="430" t="s">
        <v>312</v>
      </c>
      <c r="B45" s="1404">
        <v>0.83148970750750373</v>
      </c>
      <c r="C45" s="1396" t="e">
        <v>#DIV/0!</v>
      </c>
      <c r="D45" s="1396">
        <v>0.83427932620306922</v>
      </c>
      <c r="E45" s="1400"/>
      <c r="F45" s="1396">
        <v>0.82366668188445569</v>
      </c>
      <c r="G45" s="1396" t="e">
        <v>#DIV/0!</v>
      </c>
      <c r="H45" s="1396">
        <v>0.82215447355179239</v>
      </c>
      <c r="I45" s="1400"/>
      <c r="J45" s="1396">
        <v>0.84775573126936221</v>
      </c>
      <c r="K45" s="1396" t="e">
        <v>#DIV/0!</v>
      </c>
      <c r="L45" s="1396">
        <v>0.85882202385276929</v>
      </c>
      <c r="M45" s="404"/>
    </row>
    <row r="46" spans="1:18" s="346" customFormat="1" ht="12.75" x14ac:dyDescent="0.2">
      <c r="A46" s="431" t="s">
        <v>194</v>
      </c>
      <c r="B46" s="1404">
        <v>0.76328962248820842</v>
      </c>
      <c r="C46" s="1396" t="e">
        <v>#DIV/0!</v>
      </c>
      <c r="D46" s="1396">
        <v>0.75838454883849071</v>
      </c>
      <c r="E46" s="1400"/>
      <c r="F46" s="1396">
        <v>0.78539900539741081</v>
      </c>
      <c r="G46" s="1396" t="e">
        <v>#DIV/0!</v>
      </c>
      <c r="H46" s="1396">
        <v>0.77915428727915692</v>
      </c>
      <c r="I46" s="1400"/>
      <c r="J46" s="1396">
        <v>0.71731869447519347</v>
      </c>
      <c r="K46" s="1396" t="e">
        <v>#DIV/0!</v>
      </c>
      <c r="L46" s="1396">
        <v>0.71634317930820324</v>
      </c>
      <c r="M46" s="404"/>
    </row>
    <row r="47" spans="1:18" s="346" customFormat="1" ht="12.75" x14ac:dyDescent="0.2">
      <c r="A47" s="431" t="s">
        <v>195</v>
      </c>
      <c r="B47" s="1404">
        <v>6.8694994686564217E-2</v>
      </c>
      <c r="C47" s="1396" t="e">
        <v>#DIV/0!</v>
      </c>
      <c r="D47" s="1396">
        <v>7.7121407373429179E-2</v>
      </c>
      <c r="E47" s="1400"/>
      <c r="F47" s="1396">
        <v>3.9554757702719601E-2</v>
      </c>
      <c r="G47" s="1396" t="e">
        <v>#DIV/0!</v>
      </c>
      <c r="H47" s="1396">
        <v>4.5525686389592333E-2</v>
      </c>
      <c r="I47" s="1400"/>
      <c r="J47" s="1396">
        <v>0.12928482399875849</v>
      </c>
      <c r="K47" s="1396" t="e">
        <v>#DIV/0!</v>
      </c>
      <c r="L47" s="1396">
        <v>0.14107634764636701</v>
      </c>
      <c r="M47" s="404"/>
    </row>
    <row r="48" spans="1:18" s="176" customFormat="1" ht="12.75" x14ac:dyDescent="0.2">
      <c r="A48" s="431" t="s">
        <v>263</v>
      </c>
      <c r="B48" s="1404">
        <v>1.2836696933831663E-2</v>
      </c>
      <c r="C48" s="1396" t="e">
        <v>#DIV/0!</v>
      </c>
      <c r="D48" s="1396">
        <v>1.4530934580042594E-2</v>
      </c>
      <c r="E48" s="1400"/>
      <c r="F48" s="1396">
        <v>9.6834415592378809E-3</v>
      </c>
      <c r="G48" s="1396" t="e">
        <v>#DIV/0!</v>
      </c>
      <c r="H48" s="1396">
        <v>1.2189077395192857E-2</v>
      </c>
      <c r="I48" s="1400"/>
      <c r="J48" s="1396">
        <v>1.9393102258548747E-2</v>
      </c>
      <c r="K48" s="1396" t="e">
        <v>#DIV/0!</v>
      </c>
      <c r="L48" s="1396">
        <v>1.9271239017514791E-2</v>
      </c>
      <c r="M48" s="404"/>
    </row>
    <row r="49" spans="1:14" s="176" customFormat="1" ht="12.75" x14ac:dyDescent="0.2">
      <c r="A49" s="430" t="s">
        <v>243</v>
      </c>
      <c r="B49" s="1404">
        <v>5.8247072532129865E-2</v>
      </c>
      <c r="C49" s="1396" t="e">
        <v>#DIV/0!</v>
      </c>
      <c r="D49" s="1396">
        <v>5.6153243891907102E-2</v>
      </c>
      <c r="E49" s="1400"/>
      <c r="F49" s="1396">
        <v>5.5813363027781747E-2</v>
      </c>
      <c r="G49" s="1396" t="e">
        <v>#DIV/0!</v>
      </c>
      <c r="H49" s="1396">
        <v>5.9768919350423722E-2</v>
      </c>
      <c r="I49" s="1400"/>
      <c r="J49" s="1396">
        <v>6.3307362314456217E-2</v>
      </c>
      <c r="K49" s="1396" t="e">
        <v>#DIV/0!</v>
      </c>
      <c r="L49" s="1396">
        <v>4.8834521584096791E-2</v>
      </c>
      <c r="M49" s="404"/>
    </row>
    <row r="50" spans="1:14" s="176" customFormat="1" ht="12.75" x14ac:dyDescent="0.2">
      <c r="A50" s="430" t="s">
        <v>313</v>
      </c>
      <c r="B50" s="1404">
        <v>3.0778454608443279E-2</v>
      </c>
      <c r="C50" s="1396" t="e">
        <v>#DIV/0!</v>
      </c>
      <c r="D50" s="1396">
        <v>3.0380030072385177E-2</v>
      </c>
      <c r="E50" s="1400"/>
      <c r="F50" s="1396">
        <v>3.4251906110500427E-2</v>
      </c>
      <c r="G50" s="1396" t="e">
        <v>#DIV/0!</v>
      </c>
      <c r="H50" s="1396">
        <v>3.6709988046123666E-2</v>
      </c>
      <c r="I50" s="1400"/>
      <c r="J50" s="1396">
        <v>2.3556281578398806E-2</v>
      </c>
      <c r="K50" s="1396" t="e">
        <v>#DIV/0!</v>
      </c>
      <c r="L50" s="1396">
        <v>1.7567153153141966E-2</v>
      </c>
      <c r="M50" s="404"/>
    </row>
    <row r="51" spans="1:14" s="176" customFormat="1" ht="12.75" x14ac:dyDescent="0.2">
      <c r="A51" s="430" t="s">
        <v>314</v>
      </c>
      <c r="B51" s="1404">
        <v>9.5485228468824099E-3</v>
      </c>
      <c r="C51" s="1396" t="e">
        <v>#DIV/0!</v>
      </c>
      <c r="D51" s="1396">
        <v>1.0821340045561798E-2</v>
      </c>
      <c r="E51" s="1400"/>
      <c r="F51" s="1396">
        <v>1.2341501005026666E-2</v>
      </c>
      <c r="G51" s="1396" t="e">
        <v>#DIV/0!</v>
      </c>
      <c r="H51" s="1396">
        <v>1.4054638973370174E-2</v>
      </c>
      <c r="I51" s="1400"/>
      <c r="J51" s="1396">
        <v>3.7412238201632295E-3</v>
      </c>
      <c r="K51" s="1396" t="e">
        <v>#DIV/0!</v>
      </c>
      <c r="L51" s="1396">
        <v>4.2766107792689967E-3</v>
      </c>
      <c r="M51" s="404"/>
    </row>
    <row r="52" spans="1:14" s="176" customFormat="1" ht="12.75" x14ac:dyDescent="0.2">
      <c r="A52" s="430" t="s">
        <v>315</v>
      </c>
      <c r="B52" s="1404">
        <v>1.9979785492155157E-2</v>
      </c>
      <c r="C52" s="1396" t="e">
        <v>#DIV/0!</v>
      </c>
      <c r="D52" s="1396">
        <v>1.7596909882995622E-2</v>
      </c>
      <c r="E52" s="1400"/>
      <c r="F52" s="1396">
        <v>1.1618643374698194E-2</v>
      </c>
      <c r="G52" s="1396" t="e">
        <v>#DIV/0!</v>
      </c>
      <c r="H52" s="1396">
        <v>1.2659992025371453E-2</v>
      </c>
      <c r="I52" s="1400"/>
      <c r="J52" s="1396">
        <v>3.7364687819221871E-2</v>
      </c>
      <c r="K52" s="1396" t="e">
        <v>#DIV/0!</v>
      </c>
      <c r="L52" s="1396">
        <v>2.7590044297566327E-2</v>
      </c>
      <c r="M52" s="404"/>
    </row>
    <row r="53" spans="1:14" s="176" customFormat="1" ht="12.75" x14ac:dyDescent="0.2">
      <c r="A53" s="431" t="s">
        <v>237</v>
      </c>
      <c r="B53" s="1404">
        <v>3.002411178208763E-2</v>
      </c>
      <c r="C53" s="1396" t="e">
        <v>#DIV/0!</v>
      </c>
      <c r="D53" s="1396">
        <v>3.2922619053953342E-2</v>
      </c>
      <c r="E53" s="1400"/>
      <c r="F53" s="1396">
        <v>4.1362445207150288E-2</v>
      </c>
      <c r="G53" s="1396" t="e">
        <v>#DIV/0!</v>
      </c>
      <c r="H53" s="1396">
        <v>4.5317058853733216E-2</v>
      </c>
      <c r="I53" s="1400"/>
      <c r="J53" s="1396">
        <v>6.4488852906160717E-3</v>
      </c>
      <c r="K53" s="1396" t="e">
        <v>#DIV/0!</v>
      </c>
      <c r="L53" s="1396">
        <v>7.8342326386867788E-3</v>
      </c>
      <c r="M53" s="404"/>
    </row>
    <row r="54" spans="1:14" s="176" customFormat="1" ht="12.75" x14ac:dyDescent="0.2">
      <c r="A54" s="430" t="s">
        <v>260</v>
      </c>
      <c r="B54" s="1404">
        <v>8.3780142496879526E-2</v>
      </c>
      <c r="C54" s="1396" t="e">
        <v>#DIV/0!</v>
      </c>
      <c r="D54" s="1396">
        <v>8.2701277397234901E-2</v>
      </c>
      <c r="E54" s="1400"/>
      <c r="F54" s="1396">
        <v>0.1104999196193085</v>
      </c>
      <c r="G54" s="1396" t="e">
        <v>#DIV/0!</v>
      </c>
      <c r="H54" s="1396">
        <v>0.10990354038817429</v>
      </c>
      <c r="I54" s="1400"/>
      <c r="J54" s="1396">
        <v>2.8223053650780247E-2</v>
      </c>
      <c r="K54" s="1396" t="e">
        <v>#DIV/0!</v>
      </c>
      <c r="L54" s="1396">
        <v>2.763941931321626E-2</v>
      </c>
      <c r="M54" s="404"/>
    </row>
    <row r="55" spans="1:14" s="176" customFormat="1" ht="12.75" x14ac:dyDescent="0.2">
      <c r="A55" s="430" t="s">
        <v>316</v>
      </c>
      <c r="B55" s="1404">
        <v>1.0570199983373144E-2</v>
      </c>
      <c r="C55" s="1396" t="e">
        <v>#DIV/0!</v>
      </c>
      <c r="D55" s="1396">
        <v>1.0651387735973636E-2</v>
      </c>
      <c r="E55" s="1400"/>
      <c r="F55" s="1396">
        <v>1.3510711427862393E-2</v>
      </c>
      <c r="G55" s="1396" t="e">
        <v>#DIV/0!</v>
      </c>
      <c r="H55" s="1396">
        <v>1.423185738229822E-2</v>
      </c>
      <c r="I55" s="1400"/>
      <c r="J55" s="1396">
        <v>4.4561424137338742E-3</v>
      </c>
      <c r="K55" s="1396" t="e">
        <v>#DIV/0!</v>
      </c>
      <c r="L55" s="1396">
        <v>3.4039277873021906E-3</v>
      </c>
      <c r="M55" s="404"/>
    </row>
    <row r="56" spans="1:14" s="176" customFormat="1" ht="12.75" x14ac:dyDescent="0.2">
      <c r="A56" s="430" t="s">
        <v>317</v>
      </c>
      <c r="B56" s="1404">
        <v>3.2275190768817847E-3</v>
      </c>
      <c r="C56" s="1396" t="e">
        <v>#DIV/0!</v>
      </c>
      <c r="D56" s="1396">
        <v>3.6615748194534247E-3</v>
      </c>
      <c r="E56" s="1400"/>
      <c r="F56" s="1396">
        <v>2.8451965638210809E-3</v>
      </c>
      <c r="G56" s="1396" t="e">
        <v>#DIV/0!</v>
      </c>
      <c r="H56" s="1396">
        <v>4.134154113606351E-3</v>
      </c>
      <c r="I56" s="1400"/>
      <c r="J56" s="1396">
        <v>4.0224630514760834E-3</v>
      </c>
      <c r="K56" s="1396" t="e">
        <v>#DIV/0!</v>
      </c>
      <c r="L56" s="1396">
        <v>2.7049965363612673E-3</v>
      </c>
      <c r="M56" s="404"/>
    </row>
    <row r="57" spans="1:14" s="346" customFormat="1" ht="12.75" x14ac:dyDescent="0.2">
      <c r="A57" s="432" t="s">
        <v>622</v>
      </c>
      <c r="B57" s="1405">
        <v>1.0566000027340932E-2</v>
      </c>
      <c r="C57" s="1406" t="e">
        <v>#DIV/0!</v>
      </c>
      <c r="D57" s="1406">
        <v>1.2968443322736651E-2</v>
      </c>
      <c r="E57" s="1407"/>
      <c r="F57" s="1406">
        <v>1.0019966510623847E-2</v>
      </c>
      <c r="G57" s="1406" t="e">
        <v>#DIV/0!</v>
      </c>
      <c r="H57" s="1406">
        <v>1.3047033611668897E-2</v>
      </c>
      <c r="I57" s="1407"/>
      <c r="J57" s="1406">
        <v>1.170134005889137E-2</v>
      </c>
      <c r="K57" s="1406" t="e">
        <v>#DIV/0!</v>
      </c>
      <c r="L57" s="1406">
        <v>1.2809363641115654E-2</v>
      </c>
      <c r="M57" s="433"/>
    </row>
    <row r="58" spans="1:14" s="346" customFormat="1" ht="12.75" x14ac:dyDescent="0.2">
      <c r="A58" s="411"/>
      <c r="B58" s="402"/>
      <c r="C58" s="427"/>
      <c r="D58" s="434"/>
      <c r="E58" s="402"/>
      <c r="F58" s="402"/>
      <c r="G58" s="402"/>
      <c r="H58" s="434"/>
      <c r="I58" s="402"/>
      <c r="J58" s="402"/>
      <c r="K58" s="402"/>
      <c r="L58" s="434"/>
      <c r="M58" s="403"/>
    </row>
    <row r="59" spans="1:14" s="346" customFormat="1" ht="12.75" x14ac:dyDescent="0.2">
      <c r="A59" s="411" t="s">
        <v>677</v>
      </c>
      <c r="B59" s="402"/>
      <c r="C59" s="427"/>
      <c r="D59" s="434"/>
      <c r="E59" s="402"/>
      <c r="F59" s="402"/>
      <c r="G59" s="402"/>
      <c r="H59" s="434"/>
      <c r="I59" s="402"/>
      <c r="J59" s="402"/>
      <c r="K59" s="402"/>
      <c r="L59" s="434"/>
      <c r="M59" s="403"/>
    </row>
    <row r="60" spans="1:14" s="346" customFormat="1" x14ac:dyDescent="0.2">
      <c r="A60" s="347"/>
      <c r="B60" s="310"/>
      <c r="C60" s="345"/>
      <c r="D60" s="349"/>
      <c r="E60" s="310"/>
      <c r="F60" s="310"/>
      <c r="G60" s="310"/>
      <c r="H60" s="349"/>
      <c r="I60" s="310"/>
      <c r="J60" s="310"/>
      <c r="K60" s="310"/>
      <c r="L60" s="349"/>
      <c r="M60" s="311"/>
    </row>
    <row r="61" spans="1:14" s="346" customFormat="1" x14ac:dyDescent="0.2">
      <c r="A61" s="347"/>
      <c r="B61" s="350"/>
      <c r="C61" s="345"/>
      <c r="D61" s="349"/>
      <c r="E61" s="310"/>
      <c r="F61" s="310"/>
      <c r="G61" s="310"/>
      <c r="H61" s="349"/>
      <c r="I61" s="310"/>
      <c r="J61" s="310"/>
      <c r="K61" s="310"/>
      <c r="L61" s="349"/>
      <c r="M61" s="311"/>
    </row>
    <row r="62" spans="1:14" s="10" customFormat="1" x14ac:dyDescent="0.2">
      <c r="A62" s="29"/>
      <c r="B62" s="192"/>
      <c r="C62" s="27"/>
      <c r="D62" s="83"/>
      <c r="E62" s="21"/>
      <c r="F62" s="21"/>
      <c r="G62" s="21"/>
      <c r="H62" s="83"/>
      <c r="I62" s="21"/>
      <c r="J62" s="21"/>
      <c r="K62" s="21"/>
      <c r="L62" s="83"/>
      <c r="M62" s="6"/>
    </row>
    <row r="63" spans="1:14" s="10" customFormat="1" x14ac:dyDescent="0.2">
      <c r="A63" s="29"/>
      <c r="B63" s="178"/>
      <c r="C63" s="27"/>
      <c r="D63" s="83"/>
      <c r="E63" s="21"/>
      <c r="F63" s="21"/>
      <c r="G63" s="21"/>
      <c r="H63" s="83"/>
      <c r="I63" s="21"/>
      <c r="J63" s="21"/>
      <c r="K63" s="21"/>
      <c r="L63" s="83"/>
      <c r="M63" s="6"/>
    </row>
    <row r="64" spans="1:14" x14ac:dyDescent="0.2">
      <c r="D64" s="82"/>
      <c r="E64" s="29"/>
      <c r="H64" s="82"/>
      <c r="I64" s="29"/>
      <c r="L64" s="82"/>
      <c r="M64" s="29"/>
      <c r="N64" s="10"/>
    </row>
    <row r="65" spans="1:14" x14ac:dyDescent="0.2">
      <c r="D65" s="82"/>
      <c r="E65" s="29"/>
      <c r="H65" s="82"/>
      <c r="I65" s="29"/>
      <c r="L65" s="82"/>
      <c r="M65" s="29"/>
      <c r="N65" s="10"/>
    </row>
    <row r="66" spans="1:14" x14ac:dyDescent="0.2">
      <c r="A66" s="36"/>
      <c r="D66" s="82"/>
      <c r="E66" s="29"/>
      <c r="H66" s="82"/>
      <c r="I66" s="29"/>
      <c r="L66" s="82"/>
      <c r="M66" s="29"/>
      <c r="N66" s="10"/>
    </row>
    <row r="67" spans="1:14" x14ac:dyDescent="0.2">
      <c r="A67" s="36"/>
      <c r="D67" s="82"/>
      <c r="E67" s="29"/>
      <c r="H67" s="82"/>
      <c r="I67" s="29"/>
      <c r="L67" s="82"/>
      <c r="M67" s="29"/>
      <c r="N67" s="10"/>
    </row>
    <row r="68" spans="1:14" x14ac:dyDescent="0.2">
      <c r="D68" s="82"/>
      <c r="E68" s="29"/>
      <c r="H68" s="82"/>
      <c r="I68" s="29"/>
      <c r="L68" s="82"/>
      <c r="M68" s="29"/>
      <c r="N68" s="10"/>
    </row>
    <row r="69" spans="1:14" x14ac:dyDescent="0.2">
      <c r="D69" s="82"/>
      <c r="E69" s="29"/>
      <c r="H69" s="82"/>
      <c r="I69" s="29"/>
      <c r="L69" s="82"/>
      <c r="M69" s="29"/>
      <c r="N69" s="10"/>
    </row>
    <row r="70" spans="1:14" x14ac:dyDescent="0.2">
      <c r="D70" s="82"/>
      <c r="E70" s="29"/>
      <c r="H70" s="82"/>
      <c r="I70" s="29"/>
      <c r="L70" s="82"/>
      <c r="M70" s="29"/>
      <c r="N70" s="10"/>
    </row>
    <row r="71" spans="1:14" x14ac:dyDescent="0.2">
      <c r="D71" s="82"/>
      <c r="E71" s="29"/>
      <c r="H71" s="82"/>
      <c r="I71" s="29"/>
      <c r="L71" s="82"/>
      <c r="M71" s="29"/>
      <c r="N71" s="10"/>
    </row>
    <row r="72" spans="1:14" x14ac:dyDescent="0.2">
      <c r="D72" s="82"/>
      <c r="E72" s="29"/>
      <c r="H72" s="82"/>
      <c r="I72" s="29"/>
      <c r="L72" s="82"/>
      <c r="M72" s="29"/>
      <c r="N72" s="10"/>
    </row>
    <row r="73" spans="1:14" x14ac:dyDescent="0.2">
      <c r="D73" s="82"/>
      <c r="E73" s="29"/>
      <c r="H73" s="82"/>
      <c r="I73" s="29"/>
      <c r="L73" s="82"/>
      <c r="M73" s="29"/>
      <c r="N73" s="10"/>
    </row>
    <row r="74" spans="1:14" x14ac:dyDescent="0.2">
      <c r="D74" s="82"/>
      <c r="E74" s="29"/>
      <c r="H74" s="82"/>
      <c r="I74" s="29"/>
      <c r="L74" s="82"/>
      <c r="M74" s="29"/>
      <c r="N74" s="10"/>
    </row>
    <row r="75" spans="1:14" x14ac:dyDescent="0.2">
      <c r="D75" s="82"/>
      <c r="E75" s="29"/>
      <c r="H75" s="82"/>
      <c r="I75" s="29"/>
      <c r="L75" s="82"/>
      <c r="M75" s="29"/>
      <c r="N75" s="10"/>
    </row>
    <row r="76" spans="1:14" x14ac:dyDescent="0.2">
      <c r="D76" s="82"/>
      <c r="E76" s="29"/>
      <c r="H76" s="82"/>
      <c r="I76" s="29"/>
      <c r="L76" s="82"/>
      <c r="M76" s="29"/>
      <c r="N76" s="10"/>
    </row>
    <row r="77" spans="1:14" x14ac:dyDescent="0.2">
      <c r="D77" s="82"/>
      <c r="E77" s="29"/>
      <c r="H77" s="82"/>
      <c r="I77" s="29"/>
      <c r="L77" s="82"/>
      <c r="M77" s="29"/>
      <c r="N77" s="10"/>
    </row>
    <row r="78" spans="1:14" x14ac:dyDescent="0.2">
      <c r="D78" s="82"/>
      <c r="E78" s="29"/>
      <c r="H78" s="82"/>
      <c r="I78" s="29"/>
      <c r="L78" s="82"/>
      <c r="M78" s="29"/>
      <c r="N78" s="10"/>
    </row>
    <row r="79" spans="1:14" x14ac:dyDescent="0.2">
      <c r="D79" s="82"/>
      <c r="E79" s="29"/>
      <c r="H79" s="82"/>
      <c r="I79" s="29"/>
      <c r="L79" s="82"/>
      <c r="M79" s="29"/>
      <c r="N79" s="10"/>
    </row>
    <row r="80" spans="1:14" x14ac:dyDescent="0.2">
      <c r="D80" s="82"/>
      <c r="E80" s="29"/>
      <c r="H80" s="82"/>
      <c r="I80" s="29"/>
      <c r="L80" s="82"/>
      <c r="M80" s="29"/>
      <c r="N80" s="10"/>
    </row>
    <row r="81" spans="4:14" x14ac:dyDescent="0.2">
      <c r="D81" s="82"/>
      <c r="E81" s="29"/>
      <c r="H81" s="82"/>
      <c r="I81" s="29"/>
      <c r="L81" s="82"/>
      <c r="M81" s="29"/>
      <c r="N81" s="10"/>
    </row>
    <row r="82" spans="4:14" x14ac:dyDescent="0.2">
      <c r="D82" s="82"/>
      <c r="E82" s="29"/>
      <c r="H82" s="82"/>
      <c r="I82" s="29"/>
      <c r="L82" s="82"/>
      <c r="M82" s="29"/>
      <c r="N82" s="10"/>
    </row>
    <row r="83" spans="4:14" x14ac:dyDescent="0.2">
      <c r="D83" s="82"/>
      <c r="E83" s="29"/>
      <c r="H83" s="82"/>
      <c r="I83" s="29"/>
      <c r="L83" s="82"/>
      <c r="M83" s="29"/>
      <c r="N83" s="10"/>
    </row>
    <row r="84" spans="4:14" x14ac:dyDescent="0.2">
      <c r="D84" s="82"/>
      <c r="E84" s="29"/>
      <c r="H84" s="82"/>
      <c r="I84" s="29"/>
      <c r="L84" s="82"/>
      <c r="M84" s="29"/>
      <c r="N84" s="10"/>
    </row>
    <row r="85" spans="4:14" x14ac:dyDescent="0.2">
      <c r="D85" s="82"/>
      <c r="E85" s="29"/>
      <c r="H85" s="82"/>
      <c r="I85" s="29"/>
      <c r="L85" s="82"/>
      <c r="M85" s="29"/>
      <c r="N85" s="10"/>
    </row>
    <row r="86" spans="4:14" x14ac:dyDescent="0.2">
      <c r="D86" s="82"/>
      <c r="E86" s="29"/>
      <c r="H86" s="82"/>
      <c r="I86" s="29"/>
      <c r="L86" s="82"/>
      <c r="M86" s="29"/>
      <c r="N86" s="10"/>
    </row>
    <row r="87" spans="4:14" x14ac:dyDescent="0.2">
      <c r="D87" s="82"/>
      <c r="E87" s="29"/>
      <c r="H87" s="82"/>
      <c r="I87" s="29"/>
      <c r="L87" s="82"/>
      <c r="M87" s="29"/>
      <c r="N87" s="10"/>
    </row>
    <row r="88" spans="4:14" x14ac:dyDescent="0.2">
      <c r="D88" s="82"/>
      <c r="E88" s="29"/>
      <c r="H88" s="82"/>
      <c r="I88" s="29"/>
      <c r="L88" s="82"/>
      <c r="M88" s="29"/>
      <c r="N88" s="10"/>
    </row>
    <row r="89" spans="4:14" x14ac:dyDescent="0.2">
      <c r="D89" s="82"/>
      <c r="E89" s="29"/>
      <c r="H89" s="82"/>
      <c r="I89" s="29"/>
      <c r="L89" s="82"/>
      <c r="M89" s="29"/>
      <c r="N89" s="10"/>
    </row>
    <row r="90" spans="4:14" x14ac:dyDescent="0.2">
      <c r="D90" s="82"/>
      <c r="E90" s="29"/>
      <c r="H90" s="82"/>
      <c r="I90" s="29"/>
      <c r="L90" s="82"/>
      <c r="M90" s="29"/>
      <c r="N90" s="10"/>
    </row>
    <row r="91" spans="4:14" x14ac:dyDescent="0.2">
      <c r="D91" s="82"/>
      <c r="E91" s="29"/>
      <c r="H91" s="82"/>
      <c r="I91" s="29"/>
      <c r="L91" s="82"/>
      <c r="M91" s="29"/>
      <c r="N91" s="10"/>
    </row>
    <row r="92" spans="4:14" x14ac:dyDescent="0.2">
      <c r="D92" s="82"/>
      <c r="E92" s="29"/>
      <c r="H92" s="82"/>
      <c r="I92" s="29"/>
      <c r="L92" s="82"/>
      <c r="M92" s="29"/>
      <c r="N92" s="10"/>
    </row>
    <row r="93" spans="4:14" x14ac:dyDescent="0.2">
      <c r="D93" s="82"/>
      <c r="E93" s="29"/>
      <c r="H93" s="82"/>
      <c r="I93" s="29"/>
      <c r="L93" s="82"/>
      <c r="M93" s="29"/>
      <c r="N93" s="10"/>
    </row>
    <row r="94" spans="4:14" x14ac:dyDescent="0.2">
      <c r="D94" s="82"/>
      <c r="E94" s="29"/>
      <c r="H94" s="82"/>
      <c r="I94" s="29"/>
      <c r="L94" s="82"/>
      <c r="M94" s="29"/>
      <c r="N94" s="10"/>
    </row>
    <row r="95" spans="4:14" x14ac:dyDescent="0.2">
      <c r="D95" s="82"/>
      <c r="E95" s="29"/>
      <c r="H95" s="82"/>
      <c r="I95" s="29"/>
      <c r="L95" s="82"/>
      <c r="M95" s="29"/>
      <c r="N95" s="10"/>
    </row>
    <row r="96" spans="4:14" x14ac:dyDescent="0.2">
      <c r="D96" s="82"/>
      <c r="E96" s="29"/>
      <c r="H96" s="82"/>
      <c r="I96" s="29"/>
      <c r="L96" s="82"/>
      <c r="M96" s="29"/>
      <c r="N96" s="10"/>
    </row>
    <row r="97" spans="4:14" x14ac:dyDescent="0.2">
      <c r="D97" s="82"/>
      <c r="E97" s="29"/>
      <c r="H97" s="82"/>
      <c r="I97" s="29"/>
      <c r="L97" s="82"/>
      <c r="M97" s="29"/>
      <c r="N97" s="10"/>
    </row>
    <row r="98" spans="4:14" x14ac:dyDescent="0.2">
      <c r="D98" s="82"/>
      <c r="E98" s="29"/>
      <c r="H98" s="82"/>
      <c r="I98" s="29"/>
      <c r="L98" s="82"/>
      <c r="M98" s="29"/>
      <c r="N98" s="10"/>
    </row>
    <row r="99" spans="4:14" x14ac:dyDescent="0.2">
      <c r="D99" s="82"/>
      <c r="E99" s="29"/>
      <c r="H99" s="82"/>
      <c r="I99" s="29"/>
      <c r="L99" s="82"/>
      <c r="M99" s="29"/>
      <c r="N99" s="10"/>
    </row>
    <row r="100" spans="4:14" x14ac:dyDescent="0.2">
      <c r="D100" s="82"/>
      <c r="E100" s="29"/>
      <c r="H100" s="82"/>
      <c r="I100" s="29"/>
      <c r="L100" s="82"/>
      <c r="M100" s="29"/>
      <c r="N100" s="10"/>
    </row>
    <row r="101" spans="4:14" x14ac:dyDescent="0.2">
      <c r="D101" s="82"/>
      <c r="E101" s="29"/>
      <c r="H101" s="82"/>
      <c r="I101" s="29"/>
      <c r="L101" s="82"/>
      <c r="M101" s="29"/>
      <c r="N101" s="10"/>
    </row>
    <row r="102" spans="4:14" x14ac:dyDescent="0.2">
      <c r="D102" s="82"/>
      <c r="E102" s="29"/>
      <c r="H102" s="82"/>
      <c r="I102" s="29"/>
      <c r="L102" s="82"/>
      <c r="M102" s="29"/>
      <c r="N102" s="10"/>
    </row>
    <row r="103" spans="4:14" x14ac:dyDescent="0.2">
      <c r="D103" s="82"/>
      <c r="E103" s="29"/>
      <c r="H103" s="82"/>
      <c r="I103" s="29"/>
      <c r="L103" s="82"/>
      <c r="M103" s="29"/>
      <c r="N103" s="10"/>
    </row>
    <row r="104" spans="4:14" x14ac:dyDescent="0.2">
      <c r="D104" s="82"/>
      <c r="E104" s="29"/>
      <c r="H104" s="82"/>
      <c r="I104" s="29"/>
      <c r="L104" s="82"/>
      <c r="M104" s="29"/>
      <c r="N104" s="10"/>
    </row>
    <row r="105" spans="4:14" x14ac:dyDescent="0.2">
      <c r="D105" s="82"/>
      <c r="E105" s="29"/>
      <c r="H105" s="82"/>
      <c r="I105" s="29"/>
      <c r="L105" s="82"/>
      <c r="M105" s="29"/>
      <c r="N105" s="10"/>
    </row>
    <row r="106" spans="4:14" x14ac:dyDescent="0.2">
      <c r="D106" s="82"/>
      <c r="E106" s="29"/>
      <c r="H106" s="82"/>
      <c r="I106" s="29"/>
      <c r="L106" s="82"/>
      <c r="M106" s="29"/>
      <c r="N106" s="10"/>
    </row>
    <row r="107" spans="4:14" x14ac:dyDescent="0.2">
      <c r="D107" s="82"/>
      <c r="E107" s="29"/>
      <c r="H107" s="82"/>
      <c r="I107" s="29"/>
      <c r="L107" s="82"/>
      <c r="M107" s="29"/>
      <c r="N107" s="10"/>
    </row>
    <row r="108" spans="4:14" x14ac:dyDescent="0.2">
      <c r="D108" s="82"/>
      <c r="E108" s="29"/>
      <c r="H108" s="82"/>
      <c r="I108" s="29"/>
      <c r="L108" s="82"/>
      <c r="M108" s="29"/>
      <c r="N108" s="10"/>
    </row>
    <row r="109" spans="4:14" x14ac:dyDescent="0.2">
      <c r="D109" s="82"/>
      <c r="E109" s="29"/>
      <c r="H109" s="82"/>
      <c r="I109" s="29"/>
      <c r="L109" s="82"/>
      <c r="M109" s="29"/>
      <c r="N109" s="10"/>
    </row>
    <row r="110" spans="4:14" x14ac:dyDescent="0.2">
      <c r="D110" s="82"/>
      <c r="E110" s="29"/>
      <c r="H110" s="82"/>
      <c r="I110" s="29"/>
      <c r="L110" s="82"/>
      <c r="M110" s="29"/>
      <c r="N110" s="10"/>
    </row>
    <row r="111" spans="4:14" x14ac:dyDescent="0.2">
      <c r="D111" s="82"/>
      <c r="E111" s="29"/>
      <c r="H111" s="82"/>
      <c r="I111" s="29"/>
      <c r="L111" s="82"/>
      <c r="M111" s="29"/>
      <c r="N111" s="10"/>
    </row>
    <row r="112" spans="4:14" x14ac:dyDescent="0.2">
      <c r="D112" s="82"/>
      <c r="E112" s="29"/>
      <c r="H112" s="82"/>
      <c r="I112" s="29"/>
      <c r="L112" s="82"/>
      <c r="M112" s="29"/>
      <c r="N112" s="10"/>
    </row>
    <row r="113" spans="4:14" x14ac:dyDescent="0.2">
      <c r="D113" s="82"/>
      <c r="E113" s="29"/>
      <c r="H113" s="82"/>
      <c r="I113" s="29"/>
      <c r="L113" s="82"/>
      <c r="M113" s="29"/>
      <c r="N113" s="10"/>
    </row>
    <row r="114" spans="4:14" x14ac:dyDescent="0.2">
      <c r="D114" s="82"/>
      <c r="E114" s="29"/>
      <c r="H114" s="82"/>
      <c r="I114" s="29"/>
      <c r="L114" s="82"/>
      <c r="M114" s="29"/>
      <c r="N114" s="10"/>
    </row>
    <row r="115" spans="4:14" x14ac:dyDescent="0.2">
      <c r="D115" s="82"/>
      <c r="E115" s="29"/>
      <c r="H115" s="82"/>
      <c r="I115" s="29"/>
      <c r="L115" s="82"/>
      <c r="M115" s="29"/>
      <c r="N115" s="10"/>
    </row>
    <row r="116" spans="4:14" x14ac:dyDescent="0.2">
      <c r="D116" s="82"/>
      <c r="E116" s="29"/>
      <c r="H116" s="82"/>
      <c r="I116" s="29"/>
      <c r="L116" s="82"/>
      <c r="M116" s="29"/>
      <c r="N116" s="10"/>
    </row>
    <row r="117" spans="4:14" x14ac:dyDescent="0.2">
      <c r="D117" s="82"/>
      <c r="E117" s="29"/>
      <c r="H117" s="82"/>
      <c r="I117" s="29"/>
      <c r="L117" s="82"/>
      <c r="M117" s="29"/>
      <c r="N117" s="10"/>
    </row>
    <row r="118" spans="4:14" x14ac:dyDescent="0.2">
      <c r="D118" s="82"/>
      <c r="E118" s="29"/>
      <c r="H118" s="82"/>
      <c r="I118" s="29"/>
      <c r="L118" s="82"/>
      <c r="M118" s="29"/>
      <c r="N118" s="10"/>
    </row>
    <row r="119" spans="4:14" x14ac:dyDescent="0.2">
      <c r="D119" s="82"/>
      <c r="E119" s="29"/>
      <c r="H119" s="82"/>
      <c r="I119" s="29"/>
      <c r="L119" s="82"/>
      <c r="M119" s="29"/>
      <c r="N119" s="10"/>
    </row>
    <row r="120" spans="4:14" x14ac:dyDescent="0.2">
      <c r="D120" s="82"/>
      <c r="E120" s="29"/>
      <c r="H120" s="82"/>
      <c r="I120" s="29"/>
      <c r="L120" s="82"/>
      <c r="M120" s="29"/>
      <c r="N120" s="10"/>
    </row>
    <row r="121" spans="4:14" x14ac:dyDescent="0.2">
      <c r="D121" s="82"/>
      <c r="E121" s="29"/>
      <c r="H121" s="82"/>
      <c r="I121" s="29"/>
      <c r="L121" s="82"/>
      <c r="M121" s="29"/>
      <c r="N121" s="10"/>
    </row>
    <row r="122" spans="4:14" x14ac:dyDescent="0.2">
      <c r="D122" s="82"/>
      <c r="E122" s="29"/>
      <c r="H122" s="82"/>
      <c r="I122" s="29"/>
      <c r="L122" s="82"/>
      <c r="M122" s="29"/>
      <c r="N122" s="10"/>
    </row>
    <row r="123" spans="4:14" x14ac:dyDescent="0.2">
      <c r="D123" s="82"/>
      <c r="E123" s="29"/>
      <c r="H123" s="82"/>
      <c r="I123" s="29"/>
      <c r="L123" s="82"/>
      <c r="M123" s="29"/>
      <c r="N123" s="10"/>
    </row>
    <row r="124" spans="4:14" x14ac:dyDescent="0.2">
      <c r="D124" s="82"/>
      <c r="E124" s="29"/>
      <c r="H124" s="82"/>
      <c r="I124" s="29"/>
      <c r="L124" s="82"/>
      <c r="M124" s="29"/>
      <c r="N124" s="10"/>
    </row>
    <row r="125" spans="4:14" x14ac:dyDescent="0.2">
      <c r="D125" s="82"/>
      <c r="E125" s="29"/>
      <c r="H125" s="82"/>
      <c r="I125" s="29"/>
      <c r="L125" s="82"/>
      <c r="M125" s="29"/>
      <c r="N125" s="10"/>
    </row>
    <row r="126" spans="4:14" x14ac:dyDescent="0.2">
      <c r="D126" s="82"/>
      <c r="E126" s="29"/>
      <c r="H126" s="82"/>
      <c r="I126" s="29"/>
      <c r="L126" s="82"/>
      <c r="M126" s="29"/>
      <c r="N126" s="10"/>
    </row>
    <row r="127" spans="4:14" x14ac:dyDescent="0.2">
      <c r="D127" s="82"/>
      <c r="E127" s="29"/>
      <c r="H127" s="82"/>
      <c r="I127" s="29"/>
      <c r="L127" s="82"/>
      <c r="M127" s="29"/>
      <c r="N127" s="10"/>
    </row>
    <row r="128" spans="4:14" x14ac:dyDescent="0.2">
      <c r="D128" s="82"/>
      <c r="E128" s="29"/>
      <c r="H128" s="82"/>
      <c r="I128" s="29"/>
      <c r="L128" s="82"/>
      <c r="M128" s="29"/>
      <c r="N128" s="10"/>
    </row>
    <row r="129" spans="4:14" x14ac:dyDescent="0.2">
      <c r="D129" s="82"/>
      <c r="E129" s="29"/>
      <c r="H129" s="82"/>
      <c r="I129" s="29"/>
      <c r="L129" s="82"/>
      <c r="M129" s="29"/>
      <c r="N129" s="10"/>
    </row>
    <row r="130" spans="4:14" x14ac:dyDescent="0.2">
      <c r="D130" s="82"/>
      <c r="E130" s="29"/>
      <c r="H130" s="82"/>
      <c r="I130" s="29"/>
      <c r="L130" s="82"/>
      <c r="M130" s="29"/>
      <c r="N130" s="10"/>
    </row>
    <row r="131" spans="4:14" x14ac:dyDescent="0.2">
      <c r="D131" s="82"/>
      <c r="E131" s="29"/>
      <c r="H131" s="82"/>
      <c r="I131" s="29"/>
      <c r="L131" s="82"/>
      <c r="M131" s="29"/>
      <c r="N131" s="10"/>
    </row>
    <row r="132" spans="4:14" x14ac:dyDescent="0.2">
      <c r="D132" s="82"/>
      <c r="E132" s="29"/>
      <c r="H132" s="82"/>
      <c r="I132" s="29"/>
      <c r="L132" s="82"/>
      <c r="M132" s="29"/>
      <c r="N132" s="10"/>
    </row>
    <row r="133" spans="4:14" x14ac:dyDescent="0.2">
      <c r="D133" s="82"/>
      <c r="E133" s="29"/>
      <c r="H133" s="82"/>
      <c r="I133" s="29"/>
      <c r="L133" s="82"/>
      <c r="M133" s="29"/>
      <c r="N133" s="10"/>
    </row>
    <row r="134" spans="4:14" x14ac:dyDescent="0.2">
      <c r="D134" s="82"/>
      <c r="E134" s="29"/>
      <c r="H134" s="82"/>
      <c r="I134" s="29"/>
      <c r="L134" s="82"/>
      <c r="M134" s="29"/>
      <c r="N134" s="10"/>
    </row>
    <row r="135" spans="4:14" x14ac:dyDescent="0.2">
      <c r="D135" s="82"/>
      <c r="E135" s="29"/>
      <c r="H135" s="82"/>
      <c r="I135" s="29"/>
      <c r="L135" s="82"/>
      <c r="M135" s="29"/>
      <c r="N135" s="10"/>
    </row>
    <row r="136" spans="4:14" x14ac:dyDescent="0.2">
      <c r="D136" s="82"/>
      <c r="E136" s="29"/>
      <c r="H136" s="82"/>
      <c r="I136" s="29"/>
      <c r="L136" s="82"/>
      <c r="M136" s="29"/>
      <c r="N136" s="10"/>
    </row>
    <row r="137" spans="4:14" x14ac:dyDescent="0.2">
      <c r="D137" s="82"/>
      <c r="E137" s="29"/>
      <c r="H137" s="82"/>
      <c r="I137" s="29"/>
      <c r="L137" s="82"/>
      <c r="M137" s="29"/>
      <c r="N137" s="10"/>
    </row>
    <row r="138" spans="4:14" x14ac:dyDescent="0.2">
      <c r="D138" s="82"/>
      <c r="E138" s="29"/>
      <c r="H138" s="82"/>
      <c r="I138" s="29"/>
      <c r="L138" s="82"/>
      <c r="M138" s="29"/>
      <c r="N138" s="10"/>
    </row>
    <row r="139" spans="4:14" x14ac:dyDescent="0.2">
      <c r="D139" s="82"/>
      <c r="E139" s="29"/>
      <c r="H139" s="82"/>
      <c r="I139" s="29"/>
      <c r="L139" s="82"/>
      <c r="M139" s="29"/>
      <c r="N139" s="10"/>
    </row>
    <row r="140" spans="4:14" x14ac:dyDescent="0.2">
      <c r="D140" s="82"/>
      <c r="E140" s="29"/>
      <c r="H140" s="82"/>
      <c r="I140" s="29"/>
      <c r="L140" s="82"/>
      <c r="M140" s="29"/>
      <c r="N140" s="10"/>
    </row>
    <row r="141" spans="4:14" x14ac:dyDescent="0.2">
      <c r="D141" s="82"/>
      <c r="E141" s="29"/>
      <c r="H141" s="82"/>
      <c r="I141" s="29"/>
      <c r="L141" s="82"/>
      <c r="M141" s="29"/>
      <c r="N141" s="10"/>
    </row>
    <row r="142" spans="4:14" x14ac:dyDescent="0.2">
      <c r="D142" s="82"/>
      <c r="E142" s="29"/>
      <c r="H142" s="82"/>
      <c r="I142" s="29"/>
      <c r="L142" s="82"/>
      <c r="M142" s="29"/>
      <c r="N142" s="10"/>
    </row>
    <row r="143" spans="4:14" x14ac:dyDescent="0.2">
      <c r="D143" s="82"/>
      <c r="E143" s="29"/>
      <c r="H143" s="82"/>
      <c r="I143" s="29"/>
      <c r="L143" s="82"/>
      <c r="M143" s="29"/>
      <c r="N143" s="10"/>
    </row>
    <row r="144" spans="4:14" x14ac:dyDescent="0.2">
      <c r="D144" s="82"/>
      <c r="E144" s="29"/>
      <c r="H144" s="82"/>
      <c r="I144" s="29"/>
      <c r="L144" s="82"/>
      <c r="M144" s="29"/>
      <c r="N144" s="10"/>
    </row>
    <row r="145" spans="4:14" x14ac:dyDescent="0.2">
      <c r="D145" s="82"/>
      <c r="E145" s="29"/>
      <c r="H145" s="82"/>
      <c r="I145" s="29"/>
      <c r="L145" s="82"/>
      <c r="M145" s="29"/>
      <c r="N145" s="10"/>
    </row>
    <row r="146" spans="4:14" x14ac:dyDescent="0.2">
      <c r="D146" s="82"/>
      <c r="E146" s="29"/>
      <c r="H146" s="82"/>
      <c r="I146" s="29"/>
      <c r="L146" s="82"/>
      <c r="M146" s="29"/>
      <c r="N146" s="10"/>
    </row>
    <row r="147" spans="4:14" x14ac:dyDescent="0.2">
      <c r="D147" s="82"/>
      <c r="E147" s="29"/>
      <c r="H147" s="82"/>
      <c r="I147" s="29"/>
      <c r="L147" s="82"/>
      <c r="M147" s="29"/>
      <c r="N147" s="10"/>
    </row>
    <row r="148" spans="4:14" x14ac:dyDescent="0.2">
      <c r="D148" s="82"/>
      <c r="E148" s="29"/>
      <c r="H148" s="82"/>
      <c r="I148" s="29"/>
      <c r="L148" s="82"/>
      <c r="M148" s="29"/>
      <c r="N148" s="10"/>
    </row>
    <row r="149" spans="4:14" x14ac:dyDescent="0.2">
      <c r="D149" s="82"/>
      <c r="E149" s="29"/>
      <c r="H149" s="82"/>
      <c r="I149" s="29"/>
      <c r="L149" s="82"/>
      <c r="M149" s="29"/>
      <c r="N149" s="10"/>
    </row>
    <row r="150" spans="4:14" x14ac:dyDescent="0.2">
      <c r="D150" s="82"/>
      <c r="E150" s="29"/>
      <c r="H150" s="82"/>
      <c r="I150" s="29"/>
      <c r="L150" s="82"/>
      <c r="M150" s="29"/>
      <c r="N150" s="10"/>
    </row>
    <row r="151" spans="4:14" x14ac:dyDescent="0.2">
      <c r="D151" s="82"/>
      <c r="E151" s="29"/>
      <c r="H151" s="82"/>
      <c r="I151" s="29"/>
      <c r="L151" s="82"/>
      <c r="M151" s="29"/>
      <c r="N151" s="10"/>
    </row>
    <row r="152" spans="4:14" x14ac:dyDescent="0.2">
      <c r="D152" s="82"/>
      <c r="E152" s="29"/>
      <c r="H152" s="82"/>
      <c r="I152" s="29"/>
      <c r="L152" s="82"/>
      <c r="M152" s="29"/>
      <c r="N152" s="10"/>
    </row>
    <row r="153" spans="4:14" x14ac:dyDescent="0.2">
      <c r="D153" s="82"/>
      <c r="E153" s="29"/>
      <c r="H153" s="82"/>
      <c r="I153" s="29"/>
      <c r="L153" s="82"/>
      <c r="M153" s="29"/>
      <c r="N153" s="10"/>
    </row>
    <row r="154" spans="4:14" x14ac:dyDescent="0.2">
      <c r="D154" s="82"/>
      <c r="E154" s="29"/>
      <c r="H154" s="82"/>
      <c r="I154" s="29"/>
      <c r="L154" s="82"/>
      <c r="M154" s="29"/>
      <c r="N154" s="10"/>
    </row>
    <row r="155" spans="4:14" x14ac:dyDescent="0.2">
      <c r="D155" s="82"/>
      <c r="E155" s="29"/>
      <c r="H155" s="82"/>
      <c r="I155" s="29"/>
      <c r="L155" s="82"/>
      <c r="M155" s="29"/>
      <c r="N155" s="10"/>
    </row>
    <row r="156" spans="4:14" x14ac:dyDescent="0.2">
      <c r="D156" s="82"/>
      <c r="E156" s="29"/>
      <c r="H156" s="82"/>
      <c r="I156" s="29"/>
      <c r="L156" s="82"/>
      <c r="M156" s="29"/>
      <c r="N156" s="10"/>
    </row>
    <row r="157" spans="4:14" x14ac:dyDescent="0.2">
      <c r="D157" s="82"/>
      <c r="E157" s="29"/>
      <c r="H157" s="82"/>
      <c r="I157" s="29"/>
      <c r="L157" s="82"/>
      <c r="M157" s="29"/>
      <c r="N157" s="10"/>
    </row>
    <row r="158" spans="4:14" x14ac:dyDescent="0.2">
      <c r="D158" s="82"/>
      <c r="E158" s="29"/>
      <c r="H158" s="82"/>
      <c r="I158" s="29"/>
      <c r="L158" s="82"/>
      <c r="M158" s="29"/>
      <c r="N158" s="10"/>
    </row>
    <row r="159" spans="4:14" x14ac:dyDescent="0.2">
      <c r="D159" s="82"/>
      <c r="E159" s="29"/>
      <c r="H159" s="82"/>
      <c r="I159" s="29"/>
      <c r="L159" s="82"/>
      <c r="M159" s="29"/>
      <c r="N159" s="10"/>
    </row>
    <row r="160" spans="4:14" x14ac:dyDescent="0.2">
      <c r="D160" s="82"/>
      <c r="E160" s="29"/>
      <c r="H160" s="82"/>
      <c r="I160" s="29"/>
      <c r="L160" s="82"/>
      <c r="M160" s="29"/>
      <c r="N160" s="10"/>
    </row>
    <row r="161" spans="4:14" x14ac:dyDescent="0.2">
      <c r="D161" s="82"/>
      <c r="E161" s="29"/>
      <c r="H161" s="82"/>
      <c r="I161" s="29"/>
      <c r="L161" s="82"/>
      <c r="M161" s="29"/>
      <c r="N161" s="10"/>
    </row>
    <row r="162" spans="4:14" x14ac:dyDescent="0.2">
      <c r="D162" s="82"/>
      <c r="E162" s="29"/>
      <c r="H162" s="82"/>
      <c r="I162" s="29"/>
      <c r="L162" s="82"/>
      <c r="M162" s="29"/>
      <c r="N162" s="10"/>
    </row>
    <row r="163" spans="4:14" x14ac:dyDescent="0.2">
      <c r="D163" s="82"/>
      <c r="E163" s="29"/>
      <c r="H163" s="82"/>
      <c r="I163" s="29"/>
      <c r="L163" s="82"/>
      <c r="M163" s="29"/>
      <c r="N163" s="10"/>
    </row>
    <row r="164" spans="4:14" x14ac:dyDescent="0.2">
      <c r="D164" s="82"/>
      <c r="E164" s="29"/>
      <c r="H164" s="82"/>
      <c r="I164" s="29"/>
      <c r="L164" s="82"/>
      <c r="M164" s="29"/>
      <c r="N164" s="10"/>
    </row>
    <row r="165" spans="4:14" x14ac:dyDescent="0.2">
      <c r="D165" s="82"/>
      <c r="E165" s="29"/>
      <c r="H165" s="82"/>
      <c r="I165" s="29"/>
      <c r="L165" s="82"/>
      <c r="M165" s="29"/>
      <c r="N165" s="10"/>
    </row>
    <row r="166" spans="4:14" x14ac:dyDescent="0.2">
      <c r="D166" s="82"/>
      <c r="E166" s="29"/>
      <c r="H166" s="82"/>
      <c r="I166" s="29"/>
      <c r="L166" s="82"/>
      <c r="M166" s="29"/>
      <c r="N166" s="10"/>
    </row>
    <row r="167" spans="4:14" x14ac:dyDescent="0.2">
      <c r="D167" s="82"/>
      <c r="E167" s="29"/>
      <c r="H167" s="82"/>
      <c r="I167" s="29"/>
      <c r="L167" s="82"/>
      <c r="M167" s="29"/>
      <c r="N167" s="10"/>
    </row>
    <row r="168" spans="4:14" x14ac:dyDescent="0.2">
      <c r="D168" s="82"/>
      <c r="E168" s="29"/>
      <c r="H168" s="82"/>
      <c r="I168" s="29"/>
      <c r="L168" s="82"/>
      <c r="M168" s="29"/>
      <c r="N168" s="10"/>
    </row>
    <row r="169" spans="4:14" x14ac:dyDescent="0.2">
      <c r="D169" s="82"/>
      <c r="E169" s="29"/>
      <c r="H169" s="82"/>
      <c r="I169" s="29"/>
      <c r="L169" s="82"/>
      <c r="M169" s="29"/>
      <c r="N169" s="10"/>
    </row>
    <row r="170" spans="4:14" x14ac:dyDescent="0.2">
      <c r="D170" s="82"/>
      <c r="E170" s="29"/>
      <c r="H170" s="82"/>
      <c r="I170" s="29"/>
      <c r="L170" s="82"/>
      <c r="M170" s="29"/>
      <c r="N170" s="10"/>
    </row>
    <row r="171" spans="4:14" x14ac:dyDescent="0.2">
      <c r="D171" s="82"/>
      <c r="E171" s="29"/>
      <c r="H171" s="82"/>
      <c r="I171" s="29"/>
      <c r="L171" s="82"/>
      <c r="M171" s="29"/>
      <c r="N171" s="10"/>
    </row>
    <row r="172" spans="4:14" x14ac:dyDescent="0.2">
      <c r="D172" s="82"/>
      <c r="E172" s="29"/>
      <c r="H172" s="82"/>
      <c r="I172" s="29"/>
      <c r="L172" s="82"/>
      <c r="M172" s="29"/>
      <c r="N172" s="10"/>
    </row>
    <row r="173" spans="4:14" x14ac:dyDescent="0.2">
      <c r="D173" s="82"/>
      <c r="E173" s="29"/>
      <c r="H173" s="82"/>
      <c r="I173" s="29"/>
      <c r="L173" s="82"/>
      <c r="M173" s="29"/>
      <c r="N173" s="10"/>
    </row>
    <row r="174" spans="4:14" x14ac:dyDescent="0.2">
      <c r="D174" s="82"/>
      <c r="E174" s="29"/>
      <c r="H174" s="82"/>
      <c r="I174" s="29"/>
      <c r="L174" s="82"/>
      <c r="M174" s="29"/>
      <c r="N174" s="10"/>
    </row>
    <row r="175" spans="4:14" x14ac:dyDescent="0.2">
      <c r="D175" s="82"/>
      <c r="E175" s="29"/>
      <c r="H175" s="82"/>
      <c r="I175" s="29"/>
      <c r="L175" s="82"/>
      <c r="M175" s="29"/>
      <c r="N175" s="10"/>
    </row>
    <row r="176" spans="4:14" x14ac:dyDescent="0.2">
      <c r="D176" s="82"/>
      <c r="E176" s="29"/>
      <c r="H176" s="82"/>
      <c r="I176" s="29"/>
      <c r="L176" s="82"/>
      <c r="M176" s="29"/>
      <c r="N176" s="10"/>
    </row>
    <row r="177" spans="4:14" x14ac:dyDescent="0.2">
      <c r="D177" s="82"/>
      <c r="E177" s="29"/>
      <c r="H177" s="82"/>
      <c r="I177" s="29"/>
      <c r="L177" s="82"/>
      <c r="M177" s="29"/>
      <c r="N177" s="10"/>
    </row>
    <row r="178" spans="4:14" x14ac:dyDescent="0.2">
      <c r="D178" s="82"/>
      <c r="E178" s="29"/>
      <c r="H178" s="82"/>
      <c r="I178" s="29"/>
      <c r="L178" s="82"/>
      <c r="M178" s="29"/>
      <c r="N178" s="10"/>
    </row>
    <row r="179" spans="4:14" x14ac:dyDescent="0.2">
      <c r="D179" s="82"/>
      <c r="E179" s="29"/>
      <c r="H179" s="82"/>
      <c r="I179" s="29"/>
      <c r="L179" s="82"/>
      <c r="M179" s="29"/>
      <c r="N179" s="10"/>
    </row>
    <row r="180" spans="4:14" x14ac:dyDescent="0.2">
      <c r="D180" s="82"/>
      <c r="E180" s="29"/>
      <c r="H180" s="82"/>
      <c r="I180" s="29"/>
      <c r="L180" s="82"/>
      <c r="M180" s="29"/>
      <c r="N180" s="10"/>
    </row>
    <row r="181" spans="4:14" x14ac:dyDescent="0.2">
      <c r="D181" s="82"/>
      <c r="E181" s="29"/>
      <c r="H181" s="82"/>
      <c r="I181" s="29"/>
      <c r="L181" s="82"/>
      <c r="M181" s="29"/>
      <c r="N181" s="10"/>
    </row>
    <row r="182" spans="4:14" x14ac:dyDescent="0.2">
      <c r="D182" s="82"/>
      <c r="E182" s="29"/>
      <c r="H182" s="82"/>
      <c r="I182" s="29"/>
      <c r="L182" s="82"/>
      <c r="M182" s="29"/>
      <c r="N182" s="10"/>
    </row>
    <row r="183" spans="4:14" x14ac:dyDescent="0.2">
      <c r="D183" s="82"/>
      <c r="E183" s="29"/>
      <c r="H183" s="82"/>
      <c r="I183" s="29"/>
      <c r="L183" s="82"/>
      <c r="M183" s="29"/>
      <c r="N183" s="10"/>
    </row>
    <row r="184" spans="4:14" x14ac:dyDescent="0.2">
      <c r="D184" s="82"/>
      <c r="E184" s="29"/>
      <c r="H184" s="82"/>
      <c r="I184" s="29"/>
      <c r="L184" s="82"/>
      <c r="M184" s="29"/>
      <c r="N184" s="10"/>
    </row>
    <row r="185" spans="4:14" x14ac:dyDescent="0.2">
      <c r="D185" s="82"/>
      <c r="E185" s="29"/>
      <c r="H185" s="82"/>
      <c r="I185" s="29"/>
      <c r="L185" s="82"/>
      <c r="M185" s="29"/>
      <c r="N185" s="10"/>
    </row>
    <row r="186" spans="4:14" x14ac:dyDescent="0.2">
      <c r="D186" s="82"/>
      <c r="E186" s="29"/>
      <c r="H186" s="82"/>
      <c r="I186" s="29"/>
      <c r="L186" s="82"/>
      <c r="M186" s="29"/>
      <c r="N186" s="10"/>
    </row>
    <row r="187" spans="4:14" x14ac:dyDescent="0.2">
      <c r="D187" s="82"/>
      <c r="E187" s="29"/>
      <c r="H187" s="82"/>
      <c r="I187" s="29"/>
      <c r="L187" s="82"/>
      <c r="M187" s="29"/>
      <c r="N187" s="10"/>
    </row>
    <row r="188" spans="4:14" x14ac:dyDescent="0.2">
      <c r="D188" s="82"/>
      <c r="E188" s="29"/>
      <c r="H188" s="82"/>
      <c r="I188" s="29"/>
      <c r="L188" s="82"/>
      <c r="M188" s="29"/>
      <c r="N188" s="10"/>
    </row>
    <row r="189" spans="4:14" x14ac:dyDescent="0.2">
      <c r="D189" s="82"/>
      <c r="E189" s="29"/>
      <c r="H189" s="82"/>
      <c r="I189" s="29"/>
      <c r="L189" s="82"/>
      <c r="M189" s="29"/>
      <c r="N189" s="10"/>
    </row>
    <row r="190" spans="4:14" x14ac:dyDescent="0.2">
      <c r="D190" s="82"/>
      <c r="E190" s="29"/>
      <c r="H190" s="82"/>
      <c r="I190" s="29"/>
      <c r="L190" s="82"/>
      <c r="M190" s="29"/>
      <c r="N190" s="10"/>
    </row>
    <row r="191" spans="4:14" x14ac:dyDescent="0.2">
      <c r="D191" s="82"/>
      <c r="E191" s="29"/>
      <c r="H191" s="82"/>
      <c r="I191" s="29"/>
      <c r="L191" s="82"/>
      <c r="M191" s="29"/>
      <c r="N191" s="10"/>
    </row>
    <row r="192" spans="4:14" x14ac:dyDescent="0.2">
      <c r="D192" s="82"/>
      <c r="E192" s="29"/>
      <c r="H192" s="82"/>
      <c r="I192" s="29"/>
      <c r="L192" s="82"/>
      <c r="M192" s="29"/>
      <c r="N192" s="10"/>
    </row>
    <row r="193" spans="4:14" x14ac:dyDescent="0.2">
      <c r="D193" s="82"/>
      <c r="E193" s="29"/>
      <c r="H193" s="82"/>
      <c r="I193" s="29"/>
      <c r="L193" s="82"/>
      <c r="M193" s="29"/>
      <c r="N193" s="10"/>
    </row>
    <row r="194" spans="4:14" x14ac:dyDescent="0.2">
      <c r="D194" s="82"/>
      <c r="E194" s="29"/>
      <c r="H194" s="82"/>
      <c r="I194" s="29"/>
      <c r="L194" s="82"/>
      <c r="M194" s="29"/>
      <c r="N194" s="10"/>
    </row>
    <row r="195" spans="4:14" x14ac:dyDescent="0.2">
      <c r="D195" s="82"/>
      <c r="E195" s="29"/>
      <c r="H195" s="82"/>
      <c r="I195" s="29"/>
      <c r="L195" s="82"/>
      <c r="M195" s="29"/>
      <c r="N195" s="10"/>
    </row>
    <row r="196" spans="4:14" x14ac:dyDescent="0.2">
      <c r="D196" s="82"/>
      <c r="E196" s="29"/>
      <c r="H196" s="82"/>
      <c r="I196" s="29"/>
      <c r="L196" s="82"/>
      <c r="M196" s="29"/>
      <c r="N196" s="10"/>
    </row>
    <row r="197" spans="4:14" x14ac:dyDescent="0.2">
      <c r="D197" s="82"/>
      <c r="E197" s="29"/>
      <c r="H197" s="82"/>
      <c r="I197" s="29"/>
      <c r="L197" s="82"/>
      <c r="M197" s="29"/>
      <c r="N197" s="10"/>
    </row>
    <row r="198" spans="4:14" x14ac:dyDescent="0.2">
      <c r="D198" s="82"/>
      <c r="E198" s="29"/>
      <c r="H198" s="82"/>
      <c r="I198" s="29"/>
      <c r="L198" s="82"/>
      <c r="M198" s="29"/>
      <c r="N198" s="10"/>
    </row>
    <row r="199" spans="4:14" x14ac:dyDescent="0.2">
      <c r="D199" s="82"/>
      <c r="E199" s="29"/>
      <c r="H199" s="82"/>
      <c r="I199" s="29"/>
      <c r="L199" s="82"/>
      <c r="M199" s="29"/>
      <c r="N199" s="10"/>
    </row>
    <row r="200" spans="4:14" x14ac:dyDescent="0.2">
      <c r="D200" s="82"/>
      <c r="E200" s="29"/>
      <c r="H200" s="82"/>
      <c r="I200" s="29"/>
      <c r="L200" s="82"/>
      <c r="M200" s="29"/>
      <c r="N200" s="10"/>
    </row>
    <row r="201" spans="4:14" x14ac:dyDescent="0.2">
      <c r="D201" s="82"/>
      <c r="E201" s="29"/>
      <c r="H201" s="82"/>
      <c r="I201" s="29"/>
      <c r="L201" s="82"/>
      <c r="M201" s="29"/>
      <c r="N201" s="10"/>
    </row>
    <row r="202" spans="4:14" x14ac:dyDescent="0.2">
      <c r="D202" s="82"/>
      <c r="E202" s="29"/>
      <c r="H202" s="82"/>
      <c r="I202" s="29"/>
      <c r="L202" s="82"/>
      <c r="M202" s="29"/>
      <c r="N202" s="10"/>
    </row>
    <row r="203" spans="4:14" x14ac:dyDescent="0.2">
      <c r="D203" s="82"/>
      <c r="E203" s="29"/>
      <c r="H203" s="82"/>
      <c r="I203" s="29"/>
      <c r="L203" s="82"/>
      <c r="M203" s="29"/>
      <c r="N203" s="10"/>
    </row>
    <row r="204" spans="4:14" x14ac:dyDescent="0.2">
      <c r="D204" s="82"/>
      <c r="E204" s="29"/>
      <c r="H204" s="82"/>
      <c r="I204" s="29"/>
      <c r="L204" s="82"/>
      <c r="M204" s="29"/>
      <c r="N204" s="10"/>
    </row>
    <row r="205" spans="4:14" x14ac:dyDescent="0.2">
      <c r="D205" s="82"/>
      <c r="E205" s="29"/>
      <c r="H205" s="82"/>
      <c r="I205" s="29"/>
      <c r="L205" s="82"/>
      <c r="M205" s="29"/>
      <c r="N205" s="10"/>
    </row>
    <row r="206" spans="4:14" x14ac:dyDescent="0.2">
      <c r="D206" s="82"/>
      <c r="E206" s="29"/>
      <c r="H206" s="82"/>
      <c r="I206" s="29"/>
      <c r="L206" s="82"/>
      <c r="M206" s="29"/>
      <c r="N206" s="10"/>
    </row>
    <row r="207" spans="4:14" x14ac:dyDescent="0.2">
      <c r="D207" s="82"/>
      <c r="E207" s="29"/>
      <c r="H207" s="82"/>
      <c r="I207" s="29"/>
      <c r="L207" s="82"/>
      <c r="M207" s="29"/>
      <c r="N207" s="10"/>
    </row>
    <row r="208" spans="4:14" x14ac:dyDescent="0.2">
      <c r="D208" s="82"/>
      <c r="E208" s="29"/>
      <c r="H208" s="82"/>
      <c r="I208" s="29"/>
      <c r="L208" s="82"/>
      <c r="M208" s="29"/>
      <c r="N208" s="10"/>
    </row>
    <row r="209" spans="4:14" x14ac:dyDescent="0.2">
      <c r="D209" s="82"/>
      <c r="E209" s="29"/>
      <c r="H209" s="82"/>
      <c r="I209" s="29"/>
      <c r="L209" s="82"/>
      <c r="M209" s="29"/>
      <c r="N209" s="10"/>
    </row>
    <row r="210" spans="4:14" x14ac:dyDescent="0.2">
      <c r="D210" s="82"/>
      <c r="E210" s="29"/>
      <c r="H210" s="82"/>
      <c r="I210" s="29"/>
      <c r="L210" s="82"/>
      <c r="M210" s="29"/>
      <c r="N210" s="10"/>
    </row>
    <row r="211" spans="4:14" x14ac:dyDescent="0.2">
      <c r="D211" s="82"/>
      <c r="E211" s="29"/>
      <c r="H211" s="82"/>
      <c r="I211" s="29"/>
      <c r="L211" s="82"/>
      <c r="M211" s="29"/>
      <c r="N211" s="10"/>
    </row>
    <row r="212" spans="4:14" x14ac:dyDescent="0.2">
      <c r="D212" s="82"/>
      <c r="E212" s="29"/>
      <c r="H212" s="82"/>
      <c r="I212" s="29"/>
      <c r="L212" s="82"/>
      <c r="M212" s="29"/>
      <c r="N212" s="10"/>
    </row>
    <row r="213" spans="4:14" x14ac:dyDescent="0.2">
      <c r="D213" s="82"/>
      <c r="E213" s="29"/>
      <c r="H213" s="82"/>
      <c r="I213" s="29"/>
      <c r="L213" s="82"/>
      <c r="M213" s="29"/>
      <c r="N213" s="10"/>
    </row>
    <row r="214" spans="4:14" x14ac:dyDescent="0.2">
      <c r="D214" s="82"/>
      <c r="E214" s="29"/>
      <c r="H214" s="82"/>
      <c r="I214" s="29"/>
      <c r="L214" s="82"/>
      <c r="M214" s="29"/>
      <c r="N214" s="10"/>
    </row>
    <row r="215" spans="4:14" x14ac:dyDescent="0.2">
      <c r="D215" s="82"/>
      <c r="E215" s="29"/>
      <c r="H215" s="82"/>
      <c r="I215" s="29"/>
      <c r="L215" s="82"/>
      <c r="M215" s="29"/>
      <c r="N215" s="10"/>
    </row>
    <row r="216" spans="4:14" x14ac:dyDescent="0.2">
      <c r="D216" s="82"/>
      <c r="E216" s="29"/>
      <c r="H216" s="82"/>
      <c r="I216" s="29"/>
      <c r="L216" s="82"/>
      <c r="M216" s="29"/>
      <c r="N216" s="10"/>
    </row>
    <row r="217" spans="4:14" x14ac:dyDescent="0.2">
      <c r="D217" s="82"/>
      <c r="E217" s="29"/>
      <c r="H217" s="82"/>
      <c r="I217" s="29"/>
      <c r="L217" s="82"/>
      <c r="M217" s="29"/>
      <c r="N217" s="10"/>
    </row>
    <row r="218" spans="4:14" x14ac:dyDescent="0.2">
      <c r="D218" s="82"/>
      <c r="E218" s="29"/>
      <c r="H218" s="82"/>
      <c r="I218" s="29"/>
      <c r="L218" s="82"/>
      <c r="M218" s="29"/>
      <c r="N218" s="10"/>
    </row>
    <row r="219" spans="4:14" x14ac:dyDescent="0.2">
      <c r="D219" s="82"/>
      <c r="E219" s="29"/>
      <c r="H219" s="82"/>
      <c r="I219" s="29"/>
      <c r="L219" s="82"/>
      <c r="M219" s="29"/>
      <c r="N219" s="10"/>
    </row>
    <row r="220" spans="4:14" x14ac:dyDescent="0.2">
      <c r="D220" s="82"/>
      <c r="E220" s="29"/>
      <c r="H220" s="82"/>
      <c r="I220" s="29"/>
      <c r="L220" s="82"/>
      <c r="M220" s="29"/>
      <c r="N220" s="10"/>
    </row>
    <row r="221" spans="4:14" x14ac:dyDescent="0.2">
      <c r="D221" s="82"/>
      <c r="E221" s="29"/>
      <c r="H221" s="82"/>
      <c r="I221" s="29"/>
      <c r="L221" s="82"/>
      <c r="M221" s="29"/>
      <c r="N221" s="10"/>
    </row>
    <row r="222" spans="4:14" x14ac:dyDescent="0.2">
      <c r="D222" s="82"/>
      <c r="E222" s="29"/>
      <c r="H222" s="82"/>
      <c r="I222" s="29"/>
      <c r="L222" s="82"/>
      <c r="M222" s="29"/>
      <c r="N222" s="10"/>
    </row>
    <row r="223" spans="4:14" x14ac:dyDescent="0.2">
      <c r="D223" s="82"/>
      <c r="E223" s="29"/>
      <c r="H223" s="82"/>
      <c r="I223" s="29"/>
      <c r="L223" s="82"/>
      <c r="M223" s="29"/>
      <c r="N223" s="10"/>
    </row>
    <row r="224" spans="4:14" x14ac:dyDescent="0.2">
      <c r="D224" s="82"/>
      <c r="E224" s="29"/>
      <c r="H224" s="82"/>
      <c r="I224" s="29"/>
      <c r="L224" s="82"/>
      <c r="M224" s="29"/>
      <c r="N224" s="10"/>
    </row>
    <row r="225" spans="4:14" x14ac:dyDescent="0.2">
      <c r="D225" s="82"/>
      <c r="E225" s="29"/>
      <c r="H225" s="82"/>
      <c r="I225" s="29"/>
      <c r="L225" s="82"/>
      <c r="M225" s="29"/>
      <c r="N225" s="10"/>
    </row>
    <row r="226" spans="4:14" x14ac:dyDescent="0.2">
      <c r="D226" s="82"/>
      <c r="E226" s="29"/>
      <c r="H226" s="82"/>
      <c r="I226" s="29"/>
      <c r="L226" s="82"/>
      <c r="M226" s="29"/>
      <c r="N226" s="10"/>
    </row>
    <row r="227" spans="4:14" x14ac:dyDescent="0.2">
      <c r="D227" s="82"/>
      <c r="E227" s="29"/>
      <c r="H227" s="82"/>
      <c r="I227" s="29"/>
      <c r="L227" s="82"/>
      <c r="M227" s="29"/>
      <c r="N227" s="10"/>
    </row>
    <row r="228" spans="4:14" x14ac:dyDescent="0.2">
      <c r="D228" s="82"/>
      <c r="E228" s="29"/>
      <c r="H228" s="82"/>
      <c r="I228" s="29"/>
      <c r="L228" s="82"/>
      <c r="M228" s="29"/>
      <c r="N228" s="10"/>
    </row>
    <row r="229" spans="4:14" x14ac:dyDescent="0.2">
      <c r="D229" s="82"/>
      <c r="E229" s="29"/>
      <c r="H229" s="82"/>
      <c r="I229" s="29"/>
      <c r="L229" s="82"/>
      <c r="M229" s="29"/>
      <c r="N229" s="10"/>
    </row>
    <row r="230" spans="4:14" x14ac:dyDescent="0.2">
      <c r="D230" s="82"/>
      <c r="E230" s="29"/>
      <c r="H230" s="82"/>
      <c r="I230" s="29"/>
      <c r="L230" s="82"/>
      <c r="M230" s="29"/>
      <c r="N230" s="10"/>
    </row>
    <row r="231" spans="4:14" x14ac:dyDescent="0.2">
      <c r="D231" s="82"/>
      <c r="E231" s="29"/>
      <c r="H231" s="82"/>
      <c r="I231" s="29"/>
      <c r="L231" s="82"/>
      <c r="M231" s="29"/>
      <c r="N231" s="10"/>
    </row>
    <row r="232" spans="4:14" x14ac:dyDescent="0.2">
      <c r="D232" s="82"/>
      <c r="E232" s="29"/>
      <c r="H232" s="82"/>
      <c r="I232" s="29"/>
      <c r="L232" s="82"/>
      <c r="M232" s="29"/>
      <c r="N232" s="10"/>
    </row>
    <row r="233" spans="4:14" x14ac:dyDescent="0.2">
      <c r="D233" s="82"/>
      <c r="E233" s="29"/>
      <c r="H233" s="82"/>
      <c r="I233" s="29"/>
      <c r="L233" s="82"/>
      <c r="M233" s="29"/>
      <c r="N233" s="10"/>
    </row>
    <row r="234" spans="4:14" x14ac:dyDescent="0.2">
      <c r="D234" s="82"/>
      <c r="E234" s="29"/>
      <c r="H234" s="82"/>
      <c r="I234" s="29"/>
      <c r="L234" s="82"/>
      <c r="M234" s="29"/>
      <c r="N234" s="10"/>
    </row>
    <row r="235" spans="4:14" x14ac:dyDescent="0.2">
      <c r="D235" s="82"/>
      <c r="E235" s="29"/>
      <c r="H235" s="82"/>
      <c r="I235" s="29"/>
      <c r="L235" s="82"/>
      <c r="M235" s="29"/>
      <c r="N235" s="10"/>
    </row>
    <row r="236" spans="4:14" x14ac:dyDescent="0.2">
      <c r="D236" s="82"/>
      <c r="E236" s="29"/>
      <c r="H236" s="82"/>
      <c r="I236" s="29"/>
      <c r="L236" s="82"/>
      <c r="M236" s="29"/>
      <c r="N236" s="10"/>
    </row>
    <row r="237" spans="4:14" x14ac:dyDescent="0.2">
      <c r="D237" s="82"/>
      <c r="E237" s="29"/>
      <c r="H237" s="82"/>
      <c r="I237" s="29"/>
      <c r="L237" s="82"/>
      <c r="M237" s="29"/>
      <c r="N237" s="10"/>
    </row>
    <row r="238" spans="4:14" x14ac:dyDescent="0.2">
      <c r="D238" s="82"/>
      <c r="E238" s="29"/>
      <c r="H238" s="82"/>
      <c r="I238" s="29"/>
      <c r="L238" s="82"/>
      <c r="M238" s="29"/>
      <c r="N238" s="10"/>
    </row>
    <row r="239" spans="4:14" x14ac:dyDescent="0.2">
      <c r="D239" s="82"/>
      <c r="E239" s="29"/>
      <c r="H239" s="82"/>
      <c r="I239" s="29"/>
      <c r="L239" s="82"/>
      <c r="M239" s="29"/>
      <c r="N239" s="10"/>
    </row>
    <row r="240" spans="4:14" x14ac:dyDescent="0.2">
      <c r="D240" s="82"/>
      <c r="E240" s="29"/>
      <c r="H240" s="82"/>
      <c r="I240" s="29"/>
      <c r="L240" s="82"/>
      <c r="M240" s="29"/>
      <c r="N240" s="10"/>
    </row>
    <row r="241" spans="4:14" x14ac:dyDescent="0.2">
      <c r="D241" s="82"/>
      <c r="E241" s="29"/>
      <c r="H241" s="82"/>
      <c r="I241" s="29"/>
      <c r="L241" s="82"/>
      <c r="M241" s="29"/>
      <c r="N241" s="10"/>
    </row>
    <row r="242" spans="4:14" x14ac:dyDescent="0.2">
      <c r="D242" s="82"/>
      <c r="E242" s="29"/>
      <c r="H242" s="82"/>
      <c r="I242" s="29"/>
      <c r="L242" s="82"/>
      <c r="M242" s="29"/>
      <c r="N242" s="10"/>
    </row>
    <row r="243" spans="4:14" x14ac:dyDescent="0.2">
      <c r="D243" s="82"/>
      <c r="E243" s="29"/>
      <c r="H243" s="82"/>
      <c r="I243" s="29"/>
      <c r="L243" s="82"/>
      <c r="M243" s="29"/>
      <c r="N243" s="10"/>
    </row>
    <row r="244" spans="4:14" x14ac:dyDescent="0.2">
      <c r="D244" s="82"/>
      <c r="E244" s="29"/>
      <c r="H244" s="82"/>
      <c r="I244" s="29"/>
      <c r="L244" s="82"/>
      <c r="M244" s="29"/>
      <c r="N244" s="10"/>
    </row>
    <row r="245" spans="4:14" x14ac:dyDescent="0.2">
      <c r="D245" s="82"/>
      <c r="E245" s="29"/>
      <c r="H245" s="82"/>
      <c r="I245" s="29"/>
      <c r="L245" s="82"/>
      <c r="M245" s="29"/>
      <c r="N245" s="10"/>
    </row>
    <row r="246" spans="4:14" x14ac:dyDescent="0.2">
      <c r="D246" s="82"/>
      <c r="E246" s="29"/>
      <c r="H246" s="82"/>
      <c r="I246" s="29"/>
      <c r="L246" s="82"/>
      <c r="M246" s="29"/>
      <c r="N246" s="10"/>
    </row>
    <row r="247" spans="4:14" x14ac:dyDescent="0.2">
      <c r="D247" s="82"/>
      <c r="E247" s="29"/>
      <c r="H247" s="82"/>
      <c r="I247" s="29"/>
      <c r="L247" s="82"/>
      <c r="M247" s="29"/>
      <c r="N247" s="10"/>
    </row>
    <row r="248" spans="4:14" x14ac:dyDescent="0.2">
      <c r="D248" s="82"/>
      <c r="E248" s="29"/>
      <c r="H248" s="82"/>
      <c r="I248" s="29"/>
      <c r="L248" s="82"/>
      <c r="M248" s="29"/>
      <c r="N248" s="10"/>
    </row>
    <row r="249" spans="4:14" x14ac:dyDescent="0.2">
      <c r="D249" s="82"/>
      <c r="E249" s="29"/>
      <c r="H249" s="82"/>
      <c r="I249" s="29"/>
      <c r="L249" s="82"/>
      <c r="M249" s="29"/>
      <c r="N249" s="10"/>
    </row>
    <row r="250" spans="4:14" x14ac:dyDescent="0.2">
      <c r="D250" s="82"/>
      <c r="E250" s="29"/>
      <c r="H250" s="82"/>
      <c r="I250" s="29"/>
      <c r="L250" s="82"/>
      <c r="M250" s="29"/>
      <c r="N250" s="10"/>
    </row>
    <row r="251" spans="4:14" x14ac:dyDescent="0.2">
      <c r="D251" s="82"/>
      <c r="E251" s="29"/>
      <c r="H251" s="82"/>
      <c r="I251" s="29"/>
      <c r="L251" s="82"/>
      <c r="M251" s="29"/>
      <c r="N251" s="10"/>
    </row>
    <row r="252" spans="4:14" x14ac:dyDescent="0.2">
      <c r="D252" s="82"/>
      <c r="E252" s="29"/>
      <c r="H252" s="82"/>
      <c r="I252" s="29"/>
      <c r="L252" s="82"/>
      <c r="M252" s="29"/>
      <c r="N252" s="10"/>
    </row>
    <row r="253" spans="4:14" x14ac:dyDescent="0.2">
      <c r="D253" s="82"/>
      <c r="E253" s="29"/>
      <c r="H253" s="82"/>
      <c r="I253" s="29"/>
      <c r="L253" s="82"/>
      <c r="M253" s="29"/>
      <c r="N253" s="10"/>
    </row>
    <row r="254" spans="4:14" x14ac:dyDescent="0.2">
      <c r="D254" s="82"/>
      <c r="E254" s="29"/>
      <c r="H254" s="82"/>
      <c r="I254" s="29"/>
      <c r="L254" s="82"/>
      <c r="M254" s="29"/>
      <c r="N254" s="10"/>
    </row>
    <row r="255" spans="4:14" x14ac:dyDescent="0.2">
      <c r="D255" s="82"/>
      <c r="E255" s="29"/>
      <c r="H255" s="82"/>
      <c r="I255" s="29"/>
      <c r="L255" s="82"/>
      <c r="M255" s="29"/>
      <c r="N255" s="10"/>
    </row>
    <row r="256" spans="4:14" x14ac:dyDescent="0.2">
      <c r="D256" s="82"/>
      <c r="E256" s="29"/>
      <c r="H256" s="82"/>
      <c r="I256" s="29"/>
      <c r="L256" s="82"/>
      <c r="M256" s="29"/>
      <c r="N256" s="10"/>
    </row>
    <row r="257" spans="4:14" x14ac:dyDescent="0.2">
      <c r="D257" s="82"/>
      <c r="E257" s="29"/>
      <c r="H257" s="82"/>
      <c r="I257" s="29"/>
      <c r="L257" s="82"/>
      <c r="M257" s="29"/>
      <c r="N257" s="10"/>
    </row>
    <row r="258" spans="4:14" x14ac:dyDescent="0.2">
      <c r="D258" s="82"/>
      <c r="E258" s="29"/>
      <c r="H258" s="82"/>
      <c r="I258" s="29"/>
      <c r="L258" s="82"/>
      <c r="M258" s="29"/>
      <c r="N258" s="10"/>
    </row>
    <row r="259" spans="4:14" x14ac:dyDescent="0.2">
      <c r="D259" s="82"/>
      <c r="E259" s="29"/>
      <c r="H259" s="82"/>
      <c r="I259" s="29"/>
      <c r="L259" s="82"/>
      <c r="M259" s="29"/>
      <c r="N259" s="10"/>
    </row>
    <row r="260" spans="4:14" x14ac:dyDescent="0.2">
      <c r="D260" s="82"/>
      <c r="E260" s="29"/>
      <c r="H260" s="82"/>
      <c r="I260" s="29"/>
      <c r="L260" s="82"/>
      <c r="M260" s="29"/>
      <c r="N260" s="10"/>
    </row>
    <row r="261" spans="4:14" x14ac:dyDescent="0.2">
      <c r="D261" s="82"/>
      <c r="E261" s="29"/>
      <c r="H261" s="82"/>
      <c r="I261" s="29"/>
      <c r="L261" s="82"/>
      <c r="M261" s="29"/>
      <c r="N261" s="10"/>
    </row>
    <row r="262" spans="4:14" x14ac:dyDescent="0.2">
      <c r="D262" s="82"/>
      <c r="E262" s="29"/>
      <c r="H262" s="82"/>
      <c r="I262" s="29"/>
      <c r="L262" s="82"/>
      <c r="M262" s="29"/>
      <c r="N262" s="10"/>
    </row>
    <row r="263" spans="4:14" x14ac:dyDescent="0.2">
      <c r="D263" s="82"/>
      <c r="E263" s="29"/>
      <c r="H263" s="82"/>
      <c r="I263" s="29"/>
      <c r="L263" s="82"/>
      <c r="M263" s="29"/>
      <c r="N263" s="10"/>
    </row>
    <row r="264" spans="4:14" x14ac:dyDescent="0.2">
      <c r="D264" s="82"/>
      <c r="E264" s="29"/>
      <c r="H264" s="82"/>
      <c r="I264" s="29"/>
      <c r="L264" s="82"/>
      <c r="M264" s="29"/>
      <c r="N264" s="10"/>
    </row>
    <row r="265" spans="4:14" x14ac:dyDescent="0.2">
      <c r="D265" s="82"/>
      <c r="E265" s="29"/>
      <c r="H265" s="82"/>
      <c r="I265" s="29"/>
      <c r="L265" s="82"/>
      <c r="M265" s="29"/>
      <c r="N265" s="10"/>
    </row>
    <row r="266" spans="4:14" x14ac:dyDescent="0.2">
      <c r="D266" s="82"/>
      <c r="E266" s="29"/>
      <c r="H266" s="82"/>
      <c r="I266" s="29"/>
      <c r="L266" s="82"/>
      <c r="M266" s="29"/>
      <c r="N266" s="10"/>
    </row>
    <row r="267" spans="4:14" x14ac:dyDescent="0.2">
      <c r="D267" s="82"/>
      <c r="E267" s="29"/>
      <c r="H267" s="82"/>
      <c r="I267" s="29"/>
      <c r="L267" s="82"/>
      <c r="M267" s="29"/>
      <c r="N267" s="10"/>
    </row>
    <row r="268" spans="4:14" x14ac:dyDescent="0.2">
      <c r="D268" s="82"/>
      <c r="E268" s="29"/>
      <c r="H268" s="82"/>
      <c r="I268" s="29"/>
      <c r="L268" s="82"/>
      <c r="M268" s="29"/>
      <c r="N268" s="10"/>
    </row>
    <row r="269" spans="4:14" x14ac:dyDescent="0.2">
      <c r="D269" s="82"/>
      <c r="E269" s="29"/>
      <c r="H269" s="82"/>
      <c r="I269" s="29"/>
      <c r="L269" s="82"/>
      <c r="M269" s="29"/>
      <c r="N269" s="10"/>
    </row>
    <row r="270" spans="4:14" x14ac:dyDescent="0.2">
      <c r="D270" s="82"/>
      <c r="E270" s="29"/>
      <c r="H270" s="82"/>
      <c r="I270" s="29"/>
      <c r="L270" s="82"/>
      <c r="M270" s="29"/>
      <c r="N270" s="10"/>
    </row>
    <row r="271" spans="4:14" x14ac:dyDescent="0.2">
      <c r="D271" s="82"/>
      <c r="E271" s="29"/>
      <c r="H271" s="82"/>
      <c r="I271" s="29"/>
      <c r="L271" s="82"/>
      <c r="M271" s="29"/>
      <c r="N271" s="10"/>
    </row>
    <row r="272" spans="4:14" x14ac:dyDescent="0.2">
      <c r="D272" s="82"/>
      <c r="E272" s="29"/>
      <c r="H272" s="82"/>
      <c r="I272" s="29"/>
      <c r="L272" s="82"/>
      <c r="M272" s="29"/>
      <c r="N272" s="10"/>
    </row>
    <row r="273" spans="4:14" x14ac:dyDescent="0.2">
      <c r="D273" s="82"/>
      <c r="E273" s="29"/>
      <c r="H273" s="82"/>
      <c r="I273" s="29"/>
      <c r="L273" s="82"/>
      <c r="M273" s="29"/>
      <c r="N273" s="10"/>
    </row>
    <row r="274" spans="4:14" x14ac:dyDescent="0.2">
      <c r="D274" s="82"/>
      <c r="E274" s="29"/>
      <c r="H274" s="82"/>
      <c r="I274" s="29"/>
      <c r="L274" s="82"/>
      <c r="M274" s="29"/>
      <c r="N274" s="10"/>
    </row>
    <row r="275" spans="4:14" x14ac:dyDescent="0.2">
      <c r="D275" s="82"/>
      <c r="E275" s="29"/>
      <c r="H275" s="82"/>
      <c r="I275" s="29"/>
      <c r="L275" s="82"/>
      <c r="M275" s="29"/>
      <c r="N275" s="10"/>
    </row>
    <row r="276" spans="4:14" x14ac:dyDescent="0.2">
      <c r="D276" s="82"/>
      <c r="E276" s="29"/>
      <c r="H276" s="82"/>
      <c r="I276" s="29"/>
      <c r="L276" s="82"/>
      <c r="M276" s="29"/>
      <c r="N276" s="10"/>
    </row>
    <row r="277" spans="4:14" x14ac:dyDescent="0.2">
      <c r="D277" s="82"/>
      <c r="E277" s="29"/>
      <c r="H277" s="82"/>
      <c r="I277" s="29"/>
      <c r="L277" s="82"/>
      <c r="M277" s="29"/>
      <c r="N277" s="10"/>
    </row>
    <row r="278" spans="4:14" x14ac:dyDescent="0.2">
      <c r="D278" s="82"/>
      <c r="E278" s="29"/>
      <c r="H278" s="82"/>
      <c r="I278" s="29"/>
      <c r="L278" s="82"/>
      <c r="M278" s="29"/>
      <c r="N278" s="10"/>
    </row>
    <row r="279" spans="4:14" x14ac:dyDescent="0.2">
      <c r="D279" s="82"/>
      <c r="E279" s="29"/>
      <c r="H279" s="82"/>
      <c r="I279" s="29"/>
      <c r="L279" s="82"/>
      <c r="M279" s="29"/>
      <c r="N279" s="10"/>
    </row>
    <row r="280" spans="4:14" x14ac:dyDescent="0.2">
      <c r="D280" s="82"/>
      <c r="E280" s="29"/>
      <c r="H280" s="82"/>
      <c r="I280" s="29"/>
      <c r="L280" s="82"/>
      <c r="M280" s="29"/>
      <c r="N280" s="10"/>
    </row>
    <row r="281" spans="4:14" x14ac:dyDescent="0.2">
      <c r="D281" s="82"/>
      <c r="E281" s="29"/>
      <c r="H281" s="82"/>
      <c r="I281" s="29"/>
      <c r="L281" s="82"/>
      <c r="M281" s="29"/>
      <c r="N281" s="10"/>
    </row>
    <row r="282" spans="4:14" x14ac:dyDescent="0.2">
      <c r="D282" s="82"/>
      <c r="E282" s="29"/>
      <c r="H282" s="82"/>
      <c r="I282" s="29"/>
      <c r="L282" s="82"/>
      <c r="M282" s="29"/>
      <c r="N282" s="10"/>
    </row>
    <row r="283" spans="4:14" x14ac:dyDescent="0.2">
      <c r="D283" s="82"/>
      <c r="E283" s="29"/>
      <c r="H283" s="82"/>
      <c r="I283" s="29"/>
      <c r="L283" s="82"/>
      <c r="M283" s="29"/>
      <c r="N283" s="10"/>
    </row>
    <row r="284" spans="4:14" x14ac:dyDescent="0.2">
      <c r="D284" s="82"/>
      <c r="E284" s="29"/>
      <c r="H284" s="82"/>
      <c r="I284" s="29"/>
      <c r="L284" s="82"/>
      <c r="M284" s="29"/>
      <c r="N284" s="10"/>
    </row>
    <row r="285" spans="4:14" x14ac:dyDescent="0.2">
      <c r="D285" s="82"/>
      <c r="E285" s="29"/>
      <c r="H285" s="82"/>
      <c r="I285" s="29"/>
      <c r="L285" s="82"/>
      <c r="M285" s="29"/>
      <c r="N285" s="10"/>
    </row>
    <row r="286" spans="4:14" x14ac:dyDescent="0.2">
      <c r="D286" s="82"/>
      <c r="E286" s="29"/>
      <c r="H286" s="82"/>
      <c r="I286" s="29"/>
      <c r="L286" s="82"/>
      <c r="M286" s="29"/>
      <c r="N286" s="10"/>
    </row>
    <row r="287" spans="4:14" x14ac:dyDescent="0.2">
      <c r="D287" s="82"/>
      <c r="E287" s="29"/>
      <c r="H287" s="82"/>
      <c r="I287" s="29"/>
      <c r="L287" s="82"/>
      <c r="M287" s="29"/>
      <c r="N287" s="10"/>
    </row>
    <row r="288" spans="4:14" x14ac:dyDescent="0.2">
      <c r="D288" s="82"/>
      <c r="E288" s="29"/>
      <c r="H288" s="82"/>
      <c r="I288" s="29"/>
      <c r="L288" s="82"/>
      <c r="M288" s="29"/>
      <c r="N288" s="10"/>
    </row>
    <row r="289" spans="4:14" x14ac:dyDescent="0.2">
      <c r="D289" s="82"/>
      <c r="E289" s="29"/>
      <c r="H289" s="82"/>
      <c r="I289" s="29"/>
      <c r="L289" s="82"/>
      <c r="M289" s="29"/>
      <c r="N289" s="10"/>
    </row>
    <row r="290" spans="4:14" x14ac:dyDescent="0.2">
      <c r="D290" s="82"/>
      <c r="E290" s="29"/>
      <c r="H290" s="82"/>
      <c r="I290" s="29"/>
      <c r="L290" s="82"/>
      <c r="M290" s="29"/>
      <c r="N290" s="10"/>
    </row>
    <row r="291" spans="4:14" x14ac:dyDescent="0.2">
      <c r="D291" s="82"/>
      <c r="E291" s="29"/>
      <c r="H291" s="82"/>
      <c r="I291" s="29"/>
      <c r="L291" s="82"/>
      <c r="M291" s="29"/>
      <c r="N291" s="10"/>
    </row>
    <row r="292" spans="4:14" x14ac:dyDescent="0.2">
      <c r="D292" s="82"/>
      <c r="E292" s="29"/>
      <c r="H292" s="82"/>
      <c r="I292" s="29"/>
      <c r="L292" s="82"/>
      <c r="M292" s="29"/>
      <c r="N292" s="10"/>
    </row>
    <row r="293" spans="4:14" x14ac:dyDescent="0.2">
      <c r="D293" s="82"/>
      <c r="E293" s="29"/>
      <c r="H293" s="82"/>
      <c r="I293" s="29"/>
      <c r="L293" s="82"/>
      <c r="M293" s="29"/>
      <c r="N293" s="10"/>
    </row>
    <row r="294" spans="4:14" x14ac:dyDescent="0.2">
      <c r="D294" s="82"/>
      <c r="E294" s="29"/>
      <c r="H294" s="82"/>
      <c r="I294" s="29"/>
      <c r="L294" s="82"/>
      <c r="M294" s="29"/>
      <c r="N294" s="10"/>
    </row>
    <row r="295" spans="4:14" x14ac:dyDescent="0.2">
      <c r="D295" s="82"/>
      <c r="E295" s="29"/>
      <c r="H295" s="82"/>
      <c r="I295" s="29"/>
      <c r="L295" s="82"/>
      <c r="M295" s="29"/>
      <c r="N295" s="10"/>
    </row>
    <row r="296" spans="4:14" x14ac:dyDescent="0.2">
      <c r="D296" s="82"/>
      <c r="E296" s="29"/>
      <c r="H296" s="82"/>
      <c r="I296" s="29"/>
      <c r="L296" s="82"/>
      <c r="M296" s="29"/>
      <c r="N296" s="10"/>
    </row>
    <row r="297" spans="4:14" x14ac:dyDescent="0.2">
      <c r="D297" s="82"/>
      <c r="E297" s="29"/>
      <c r="H297" s="82"/>
      <c r="I297" s="29"/>
      <c r="L297" s="82"/>
      <c r="M297" s="29"/>
      <c r="N297" s="10"/>
    </row>
    <row r="298" spans="4:14" x14ac:dyDescent="0.2">
      <c r="D298" s="82"/>
      <c r="E298" s="29"/>
      <c r="H298" s="82"/>
      <c r="I298" s="29"/>
      <c r="L298" s="82"/>
      <c r="M298" s="29"/>
      <c r="N298" s="10"/>
    </row>
    <row r="299" spans="4:14" x14ac:dyDescent="0.2">
      <c r="D299" s="82"/>
      <c r="E299" s="29"/>
      <c r="H299" s="82"/>
      <c r="I299" s="29"/>
      <c r="L299" s="82"/>
      <c r="M299" s="29"/>
      <c r="N299" s="10"/>
    </row>
    <row r="300" spans="4:14" x14ac:dyDescent="0.2">
      <c r="D300" s="82"/>
      <c r="E300" s="29"/>
      <c r="H300" s="82"/>
      <c r="I300" s="29"/>
      <c r="L300" s="82"/>
      <c r="M300" s="29"/>
      <c r="N300" s="10"/>
    </row>
    <row r="301" spans="4:14" x14ac:dyDescent="0.2">
      <c r="D301" s="82"/>
      <c r="E301" s="29"/>
      <c r="H301" s="82"/>
      <c r="I301" s="29"/>
      <c r="L301" s="82"/>
      <c r="M301" s="29"/>
      <c r="N301" s="10"/>
    </row>
    <row r="302" spans="4:14" x14ac:dyDescent="0.2">
      <c r="D302" s="82"/>
      <c r="E302" s="29"/>
      <c r="H302" s="82"/>
      <c r="I302" s="29"/>
      <c r="L302" s="82"/>
      <c r="M302" s="29"/>
      <c r="N302" s="10"/>
    </row>
    <row r="303" spans="4:14" x14ac:dyDescent="0.2">
      <c r="D303" s="82"/>
      <c r="E303" s="29"/>
      <c r="H303" s="82"/>
      <c r="I303" s="29"/>
      <c r="L303" s="82"/>
      <c r="M303" s="29"/>
      <c r="N303" s="10"/>
    </row>
    <row r="304" spans="4:14" x14ac:dyDescent="0.2">
      <c r="D304" s="82"/>
      <c r="E304" s="29"/>
      <c r="H304" s="82"/>
      <c r="I304" s="29"/>
      <c r="L304" s="82"/>
      <c r="M304" s="29"/>
      <c r="N304" s="10"/>
    </row>
    <row r="305" spans="4:14" x14ac:dyDescent="0.2">
      <c r="D305" s="82"/>
      <c r="E305" s="29"/>
      <c r="H305" s="82"/>
      <c r="I305" s="29"/>
      <c r="L305" s="82"/>
      <c r="M305" s="29"/>
      <c r="N305" s="10"/>
    </row>
    <row r="306" spans="4:14" x14ac:dyDescent="0.2">
      <c r="D306" s="82"/>
      <c r="E306" s="29"/>
      <c r="H306" s="82"/>
      <c r="I306" s="29"/>
      <c r="L306" s="82"/>
      <c r="M306" s="29"/>
      <c r="N306" s="10"/>
    </row>
    <row r="307" spans="4:14" x14ac:dyDescent="0.2">
      <c r="D307" s="82"/>
      <c r="E307" s="29"/>
      <c r="H307" s="82"/>
      <c r="I307" s="29"/>
      <c r="L307" s="82"/>
      <c r="M307" s="29"/>
      <c r="N307" s="10"/>
    </row>
    <row r="308" spans="4:14" x14ac:dyDescent="0.2">
      <c r="D308" s="82"/>
      <c r="E308" s="29"/>
      <c r="H308" s="82"/>
      <c r="I308" s="29"/>
      <c r="L308" s="82"/>
      <c r="M308" s="29"/>
      <c r="N308" s="10"/>
    </row>
    <row r="309" spans="4:14" x14ac:dyDescent="0.2">
      <c r="D309" s="82"/>
      <c r="E309" s="29"/>
      <c r="H309" s="82"/>
      <c r="I309" s="29"/>
      <c r="L309" s="82"/>
      <c r="M309" s="29"/>
      <c r="N309" s="10"/>
    </row>
    <row r="310" spans="4:14" x14ac:dyDescent="0.2">
      <c r="D310" s="82"/>
      <c r="E310" s="29"/>
      <c r="H310" s="82"/>
      <c r="I310" s="29"/>
      <c r="L310" s="82"/>
      <c r="M310" s="29"/>
      <c r="N310" s="10"/>
    </row>
    <row r="311" spans="4:14" x14ac:dyDescent="0.2">
      <c r="D311" s="82"/>
      <c r="E311" s="29"/>
      <c r="H311" s="82"/>
      <c r="I311" s="29"/>
      <c r="L311" s="82"/>
      <c r="M311" s="29"/>
      <c r="N311" s="10"/>
    </row>
    <row r="312" spans="4:14" x14ac:dyDescent="0.2">
      <c r="D312" s="82"/>
      <c r="E312" s="29"/>
      <c r="H312" s="82"/>
      <c r="I312" s="29"/>
      <c r="L312" s="82"/>
      <c r="M312" s="29"/>
      <c r="N312" s="10"/>
    </row>
    <row r="313" spans="4:14" x14ac:dyDescent="0.2">
      <c r="D313" s="82"/>
      <c r="E313" s="29"/>
      <c r="H313" s="82"/>
      <c r="I313" s="29"/>
      <c r="L313" s="82"/>
      <c r="M313" s="29"/>
      <c r="N313" s="10"/>
    </row>
    <row r="314" spans="4:14" x14ac:dyDescent="0.2">
      <c r="D314" s="82"/>
      <c r="E314" s="29"/>
      <c r="H314" s="82"/>
      <c r="I314" s="29"/>
      <c r="L314" s="82"/>
      <c r="M314" s="29"/>
      <c r="N314" s="10"/>
    </row>
    <row r="315" spans="4:14" x14ac:dyDescent="0.2">
      <c r="D315" s="82"/>
      <c r="E315" s="29"/>
      <c r="H315" s="82"/>
      <c r="I315" s="29"/>
      <c r="L315" s="82"/>
      <c r="M315" s="29"/>
      <c r="N315" s="10"/>
    </row>
    <row r="316" spans="4:14" x14ac:dyDescent="0.2">
      <c r="D316" s="82"/>
      <c r="E316" s="29"/>
      <c r="H316" s="82"/>
      <c r="I316" s="29"/>
      <c r="L316" s="82"/>
      <c r="M316" s="29"/>
      <c r="N316" s="10"/>
    </row>
    <row r="317" spans="4:14" x14ac:dyDescent="0.2">
      <c r="D317" s="82"/>
      <c r="E317" s="29"/>
      <c r="H317" s="82"/>
      <c r="I317" s="29"/>
      <c r="L317" s="82"/>
      <c r="M317" s="29"/>
      <c r="N317" s="10"/>
    </row>
    <row r="318" spans="4:14" x14ac:dyDescent="0.2">
      <c r="D318" s="82"/>
      <c r="E318" s="29"/>
      <c r="H318" s="82"/>
      <c r="I318" s="29"/>
      <c r="L318" s="82"/>
      <c r="M318" s="29"/>
      <c r="N318" s="10"/>
    </row>
    <row r="319" spans="4:14" x14ac:dyDescent="0.2">
      <c r="D319" s="82"/>
      <c r="E319" s="29"/>
      <c r="H319" s="82"/>
      <c r="I319" s="29"/>
      <c r="L319" s="82"/>
      <c r="M319" s="29"/>
      <c r="N319" s="10"/>
    </row>
    <row r="320" spans="4:14" x14ac:dyDescent="0.2">
      <c r="D320" s="82"/>
      <c r="E320" s="29"/>
      <c r="H320" s="82"/>
      <c r="I320" s="29"/>
      <c r="L320" s="82"/>
      <c r="M320" s="29"/>
      <c r="N320" s="10"/>
    </row>
    <row r="321" spans="4:14" x14ac:dyDescent="0.2">
      <c r="D321" s="82"/>
      <c r="E321" s="29"/>
      <c r="H321" s="82"/>
      <c r="I321" s="29"/>
      <c r="L321" s="82"/>
      <c r="M321" s="29"/>
      <c r="N321" s="10"/>
    </row>
    <row r="322" spans="4:14" x14ac:dyDescent="0.2">
      <c r="D322" s="82"/>
      <c r="E322" s="29"/>
      <c r="H322" s="82"/>
      <c r="I322" s="29"/>
      <c r="L322" s="82"/>
      <c r="M322" s="29"/>
      <c r="N322" s="10"/>
    </row>
    <row r="323" spans="4:14" x14ac:dyDescent="0.2">
      <c r="D323" s="82"/>
      <c r="E323" s="29"/>
      <c r="H323" s="82"/>
      <c r="I323" s="29"/>
      <c r="L323" s="82"/>
      <c r="M323" s="29"/>
      <c r="N323" s="10"/>
    </row>
    <row r="324" spans="4:14" x14ac:dyDescent="0.2">
      <c r="D324" s="82"/>
      <c r="E324" s="29"/>
      <c r="H324" s="82"/>
      <c r="I324" s="29"/>
      <c r="L324" s="82"/>
      <c r="M324" s="29"/>
      <c r="N324" s="10"/>
    </row>
    <row r="325" spans="4:14" x14ac:dyDescent="0.2">
      <c r="D325" s="82"/>
      <c r="E325" s="29"/>
      <c r="H325" s="82"/>
      <c r="I325" s="29"/>
      <c r="L325" s="82"/>
      <c r="M325" s="29"/>
      <c r="N325" s="10"/>
    </row>
    <row r="326" spans="4:14" x14ac:dyDescent="0.2">
      <c r="D326" s="82"/>
      <c r="E326" s="29"/>
      <c r="H326" s="82"/>
      <c r="I326" s="29"/>
      <c r="L326" s="82"/>
      <c r="M326" s="29"/>
      <c r="N326" s="10"/>
    </row>
    <row r="327" spans="4:14" x14ac:dyDescent="0.2">
      <c r="D327" s="82"/>
      <c r="E327" s="29"/>
      <c r="H327" s="82"/>
      <c r="I327" s="29"/>
      <c r="L327" s="82"/>
      <c r="M327" s="29"/>
      <c r="N327" s="10"/>
    </row>
    <row r="328" spans="4:14" x14ac:dyDescent="0.2">
      <c r="D328" s="82"/>
      <c r="E328" s="29"/>
      <c r="H328" s="82"/>
      <c r="I328" s="29"/>
      <c r="L328" s="82"/>
      <c r="M328" s="29"/>
      <c r="N328" s="10"/>
    </row>
    <row r="329" spans="4:14" x14ac:dyDescent="0.2">
      <c r="D329" s="82"/>
      <c r="E329" s="29"/>
      <c r="H329" s="82"/>
      <c r="I329" s="29"/>
      <c r="L329" s="82"/>
      <c r="M329" s="29"/>
      <c r="N329" s="10"/>
    </row>
    <row r="330" spans="4:14" x14ac:dyDescent="0.2">
      <c r="D330" s="82"/>
      <c r="E330" s="29"/>
      <c r="H330" s="82"/>
      <c r="I330" s="29"/>
      <c r="L330" s="82"/>
      <c r="M330" s="29"/>
      <c r="N330" s="10"/>
    </row>
    <row r="331" spans="4:14" x14ac:dyDescent="0.2">
      <c r="D331" s="82"/>
      <c r="E331" s="29"/>
      <c r="H331" s="82"/>
      <c r="I331" s="29"/>
      <c r="L331" s="82"/>
      <c r="M331" s="29"/>
      <c r="N331" s="10"/>
    </row>
    <row r="332" spans="4:14" x14ac:dyDescent="0.2">
      <c r="D332" s="82"/>
      <c r="E332" s="29"/>
      <c r="H332" s="82"/>
      <c r="I332" s="29"/>
      <c r="L332" s="82"/>
      <c r="M332" s="29"/>
      <c r="N332" s="10"/>
    </row>
    <row r="333" spans="4:14" x14ac:dyDescent="0.2">
      <c r="D333" s="82"/>
      <c r="E333" s="29"/>
      <c r="H333" s="82"/>
      <c r="I333" s="29"/>
      <c r="L333" s="82"/>
      <c r="M333" s="29"/>
      <c r="N333" s="10"/>
    </row>
    <row r="334" spans="4:14" x14ac:dyDescent="0.2">
      <c r="D334" s="82"/>
      <c r="E334" s="29"/>
      <c r="H334" s="82"/>
      <c r="I334" s="29"/>
      <c r="L334" s="82"/>
      <c r="M334" s="29"/>
      <c r="N334" s="10"/>
    </row>
    <row r="335" spans="4:14" x14ac:dyDescent="0.2">
      <c r="D335" s="82"/>
      <c r="E335" s="29"/>
      <c r="H335" s="82"/>
      <c r="I335" s="29"/>
      <c r="L335" s="82"/>
      <c r="M335" s="29"/>
      <c r="N335" s="10"/>
    </row>
    <row r="336" spans="4:14" x14ac:dyDescent="0.2">
      <c r="D336" s="82"/>
      <c r="E336" s="29"/>
      <c r="H336" s="82"/>
      <c r="I336" s="29"/>
      <c r="L336" s="82"/>
      <c r="M336" s="29"/>
      <c r="N336" s="10"/>
    </row>
    <row r="337" spans="4:14" x14ac:dyDescent="0.2">
      <c r="D337" s="82"/>
      <c r="E337" s="29"/>
      <c r="H337" s="82"/>
      <c r="I337" s="29"/>
      <c r="L337" s="82"/>
      <c r="M337" s="29"/>
      <c r="N337" s="10"/>
    </row>
    <row r="338" spans="4:14" x14ac:dyDescent="0.2">
      <c r="D338" s="82"/>
      <c r="E338" s="29"/>
      <c r="H338" s="82"/>
      <c r="I338" s="29"/>
      <c r="L338" s="82"/>
      <c r="M338" s="29"/>
      <c r="N338" s="10"/>
    </row>
    <row r="339" spans="4:14" x14ac:dyDescent="0.2">
      <c r="D339" s="82"/>
      <c r="E339" s="29"/>
      <c r="H339" s="82"/>
      <c r="I339" s="29"/>
      <c r="L339" s="82"/>
      <c r="M339" s="29"/>
      <c r="N339" s="10"/>
    </row>
    <row r="340" spans="4:14" x14ac:dyDescent="0.2">
      <c r="D340" s="82"/>
      <c r="E340" s="29"/>
      <c r="H340" s="82"/>
      <c r="I340" s="29"/>
      <c r="L340" s="82"/>
      <c r="M340" s="29"/>
      <c r="N340" s="10"/>
    </row>
    <row r="341" spans="4:14" x14ac:dyDescent="0.2">
      <c r="D341" s="82"/>
      <c r="E341" s="29"/>
      <c r="H341" s="82"/>
      <c r="I341" s="29"/>
      <c r="L341" s="82"/>
      <c r="M341" s="29"/>
      <c r="N341" s="10"/>
    </row>
    <row r="342" spans="4:14" x14ac:dyDescent="0.2">
      <c r="D342" s="82"/>
      <c r="E342" s="29"/>
      <c r="H342" s="82"/>
      <c r="I342" s="29"/>
      <c r="L342" s="82"/>
      <c r="M342" s="29"/>
      <c r="N342" s="10"/>
    </row>
    <row r="343" spans="4:14" x14ac:dyDescent="0.2">
      <c r="D343" s="82"/>
      <c r="E343" s="29"/>
      <c r="H343" s="82"/>
      <c r="I343" s="29"/>
      <c r="L343" s="82"/>
      <c r="M343" s="29"/>
      <c r="N343" s="10"/>
    </row>
    <row r="344" spans="4:14" x14ac:dyDescent="0.2">
      <c r="D344" s="82"/>
      <c r="E344" s="29"/>
      <c r="H344" s="82"/>
      <c r="I344" s="29"/>
      <c r="L344" s="82"/>
      <c r="M344" s="29"/>
      <c r="N344" s="10"/>
    </row>
    <row r="345" spans="4:14" x14ac:dyDescent="0.2">
      <c r="D345" s="82"/>
      <c r="E345" s="29"/>
      <c r="H345" s="82"/>
      <c r="I345" s="29"/>
      <c r="L345" s="82"/>
      <c r="M345" s="29"/>
      <c r="N345" s="10"/>
    </row>
    <row r="346" spans="4:14" x14ac:dyDescent="0.2">
      <c r="D346" s="82"/>
      <c r="E346" s="29"/>
      <c r="H346" s="82"/>
      <c r="I346" s="29"/>
      <c r="L346" s="82"/>
      <c r="M346" s="29"/>
      <c r="N346" s="10"/>
    </row>
    <row r="347" spans="4:14" x14ac:dyDescent="0.2">
      <c r="D347" s="82"/>
      <c r="E347" s="29"/>
      <c r="H347" s="82"/>
      <c r="I347" s="29"/>
      <c r="L347" s="82"/>
      <c r="M347" s="29"/>
      <c r="N347" s="10"/>
    </row>
    <row r="348" spans="4:14" x14ac:dyDescent="0.2">
      <c r="D348" s="82"/>
      <c r="E348" s="29"/>
      <c r="H348" s="82"/>
      <c r="I348" s="29"/>
      <c r="L348" s="82"/>
      <c r="M348" s="29"/>
      <c r="N348" s="10"/>
    </row>
    <row r="349" spans="4:14" x14ac:dyDescent="0.2">
      <c r="D349" s="82"/>
      <c r="E349" s="29"/>
      <c r="H349" s="82"/>
      <c r="I349" s="29"/>
      <c r="L349" s="82"/>
      <c r="M349" s="29"/>
      <c r="N349" s="10"/>
    </row>
    <row r="350" spans="4:14" x14ac:dyDescent="0.2">
      <c r="D350" s="82"/>
      <c r="E350" s="29"/>
      <c r="H350" s="82"/>
      <c r="I350" s="29"/>
      <c r="L350" s="82"/>
      <c r="M350" s="29"/>
      <c r="N350" s="10"/>
    </row>
    <row r="351" spans="4:14" x14ac:dyDescent="0.2">
      <c r="D351" s="82"/>
      <c r="E351" s="29"/>
      <c r="H351" s="82"/>
      <c r="I351" s="29"/>
      <c r="L351" s="82"/>
      <c r="M351" s="29"/>
      <c r="N351" s="10"/>
    </row>
    <row r="352" spans="4:14" x14ac:dyDescent="0.2">
      <c r="D352" s="82"/>
      <c r="E352" s="29"/>
      <c r="H352" s="82"/>
      <c r="I352" s="29"/>
      <c r="L352" s="82"/>
      <c r="M352" s="29"/>
      <c r="N352" s="10"/>
    </row>
    <row r="353" spans="4:14" x14ac:dyDescent="0.2">
      <c r="D353" s="82"/>
      <c r="E353" s="29"/>
      <c r="H353" s="82"/>
      <c r="I353" s="29"/>
      <c r="L353" s="82"/>
      <c r="M353" s="29"/>
      <c r="N353" s="10"/>
    </row>
    <row r="354" spans="4:14" x14ac:dyDescent="0.2">
      <c r="D354" s="82"/>
      <c r="E354" s="29"/>
      <c r="H354" s="82"/>
      <c r="I354" s="29"/>
      <c r="L354" s="82"/>
      <c r="M354" s="29"/>
      <c r="N354" s="10"/>
    </row>
    <row r="355" spans="4:14" x14ac:dyDescent="0.2">
      <c r="D355" s="82"/>
      <c r="E355" s="29"/>
      <c r="H355" s="82"/>
      <c r="I355" s="29"/>
      <c r="L355" s="82"/>
      <c r="M355" s="29"/>
      <c r="N355" s="10"/>
    </row>
    <row r="356" spans="4:14" x14ac:dyDescent="0.2">
      <c r="D356" s="82"/>
      <c r="E356" s="29"/>
      <c r="H356" s="82"/>
      <c r="I356" s="29"/>
      <c r="L356" s="82"/>
      <c r="M356" s="29"/>
      <c r="N356" s="10"/>
    </row>
    <row r="357" spans="4:14" x14ac:dyDescent="0.2">
      <c r="D357" s="82"/>
      <c r="E357" s="29"/>
      <c r="H357" s="82"/>
      <c r="I357" s="29"/>
      <c r="L357" s="82"/>
      <c r="M357" s="29"/>
      <c r="N357" s="10"/>
    </row>
    <row r="358" spans="4:14" x14ac:dyDescent="0.2">
      <c r="D358" s="82"/>
      <c r="E358" s="29"/>
      <c r="H358" s="82"/>
      <c r="I358" s="29"/>
      <c r="L358" s="82"/>
      <c r="M358" s="29"/>
      <c r="N358" s="10"/>
    </row>
    <row r="359" spans="4:14" x14ac:dyDescent="0.2">
      <c r="D359" s="82"/>
      <c r="E359" s="29"/>
      <c r="H359" s="82"/>
      <c r="I359" s="29"/>
      <c r="L359" s="82"/>
      <c r="M359" s="29"/>
      <c r="N359" s="10"/>
    </row>
    <row r="360" spans="4:14" x14ac:dyDescent="0.2">
      <c r="D360" s="82"/>
      <c r="E360" s="29"/>
      <c r="H360" s="82"/>
      <c r="I360" s="29"/>
      <c r="L360" s="82"/>
      <c r="M360" s="29"/>
      <c r="N360" s="10"/>
    </row>
    <row r="361" spans="4:14" x14ac:dyDescent="0.2">
      <c r="D361" s="82"/>
      <c r="E361" s="29"/>
      <c r="H361" s="82"/>
      <c r="I361" s="29"/>
      <c r="L361" s="82"/>
      <c r="M361" s="29"/>
      <c r="N361" s="10"/>
    </row>
    <row r="362" spans="4:14" x14ac:dyDescent="0.2">
      <c r="D362" s="82"/>
      <c r="E362" s="29"/>
      <c r="H362" s="82"/>
      <c r="I362" s="29"/>
      <c r="L362" s="82"/>
      <c r="M362" s="29"/>
      <c r="N362" s="10"/>
    </row>
    <row r="363" spans="4:14" x14ac:dyDescent="0.2">
      <c r="D363" s="82"/>
      <c r="E363" s="29"/>
      <c r="H363" s="82"/>
      <c r="I363" s="29"/>
      <c r="L363" s="82"/>
      <c r="M363" s="29"/>
      <c r="N363" s="10"/>
    </row>
    <row r="364" spans="4:14" x14ac:dyDescent="0.2">
      <c r="D364" s="82"/>
      <c r="E364" s="29"/>
      <c r="H364" s="82"/>
      <c r="I364" s="29"/>
      <c r="L364" s="82"/>
      <c r="M364" s="29"/>
      <c r="N364" s="10"/>
    </row>
    <row r="365" spans="4:14" x14ac:dyDescent="0.2">
      <c r="D365" s="82"/>
      <c r="E365" s="29"/>
      <c r="H365" s="82"/>
      <c r="I365" s="29"/>
      <c r="L365" s="82"/>
      <c r="M365" s="29"/>
      <c r="N365" s="10"/>
    </row>
    <row r="366" spans="4:14" x14ac:dyDescent="0.2">
      <c r="D366" s="82"/>
      <c r="E366" s="29"/>
      <c r="H366" s="82"/>
      <c r="I366" s="29"/>
      <c r="L366" s="82"/>
      <c r="M366" s="29"/>
      <c r="N366" s="10"/>
    </row>
    <row r="367" spans="4:14" x14ac:dyDescent="0.2">
      <c r="D367" s="82"/>
      <c r="E367" s="29"/>
      <c r="H367" s="82"/>
      <c r="I367" s="29"/>
      <c r="L367" s="82"/>
      <c r="M367" s="29"/>
      <c r="N367" s="10"/>
    </row>
    <row r="368" spans="4:14" x14ac:dyDescent="0.2">
      <c r="D368" s="82"/>
      <c r="E368" s="29"/>
      <c r="H368" s="82"/>
      <c r="I368" s="29"/>
      <c r="L368" s="82"/>
      <c r="M368" s="29"/>
      <c r="N368" s="10"/>
    </row>
    <row r="369" spans="4:14" x14ac:dyDescent="0.2">
      <c r="D369" s="82"/>
      <c r="E369" s="29"/>
      <c r="H369" s="82"/>
      <c r="I369" s="29"/>
      <c r="L369" s="82"/>
      <c r="M369" s="29"/>
      <c r="N369" s="10"/>
    </row>
    <row r="370" spans="4:14" x14ac:dyDescent="0.2">
      <c r="D370" s="82"/>
      <c r="E370" s="29"/>
      <c r="H370" s="82"/>
      <c r="I370" s="29"/>
      <c r="L370" s="82"/>
      <c r="M370" s="29"/>
      <c r="N370" s="10"/>
    </row>
    <row r="371" spans="4:14" x14ac:dyDescent="0.2">
      <c r="D371" s="82"/>
      <c r="E371" s="29"/>
      <c r="H371" s="82"/>
      <c r="I371" s="29"/>
      <c r="L371" s="82"/>
      <c r="M371" s="29"/>
      <c r="N371" s="10"/>
    </row>
    <row r="372" spans="4:14" x14ac:dyDescent="0.2">
      <c r="D372" s="82"/>
      <c r="E372" s="29"/>
      <c r="H372" s="82"/>
      <c r="I372" s="29"/>
      <c r="L372" s="82"/>
      <c r="M372" s="29"/>
      <c r="N372" s="10"/>
    </row>
    <row r="373" spans="4:14" x14ac:dyDescent="0.2">
      <c r="D373" s="82"/>
      <c r="E373" s="29"/>
      <c r="H373" s="82"/>
      <c r="I373" s="29"/>
      <c r="L373" s="82"/>
      <c r="M373" s="29"/>
      <c r="N373" s="10"/>
    </row>
    <row r="374" spans="4:14" x14ac:dyDescent="0.2">
      <c r="D374" s="82"/>
      <c r="E374" s="29"/>
      <c r="H374" s="82"/>
      <c r="I374" s="29"/>
      <c r="L374" s="82"/>
      <c r="M374" s="29"/>
      <c r="N374" s="10"/>
    </row>
    <row r="375" spans="4:14" x14ac:dyDescent="0.2">
      <c r="D375" s="82"/>
      <c r="E375" s="29"/>
      <c r="H375" s="82"/>
      <c r="I375" s="29"/>
      <c r="L375" s="82"/>
      <c r="M375" s="29"/>
      <c r="N375" s="10"/>
    </row>
    <row r="376" spans="4:14" x14ac:dyDescent="0.2">
      <c r="D376" s="82"/>
      <c r="E376" s="29"/>
      <c r="H376" s="82"/>
      <c r="I376" s="29"/>
      <c r="L376" s="82"/>
      <c r="M376" s="29"/>
      <c r="N376" s="10"/>
    </row>
    <row r="377" spans="4:14" x14ac:dyDescent="0.2">
      <c r="D377" s="82"/>
      <c r="E377" s="29"/>
      <c r="H377" s="82"/>
      <c r="I377" s="29"/>
      <c r="L377" s="82"/>
      <c r="M377" s="29"/>
      <c r="N377" s="10"/>
    </row>
    <row r="378" spans="4:14" x14ac:dyDescent="0.2">
      <c r="D378" s="82"/>
      <c r="E378" s="29"/>
      <c r="H378" s="82"/>
      <c r="I378" s="29"/>
      <c r="L378" s="82"/>
      <c r="M378" s="29"/>
      <c r="N378" s="10"/>
    </row>
    <row r="379" spans="4:14" x14ac:dyDescent="0.2">
      <c r="D379" s="82"/>
      <c r="E379" s="29"/>
      <c r="H379" s="82"/>
      <c r="I379" s="29"/>
      <c r="L379" s="82"/>
      <c r="M379" s="29"/>
      <c r="N379" s="10"/>
    </row>
    <row r="380" spans="4:14" x14ac:dyDescent="0.2">
      <c r="D380" s="82"/>
      <c r="E380" s="29"/>
      <c r="H380" s="82"/>
      <c r="I380" s="29"/>
      <c r="L380" s="82"/>
      <c r="M380" s="29"/>
      <c r="N380" s="10"/>
    </row>
    <row r="381" spans="4:14" x14ac:dyDescent="0.2">
      <c r="D381" s="82"/>
      <c r="E381" s="29"/>
      <c r="H381" s="82"/>
      <c r="I381" s="29"/>
      <c r="L381" s="82"/>
      <c r="M381" s="29"/>
      <c r="N381" s="10"/>
    </row>
    <row r="382" spans="4:14" x14ac:dyDescent="0.2">
      <c r="D382" s="82"/>
      <c r="E382" s="29"/>
      <c r="H382" s="82"/>
      <c r="I382" s="29"/>
      <c r="L382" s="82"/>
      <c r="M382" s="29"/>
      <c r="N382" s="10"/>
    </row>
    <row r="383" spans="4:14" x14ac:dyDescent="0.2">
      <c r="D383" s="82"/>
      <c r="E383" s="29"/>
      <c r="H383" s="82"/>
      <c r="I383" s="29"/>
      <c r="L383" s="82"/>
      <c r="M383" s="29"/>
      <c r="N383" s="10"/>
    </row>
    <row r="384" spans="4:14" x14ac:dyDescent="0.2">
      <c r="D384" s="82"/>
      <c r="E384" s="29"/>
      <c r="H384" s="82"/>
      <c r="I384" s="29"/>
      <c r="L384" s="82"/>
      <c r="M384" s="29"/>
      <c r="N384" s="10"/>
    </row>
    <row r="385" spans="4:14" x14ac:dyDescent="0.2">
      <c r="D385" s="82"/>
      <c r="E385" s="29"/>
      <c r="H385" s="82"/>
      <c r="I385" s="29"/>
      <c r="L385" s="82"/>
      <c r="M385" s="29"/>
      <c r="N385" s="10"/>
    </row>
    <row r="386" spans="4:14" x14ac:dyDescent="0.2">
      <c r="D386" s="82"/>
      <c r="E386" s="29"/>
      <c r="H386" s="82"/>
      <c r="I386" s="29"/>
      <c r="L386" s="82"/>
      <c r="M386" s="29"/>
      <c r="N386" s="10"/>
    </row>
    <row r="387" spans="4:14" x14ac:dyDescent="0.2">
      <c r="D387" s="82"/>
      <c r="E387" s="29"/>
      <c r="H387" s="82"/>
      <c r="I387" s="29"/>
      <c r="L387" s="82"/>
      <c r="M387" s="29"/>
      <c r="N387" s="10"/>
    </row>
    <row r="388" spans="4:14" x14ac:dyDescent="0.2">
      <c r="D388" s="82"/>
      <c r="E388" s="29"/>
      <c r="H388" s="82"/>
      <c r="I388" s="29"/>
      <c r="L388" s="82"/>
      <c r="M388" s="29"/>
      <c r="N388" s="10"/>
    </row>
    <row r="389" spans="4:14" x14ac:dyDescent="0.2">
      <c r="D389" s="82"/>
      <c r="E389" s="29"/>
      <c r="H389" s="82"/>
      <c r="I389" s="29"/>
      <c r="L389" s="82"/>
      <c r="M389" s="29"/>
      <c r="N389" s="10"/>
    </row>
    <row r="390" spans="4:14" x14ac:dyDescent="0.2">
      <c r="D390" s="82"/>
      <c r="E390" s="29"/>
      <c r="H390" s="82"/>
      <c r="I390" s="29"/>
      <c r="L390" s="82"/>
      <c r="M390" s="29"/>
      <c r="N390" s="10"/>
    </row>
    <row r="391" spans="4:14" x14ac:dyDescent="0.2">
      <c r="D391" s="82"/>
      <c r="E391" s="29"/>
      <c r="H391" s="82"/>
      <c r="I391" s="29"/>
      <c r="L391" s="82"/>
      <c r="M391" s="29"/>
      <c r="N391" s="10"/>
    </row>
    <row r="392" spans="4:14" x14ac:dyDescent="0.2">
      <c r="D392" s="82"/>
      <c r="E392" s="29"/>
      <c r="H392" s="82"/>
      <c r="I392" s="29"/>
      <c r="L392" s="82"/>
      <c r="M392" s="29"/>
      <c r="N392" s="10"/>
    </row>
    <row r="393" spans="4:14" x14ac:dyDescent="0.2">
      <c r="D393" s="82"/>
      <c r="E393" s="29"/>
      <c r="H393" s="82"/>
      <c r="I393" s="29"/>
      <c r="L393" s="82"/>
      <c r="M393" s="29"/>
      <c r="N393" s="10"/>
    </row>
    <row r="394" spans="4:14" x14ac:dyDescent="0.2">
      <c r="D394" s="82"/>
      <c r="E394" s="29"/>
      <c r="H394" s="82"/>
      <c r="I394" s="29"/>
      <c r="L394" s="82"/>
      <c r="M394" s="29"/>
      <c r="N394" s="10"/>
    </row>
    <row r="395" spans="4:14" x14ac:dyDescent="0.2">
      <c r="D395" s="82"/>
      <c r="E395" s="29"/>
      <c r="H395" s="82"/>
      <c r="I395" s="29"/>
      <c r="L395" s="82"/>
      <c r="M395" s="29"/>
      <c r="N395" s="10"/>
    </row>
    <row r="396" spans="4:14" x14ac:dyDescent="0.2">
      <c r="D396" s="82"/>
      <c r="E396" s="29"/>
      <c r="H396" s="82"/>
      <c r="I396" s="29"/>
      <c r="L396" s="82"/>
      <c r="M396" s="29"/>
      <c r="N396" s="10"/>
    </row>
    <row r="397" spans="4:14" x14ac:dyDescent="0.2">
      <c r="D397" s="82"/>
      <c r="E397" s="29"/>
      <c r="H397" s="82"/>
      <c r="I397" s="29"/>
      <c r="L397" s="82"/>
      <c r="M397" s="29"/>
      <c r="N397" s="10"/>
    </row>
    <row r="398" spans="4:14" x14ac:dyDescent="0.2">
      <c r="D398" s="82"/>
      <c r="E398" s="29"/>
      <c r="H398" s="82"/>
      <c r="I398" s="29"/>
      <c r="L398" s="82"/>
      <c r="M398" s="29"/>
      <c r="N398" s="10"/>
    </row>
    <row r="399" spans="4:14" x14ac:dyDescent="0.2">
      <c r="D399" s="82"/>
      <c r="E399" s="29"/>
      <c r="H399" s="82"/>
      <c r="I399" s="29"/>
      <c r="L399" s="82"/>
      <c r="M399" s="29"/>
      <c r="N399" s="10"/>
    </row>
    <row r="400" spans="4:14" x14ac:dyDescent="0.2">
      <c r="D400" s="82"/>
      <c r="E400" s="29"/>
      <c r="H400" s="82"/>
      <c r="I400" s="29"/>
      <c r="L400" s="82"/>
      <c r="M400" s="29"/>
      <c r="N400" s="10"/>
    </row>
    <row r="401" spans="4:14" x14ac:dyDescent="0.2">
      <c r="D401" s="82"/>
      <c r="E401" s="29"/>
      <c r="H401" s="82"/>
      <c r="I401" s="29"/>
      <c r="L401" s="82"/>
      <c r="M401" s="29"/>
      <c r="N401" s="10"/>
    </row>
    <row r="402" spans="4:14" x14ac:dyDescent="0.2">
      <c r="D402" s="82"/>
      <c r="E402" s="29"/>
      <c r="H402" s="82"/>
      <c r="I402" s="29"/>
      <c r="L402" s="82"/>
      <c r="M402" s="29"/>
      <c r="N402" s="10"/>
    </row>
    <row r="403" spans="4:14" x14ac:dyDescent="0.2">
      <c r="D403" s="82"/>
      <c r="E403" s="29"/>
      <c r="H403" s="82"/>
      <c r="I403" s="29"/>
      <c r="L403" s="82"/>
      <c r="M403" s="29"/>
      <c r="N403" s="10"/>
    </row>
    <row r="404" spans="4:14" x14ac:dyDescent="0.2">
      <c r="D404" s="82"/>
      <c r="E404" s="29"/>
      <c r="H404" s="82"/>
      <c r="I404" s="29"/>
      <c r="L404" s="82"/>
      <c r="M404" s="29"/>
      <c r="N404" s="10"/>
    </row>
    <row r="405" spans="4:14" x14ac:dyDescent="0.2">
      <c r="D405" s="82"/>
      <c r="E405" s="29"/>
      <c r="H405" s="82"/>
      <c r="I405" s="29"/>
      <c r="L405" s="82"/>
      <c r="M405" s="29"/>
      <c r="N405" s="10"/>
    </row>
    <row r="406" spans="4:14" x14ac:dyDescent="0.2">
      <c r="D406" s="82"/>
      <c r="E406" s="29"/>
      <c r="H406" s="82"/>
      <c r="I406" s="29"/>
      <c r="L406" s="82"/>
      <c r="M406" s="29"/>
      <c r="N406" s="10"/>
    </row>
    <row r="407" spans="4:14" x14ac:dyDescent="0.2">
      <c r="D407" s="82"/>
      <c r="E407" s="29"/>
      <c r="H407" s="82"/>
      <c r="I407" s="29"/>
      <c r="L407" s="82"/>
      <c r="M407" s="29"/>
      <c r="N407" s="10"/>
    </row>
    <row r="408" spans="4:14" x14ac:dyDescent="0.2">
      <c r="D408" s="82"/>
      <c r="E408" s="29"/>
      <c r="H408" s="82"/>
      <c r="I408" s="29"/>
      <c r="L408" s="82"/>
      <c r="M408" s="29"/>
      <c r="N408" s="10"/>
    </row>
    <row r="409" spans="4:14" x14ac:dyDescent="0.2">
      <c r="D409" s="82"/>
      <c r="E409" s="29"/>
      <c r="H409" s="82"/>
      <c r="I409" s="29"/>
      <c r="L409" s="82"/>
      <c r="M409" s="29"/>
      <c r="N409" s="10"/>
    </row>
    <row r="410" spans="4:14" x14ac:dyDescent="0.2">
      <c r="D410" s="82"/>
      <c r="E410" s="29"/>
      <c r="H410" s="82"/>
      <c r="I410" s="29"/>
      <c r="L410" s="82"/>
      <c r="M410" s="29"/>
      <c r="N410" s="10"/>
    </row>
    <row r="411" spans="4:14" x14ac:dyDescent="0.2">
      <c r="D411" s="82"/>
      <c r="E411" s="29"/>
      <c r="H411" s="82"/>
      <c r="I411" s="29"/>
      <c r="L411" s="82"/>
      <c r="M411" s="29"/>
      <c r="N411" s="10"/>
    </row>
    <row r="412" spans="4:14" x14ac:dyDescent="0.2">
      <c r="D412" s="82"/>
      <c r="E412" s="29"/>
      <c r="H412" s="82"/>
      <c r="I412" s="29"/>
      <c r="L412" s="82"/>
      <c r="M412" s="29"/>
      <c r="N412" s="10"/>
    </row>
    <row r="413" spans="4:14" x14ac:dyDescent="0.2">
      <c r="D413" s="82"/>
      <c r="E413" s="29"/>
      <c r="H413" s="82"/>
      <c r="I413" s="29"/>
      <c r="L413" s="82"/>
      <c r="M413" s="29"/>
      <c r="N413" s="10"/>
    </row>
    <row r="414" spans="4:14" x14ac:dyDescent="0.2">
      <c r="D414" s="82"/>
      <c r="E414" s="29"/>
      <c r="H414" s="82"/>
      <c r="I414" s="29"/>
      <c r="L414" s="82"/>
      <c r="M414" s="29"/>
      <c r="N414" s="10"/>
    </row>
    <row r="415" spans="4:14" x14ac:dyDescent="0.2">
      <c r="D415" s="82"/>
      <c r="E415" s="29"/>
      <c r="H415" s="82"/>
      <c r="I415" s="29"/>
      <c r="L415" s="82"/>
      <c r="M415" s="29"/>
      <c r="N415" s="10"/>
    </row>
    <row r="416" spans="4:14" x14ac:dyDescent="0.2">
      <c r="D416" s="82"/>
      <c r="E416" s="29"/>
      <c r="H416" s="82"/>
      <c r="I416" s="29"/>
      <c r="L416" s="82"/>
      <c r="M416" s="29"/>
      <c r="N416" s="10"/>
    </row>
    <row r="417" spans="4:14" x14ac:dyDescent="0.2">
      <c r="D417" s="82"/>
      <c r="E417" s="29"/>
      <c r="H417" s="82"/>
      <c r="I417" s="29"/>
      <c r="L417" s="82"/>
      <c r="M417" s="29"/>
      <c r="N417" s="10"/>
    </row>
    <row r="418" spans="4:14" x14ac:dyDescent="0.2">
      <c r="D418" s="82"/>
      <c r="E418" s="29"/>
      <c r="H418" s="82"/>
      <c r="I418" s="29"/>
      <c r="L418" s="82"/>
      <c r="M418" s="29"/>
      <c r="N418" s="10"/>
    </row>
    <row r="419" spans="4:14" x14ac:dyDescent="0.2">
      <c r="D419" s="82"/>
      <c r="E419" s="29"/>
      <c r="H419" s="82"/>
      <c r="I419" s="29"/>
      <c r="L419" s="82"/>
      <c r="M419" s="29"/>
      <c r="N419" s="10"/>
    </row>
    <row r="420" spans="4:14" x14ac:dyDescent="0.2">
      <c r="D420" s="82"/>
      <c r="E420" s="29"/>
      <c r="H420" s="82"/>
      <c r="I420" s="29"/>
      <c r="L420" s="82"/>
      <c r="M420" s="29"/>
      <c r="N420" s="10"/>
    </row>
    <row r="421" spans="4:14" x14ac:dyDescent="0.2">
      <c r="D421" s="82"/>
      <c r="E421" s="29"/>
      <c r="H421" s="82"/>
      <c r="I421" s="29"/>
      <c r="L421" s="82"/>
      <c r="M421" s="29"/>
      <c r="N421" s="10"/>
    </row>
    <row r="422" spans="4:14" x14ac:dyDescent="0.2">
      <c r="D422" s="82"/>
      <c r="E422" s="29"/>
      <c r="H422" s="82"/>
      <c r="I422" s="29"/>
      <c r="L422" s="82"/>
      <c r="M422" s="29"/>
      <c r="N422" s="10"/>
    </row>
    <row r="423" spans="4:14" x14ac:dyDescent="0.2">
      <c r="D423" s="82"/>
      <c r="E423" s="29"/>
      <c r="H423" s="82"/>
      <c r="I423" s="29"/>
      <c r="L423" s="82"/>
      <c r="M423" s="29"/>
      <c r="N423" s="10"/>
    </row>
    <row r="424" spans="4:14" x14ac:dyDescent="0.2">
      <c r="D424" s="82"/>
      <c r="E424" s="29"/>
      <c r="H424" s="82"/>
      <c r="I424" s="29"/>
      <c r="L424" s="82"/>
      <c r="M424" s="29"/>
      <c r="N424" s="10"/>
    </row>
    <row r="425" spans="4:14" x14ac:dyDescent="0.2">
      <c r="D425" s="82"/>
      <c r="E425" s="29"/>
      <c r="H425" s="82"/>
      <c r="I425" s="29"/>
      <c r="L425" s="82"/>
      <c r="M425" s="29"/>
      <c r="N425" s="10"/>
    </row>
    <row r="426" spans="4:14" x14ac:dyDescent="0.2">
      <c r="D426" s="82"/>
      <c r="E426" s="29"/>
      <c r="H426" s="82"/>
      <c r="I426" s="29"/>
      <c r="L426" s="82"/>
      <c r="M426" s="29"/>
      <c r="N426" s="10"/>
    </row>
    <row r="427" spans="4:14" x14ac:dyDescent="0.2">
      <c r="D427" s="82"/>
      <c r="E427" s="29"/>
      <c r="H427" s="82"/>
      <c r="I427" s="29"/>
      <c r="L427" s="82"/>
      <c r="M427" s="29"/>
      <c r="N427" s="10"/>
    </row>
    <row r="428" spans="4:14" x14ac:dyDescent="0.2">
      <c r="D428" s="82"/>
      <c r="E428" s="29"/>
      <c r="H428" s="82"/>
      <c r="I428" s="29"/>
      <c r="L428" s="82"/>
      <c r="M428" s="29"/>
      <c r="N428" s="10"/>
    </row>
    <row r="429" spans="4:14" x14ac:dyDescent="0.2">
      <c r="D429" s="82"/>
      <c r="E429" s="29"/>
      <c r="H429" s="82"/>
      <c r="I429" s="29"/>
      <c r="L429" s="82"/>
      <c r="M429" s="29"/>
      <c r="N429" s="10"/>
    </row>
    <row r="430" spans="4:14" x14ac:dyDescent="0.2">
      <c r="D430" s="82"/>
      <c r="E430" s="29"/>
      <c r="H430" s="82"/>
      <c r="I430" s="29"/>
      <c r="L430" s="82"/>
      <c r="M430" s="29"/>
      <c r="N430" s="10"/>
    </row>
    <row r="431" spans="4:14" x14ac:dyDescent="0.2">
      <c r="D431" s="82"/>
      <c r="E431" s="29"/>
      <c r="H431" s="82"/>
      <c r="I431" s="29"/>
      <c r="L431" s="82"/>
      <c r="M431" s="29"/>
      <c r="N431" s="10"/>
    </row>
    <row r="432" spans="4:14" x14ac:dyDescent="0.2">
      <c r="D432" s="82"/>
      <c r="E432" s="29"/>
      <c r="H432" s="82"/>
      <c r="I432" s="29"/>
      <c r="L432" s="82"/>
      <c r="M432" s="29"/>
      <c r="N432" s="10"/>
    </row>
    <row r="433" spans="4:14" x14ac:dyDescent="0.2">
      <c r="D433" s="82"/>
      <c r="E433" s="29"/>
      <c r="H433" s="82"/>
      <c r="I433" s="29"/>
      <c r="L433" s="82"/>
      <c r="M433" s="29"/>
      <c r="N433" s="10"/>
    </row>
    <row r="434" spans="4:14" x14ac:dyDescent="0.2">
      <c r="D434" s="82"/>
      <c r="E434" s="29"/>
      <c r="H434" s="82"/>
      <c r="I434" s="29"/>
      <c r="L434" s="82"/>
      <c r="M434" s="29"/>
      <c r="N434" s="10"/>
    </row>
    <row r="435" spans="4:14" x14ac:dyDescent="0.2">
      <c r="D435" s="82"/>
      <c r="E435" s="29"/>
      <c r="H435" s="82"/>
      <c r="I435" s="29"/>
      <c r="L435" s="82"/>
      <c r="M435" s="29"/>
      <c r="N435" s="10"/>
    </row>
    <row r="436" spans="4:14" x14ac:dyDescent="0.2">
      <c r="D436" s="82"/>
      <c r="E436" s="29"/>
      <c r="H436" s="82"/>
      <c r="I436" s="29"/>
      <c r="L436" s="82"/>
      <c r="M436" s="29"/>
      <c r="N436" s="10"/>
    </row>
    <row r="437" spans="4:14" x14ac:dyDescent="0.2">
      <c r="D437" s="82"/>
      <c r="E437" s="29"/>
      <c r="H437" s="82"/>
      <c r="I437" s="29"/>
      <c r="L437" s="82"/>
      <c r="M437" s="29"/>
      <c r="N437" s="10"/>
    </row>
    <row r="438" spans="4:14" x14ac:dyDescent="0.2">
      <c r="D438" s="82"/>
      <c r="E438" s="29"/>
      <c r="H438" s="82"/>
      <c r="I438" s="29"/>
      <c r="L438" s="82"/>
      <c r="M438" s="29"/>
      <c r="N438" s="10"/>
    </row>
    <row r="439" spans="4:14" x14ac:dyDescent="0.2">
      <c r="D439" s="82"/>
      <c r="E439" s="29"/>
      <c r="H439" s="82"/>
      <c r="I439" s="29"/>
      <c r="L439" s="82"/>
      <c r="M439" s="29"/>
      <c r="N439" s="10"/>
    </row>
    <row r="440" spans="4:14" x14ac:dyDescent="0.2">
      <c r="D440" s="82"/>
      <c r="E440" s="29"/>
      <c r="H440" s="82"/>
      <c r="I440" s="29"/>
      <c r="L440" s="82"/>
      <c r="M440" s="29"/>
      <c r="N440" s="10"/>
    </row>
    <row r="441" spans="4:14" x14ac:dyDescent="0.2">
      <c r="D441" s="82"/>
      <c r="E441" s="29"/>
      <c r="H441" s="82"/>
      <c r="I441" s="29"/>
      <c r="L441" s="82"/>
      <c r="M441" s="29"/>
      <c r="N441" s="10"/>
    </row>
    <row r="442" spans="4:14" x14ac:dyDescent="0.2">
      <c r="D442" s="82"/>
      <c r="E442" s="29"/>
      <c r="H442" s="82"/>
      <c r="I442" s="29"/>
      <c r="L442" s="82"/>
      <c r="M442" s="29"/>
      <c r="N442" s="10"/>
    </row>
    <row r="443" spans="4:14" x14ac:dyDescent="0.2">
      <c r="D443" s="82"/>
      <c r="E443" s="29"/>
      <c r="H443" s="82"/>
      <c r="I443" s="29"/>
      <c r="L443" s="82"/>
      <c r="M443" s="29"/>
      <c r="N443" s="10"/>
    </row>
    <row r="444" spans="4:14" x14ac:dyDescent="0.2">
      <c r="D444" s="82"/>
      <c r="E444" s="29"/>
      <c r="H444" s="82"/>
      <c r="I444" s="29"/>
      <c r="L444" s="82"/>
      <c r="M444" s="29"/>
      <c r="N444" s="10"/>
    </row>
    <row r="445" spans="4:14" x14ac:dyDescent="0.2">
      <c r="D445" s="82"/>
      <c r="E445" s="29"/>
      <c r="H445" s="82"/>
      <c r="I445" s="29"/>
      <c r="L445" s="82"/>
      <c r="M445" s="29"/>
      <c r="N445" s="10"/>
    </row>
    <row r="446" spans="4:14" x14ac:dyDescent="0.2">
      <c r="D446" s="82"/>
      <c r="E446" s="29"/>
      <c r="H446" s="82"/>
      <c r="I446" s="29"/>
      <c r="L446" s="82"/>
      <c r="M446" s="29"/>
      <c r="N446" s="10"/>
    </row>
    <row r="447" spans="4:14" x14ac:dyDescent="0.2">
      <c r="D447" s="82"/>
      <c r="E447" s="29"/>
      <c r="H447" s="82"/>
      <c r="I447" s="29"/>
      <c r="L447" s="82"/>
      <c r="M447" s="29"/>
      <c r="N447" s="10"/>
    </row>
    <row r="448" spans="4:14" x14ac:dyDescent="0.2">
      <c r="D448" s="82"/>
      <c r="E448" s="29"/>
      <c r="H448" s="82"/>
      <c r="I448" s="29"/>
      <c r="L448" s="82"/>
      <c r="M448" s="29"/>
      <c r="N448" s="10"/>
    </row>
  </sheetData>
  <sheetProtection formatCells="0" formatColumns="0" formatRows="0" insertColumns="0" insertRows="0" insertHyperlinks="0" deleteColumns="0" deleteRows="0" sort="0" autoFilter="0" pivotTables="0"/>
  <mergeCells count="2">
    <mergeCell ref="A1:L1"/>
    <mergeCell ref="A4:A5"/>
  </mergeCells>
  <phoneticPr fontId="51" type="noConversion"/>
  <printOptions horizontalCentered="1"/>
  <pageMargins left="0.25" right="0.25" top="0.25" bottom="0.5" header="0.3" footer="0.3"/>
  <pageSetup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AB58"/>
  <sheetViews>
    <sheetView showGridLines="0" zoomScaleNormal="100" workbookViewId="0">
      <selection sqref="A1:N1"/>
    </sheetView>
  </sheetViews>
  <sheetFormatPr defaultColWidth="9.140625" defaultRowHeight="12.75" x14ac:dyDescent="0.2"/>
  <cols>
    <col min="1" max="1" width="15.42578125" style="1196" customWidth="1"/>
    <col min="2" max="10" width="9.7109375" style="1196" customWidth="1"/>
    <col min="11" max="11" width="10.7109375" style="1196" customWidth="1"/>
    <col min="12" max="13" width="9.7109375" style="1196" customWidth="1"/>
    <col min="14" max="14" width="10.7109375" style="1196" customWidth="1"/>
    <col min="15" max="15" width="15.42578125" style="1196" customWidth="1"/>
    <col min="16" max="20" width="9.7109375" style="1196" customWidth="1"/>
    <col min="21" max="21" width="10.7109375" style="1196" customWidth="1"/>
    <col min="22" max="24" width="9.7109375" style="1196" customWidth="1"/>
    <col min="25" max="25" width="11.7109375" style="1196" customWidth="1"/>
    <col min="26" max="26" width="9.7109375" style="1196" customWidth="1"/>
    <col min="27" max="27" width="12.7109375" style="1196" customWidth="1"/>
    <col min="28" max="28" width="9.140625" style="1196"/>
    <col min="29" max="16384" width="9.140625" style="701"/>
  </cols>
  <sheetData>
    <row r="1" spans="1:28" s="839" customFormat="1" ht="15.75" customHeight="1" x14ac:dyDescent="0.25">
      <c r="A1" s="1982" t="str">
        <f>CONCATENATE('List of Tables'!A81,":  ",'List of Tables'!C81)</f>
        <v>TABLE 68:  Visitor Arrival Growth by Island and MMA 2015 vs. 2014R</v>
      </c>
      <c r="B1" s="1982"/>
      <c r="C1" s="1982"/>
      <c r="D1" s="1982"/>
      <c r="E1" s="1982"/>
      <c r="F1" s="1982"/>
      <c r="G1" s="1982"/>
      <c r="H1" s="1982"/>
      <c r="I1" s="1982"/>
      <c r="J1" s="1982"/>
      <c r="K1" s="1982"/>
      <c r="L1" s="1982"/>
      <c r="M1" s="1982"/>
      <c r="N1" s="1982"/>
      <c r="O1" s="1189" t="str">
        <f>CONCATENATE(A1," (continued)")</f>
        <v>TABLE 68:  Visitor Arrival Growth by Island and MMA 2015 vs. 2014R (continued)</v>
      </c>
      <c r="P1" s="1189"/>
      <c r="Q1" s="1189"/>
      <c r="R1" s="1189"/>
      <c r="S1" s="1189"/>
      <c r="T1" s="1189"/>
      <c r="U1" s="1189"/>
      <c r="V1" s="1189"/>
      <c r="W1" s="1189"/>
      <c r="X1" s="1189"/>
      <c r="Y1" s="1189"/>
      <c r="Z1" s="1189"/>
      <c r="AA1" s="1189"/>
      <c r="AB1" s="1190"/>
    </row>
    <row r="2" spans="1:28" s="839" customFormat="1" ht="15.75" x14ac:dyDescent="0.25">
      <c r="A2" s="1981" t="s">
        <v>650</v>
      </c>
      <c r="B2" s="1981"/>
      <c r="C2" s="1981"/>
      <c r="D2" s="1981"/>
      <c r="E2" s="1981"/>
      <c r="F2" s="1981"/>
      <c r="G2" s="1981"/>
      <c r="H2" s="1981"/>
      <c r="I2" s="1981"/>
      <c r="J2" s="1981"/>
      <c r="K2" s="1981"/>
      <c r="L2" s="1981"/>
      <c r="M2" s="1981"/>
      <c r="N2" s="1981"/>
      <c r="O2" s="1981" t="str">
        <f>+A2</f>
        <v>(Arrivals by air)</v>
      </c>
      <c r="P2" s="1981"/>
      <c r="Q2" s="1981"/>
      <c r="R2" s="1981"/>
      <c r="S2" s="1981"/>
      <c r="T2" s="1981"/>
      <c r="U2" s="1981">
        <v>2014</v>
      </c>
      <c r="V2" s="1981"/>
      <c r="W2" s="1981"/>
      <c r="X2" s="1981"/>
      <c r="Y2" s="1981"/>
      <c r="Z2" s="1981"/>
      <c r="AA2" s="1981"/>
      <c r="AB2" s="1191"/>
    </row>
    <row r="3" spans="1:28" x14ac:dyDescent="0.2">
      <c r="A3" s="1192"/>
      <c r="B3" s="1192"/>
      <c r="C3" s="1192"/>
      <c r="D3" s="1193"/>
      <c r="E3" s="1193"/>
      <c r="F3" s="1194"/>
      <c r="G3" s="1193"/>
      <c r="H3" s="1193"/>
      <c r="I3" s="1193"/>
      <c r="J3" s="1193"/>
      <c r="K3" s="1193"/>
      <c r="L3" s="1193"/>
      <c r="M3" s="1193"/>
      <c r="N3" s="1193"/>
      <c r="O3" s="1192"/>
      <c r="P3" s="1193"/>
      <c r="Q3" s="1193"/>
      <c r="R3" s="1193"/>
      <c r="S3" s="1194"/>
      <c r="T3" s="1193"/>
      <c r="U3" s="1193"/>
      <c r="V3" s="1193"/>
      <c r="W3" s="1193"/>
      <c r="X3" s="1193"/>
      <c r="Y3" s="1193"/>
      <c r="Z3" s="1193"/>
      <c r="AA3" s="1195"/>
    </row>
    <row r="4" spans="1:28" ht="24" customHeight="1" x14ac:dyDescent="0.2">
      <c r="A4" s="499" t="s">
        <v>462</v>
      </c>
      <c r="B4" s="500" t="s">
        <v>458</v>
      </c>
      <c r="C4" s="500" t="s">
        <v>459</v>
      </c>
      <c r="D4" s="501" t="s">
        <v>365</v>
      </c>
      <c r="E4" s="501" t="s">
        <v>370</v>
      </c>
      <c r="F4" s="502" t="s">
        <v>367</v>
      </c>
      <c r="G4" s="503"/>
      <c r="H4" s="503"/>
      <c r="I4" s="503"/>
      <c r="J4" s="503"/>
      <c r="K4" s="504"/>
      <c r="L4" s="502" t="s">
        <v>368</v>
      </c>
      <c r="M4" s="503"/>
      <c r="N4" s="504"/>
      <c r="O4" s="499" t="s">
        <v>462</v>
      </c>
      <c r="P4" s="355" t="s">
        <v>366</v>
      </c>
      <c r="Q4" s="505"/>
      <c r="R4" s="356"/>
      <c r="S4" s="356"/>
      <c r="T4" s="356"/>
      <c r="U4" s="357"/>
      <c r="V4" s="356" t="s">
        <v>369</v>
      </c>
      <c r="W4" s="505"/>
      <c r="X4" s="356"/>
      <c r="Y4" s="357"/>
      <c r="Z4" s="501" t="s">
        <v>371</v>
      </c>
      <c r="AA4" s="506" t="s">
        <v>264</v>
      </c>
      <c r="AB4" s="4"/>
    </row>
    <row r="5" spans="1:28" ht="12" customHeight="1" x14ac:dyDescent="0.2">
      <c r="A5" s="1921" t="s">
        <v>264</v>
      </c>
      <c r="B5" s="1917" t="s">
        <v>381</v>
      </c>
      <c r="C5" s="1913" t="s">
        <v>375</v>
      </c>
      <c r="D5" s="1913" t="s">
        <v>324</v>
      </c>
      <c r="E5" s="1913" t="s">
        <v>334</v>
      </c>
      <c r="F5" s="1919" t="s">
        <v>209</v>
      </c>
      <c r="G5" s="1915" t="s">
        <v>331</v>
      </c>
      <c r="H5" s="1915" t="s">
        <v>330</v>
      </c>
      <c r="I5" s="1915" t="s">
        <v>332</v>
      </c>
      <c r="J5" s="1909" t="s">
        <v>376</v>
      </c>
      <c r="K5" s="1917" t="s">
        <v>950</v>
      </c>
      <c r="L5" s="1919" t="s">
        <v>604</v>
      </c>
      <c r="M5" s="1909" t="s">
        <v>210</v>
      </c>
      <c r="N5" s="1917" t="s">
        <v>951</v>
      </c>
      <c r="O5" s="1921" t="s">
        <v>264</v>
      </c>
      <c r="P5" s="1922" t="s">
        <v>322</v>
      </c>
      <c r="Q5" s="1909" t="s">
        <v>211</v>
      </c>
      <c r="R5" s="1915" t="s">
        <v>325</v>
      </c>
      <c r="S5" s="1909" t="s">
        <v>378</v>
      </c>
      <c r="T5" s="1915" t="s">
        <v>327</v>
      </c>
      <c r="U5" s="1917" t="s">
        <v>952</v>
      </c>
      <c r="V5" s="1919" t="s">
        <v>377</v>
      </c>
      <c r="W5" s="1909" t="s">
        <v>254</v>
      </c>
      <c r="X5" s="1909" t="s">
        <v>256</v>
      </c>
      <c r="Y5" s="1909" t="s">
        <v>953</v>
      </c>
      <c r="Z5" s="1911" t="s">
        <v>321</v>
      </c>
      <c r="AA5" s="1913" t="s">
        <v>379</v>
      </c>
      <c r="AB5" s="4"/>
    </row>
    <row r="6" spans="1:28" ht="12" customHeight="1" x14ac:dyDescent="0.2">
      <c r="A6" s="1912"/>
      <c r="B6" s="1918" t="s">
        <v>258</v>
      </c>
      <c r="C6" s="1914" t="s">
        <v>257</v>
      </c>
      <c r="D6" s="1914"/>
      <c r="E6" s="1914"/>
      <c r="F6" s="1920" t="s">
        <v>329</v>
      </c>
      <c r="G6" s="1916"/>
      <c r="H6" s="1916"/>
      <c r="I6" s="1916"/>
      <c r="J6" s="1910" t="s">
        <v>328</v>
      </c>
      <c r="K6" s="1917"/>
      <c r="L6" s="1920"/>
      <c r="M6" s="1910" t="s">
        <v>333</v>
      </c>
      <c r="N6" s="1918" t="s">
        <v>368</v>
      </c>
      <c r="O6" s="1912"/>
      <c r="P6" s="1923" t="s">
        <v>322</v>
      </c>
      <c r="Q6" s="1910" t="s">
        <v>323</v>
      </c>
      <c r="R6" s="1916" t="s">
        <v>325</v>
      </c>
      <c r="S6" s="1910" t="s">
        <v>326</v>
      </c>
      <c r="T6" s="1916" t="s">
        <v>327</v>
      </c>
      <c r="U6" s="1918"/>
      <c r="V6" s="1920"/>
      <c r="W6" s="1910" t="s">
        <v>254</v>
      </c>
      <c r="X6" s="1910" t="s">
        <v>256</v>
      </c>
      <c r="Y6" s="1910" t="s">
        <v>374</v>
      </c>
      <c r="Z6" s="1912"/>
      <c r="AA6" s="1914" t="s">
        <v>335</v>
      </c>
      <c r="AB6" s="4"/>
    </row>
    <row r="7" spans="1:28" ht="12" x14ac:dyDescent="0.2">
      <c r="A7" s="1198" t="s">
        <v>538</v>
      </c>
      <c r="B7" s="1673">
        <v>4.3721525158913366E-2</v>
      </c>
      <c r="C7" s="1673">
        <v>5.517358889565549E-2</v>
      </c>
      <c r="D7" s="1673">
        <v>-2.2253504428773257E-2</v>
      </c>
      <c r="E7" s="1673">
        <v>-3.695244281114811E-3</v>
      </c>
      <c r="F7" s="1673">
        <v>7.9555355833595465E-2</v>
      </c>
      <c r="G7" s="1673">
        <v>-2.2971200159071337E-2</v>
      </c>
      <c r="H7" s="1673">
        <v>2.8191418965403123E-3</v>
      </c>
      <c r="I7" s="1673">
        <v>-3.7254408221994946E-2</v>
      </c>
      <c r="J7" s="1673">
        <v>4.5836650147198912E-2</v>
      </c>
      <c r="K7" s="1673">
        <v>2.5505292812359987E-2</v>
      </c>
      <c r="L7" s="1673">
        <v>8.8296207798937848E-2</v>
      </c>
      <c r="M7" s="1673">
        <v>3.6340004324875989E-2</v>
      </c>
      <c r="N7" s="1673">
        <v>7.9808748841967869E-2</v>
      </c>
      <c r="O7" s="1674" t="s">
        <v>538</v>
      </c>
      <c r="P7" s="1673">
        <v>8.6897527435728858E-2</v>
      </c>
      <c r="Q7" s="1673">
        <v>-0.19154534148524413</v>
      </c>
      <c r="R7" s="1673">
        <v>9.8357571995723439E-2</v>
      </c>
      <c r="S7" s="1673">
        <v>-7.7661578014601412E-2</v>
      </c>
      <c r="T7" s="1673">
        <v>-0.1352559246853576</v>
      </c>
      <c r="U7" s="1673">
        <v>7.5479677589952776E-2</v>
      </c>
      <c r="V7" s="1673">
        <v>-2.1782443656389861E-2</v>
      </c>
      <c r="W7" s="1673">
        <v>-0.13642493265494546</v>
      </c>
      <c r="X7" s="1673">
        <v>-2.1446647339769122E-2</v>
      </c>
      <c r="Y7" s="1673">
        <v>-8.2968186553865342E-2</v>
      </c>
      <c r="Z7" s="1673">
        <v>2.4935966983866784E-2</v>
      </c>
      <c r="AA7" s="1673">
        <v>2.8365538391987813E-2</v>
      </c>
      <c r="AB7" s="1200"/>
    </row>
    <row r="8" spans="1:28" ht="12" x14ac:dyDescent="0.2">
      <c r="A8" s="1201" t="s">
        <v>476</v>
      </c>
      <c r="B8" s="1673">
        <v>8.6309860677346292E-2</v>
      </c>
      <c r="C8" s="1673">
        <v>4.7436894162323974E-2</v>
      </c>
      <c r="D8" s="1673">
        <v>8.8971791362885198E-4</v>
      </c>
      <c r="E8" s="1673">
        <v>-4.3662502893801816E-2</v>
      </c>
      <c r="F8" s="1673">
        <v>5.233242589316512E-2</v>
      </c>
      <c r="G8" s="1673">
        <v>0.32820232128834481</v>
      </c>
      <c r="H8" s="1673">
        <v>-4.5773311010962665E-2</v>
      </c>
      <c r="I8" s="1673">
        <v>-1.801797412748497E-3</v>
      </c>
      <c r="J8" s="1673">
        <v>2.8441943329941283E-2</v>
      </c>
      <c r="K8" s="1673">
        <v>3.217411441671382E-2</v>
      </c>
      <c r="L8" s="1673">
        <v>-4.1827222280730977E-2</v>
      </c>
      <c r="M8" s="1673">
        <v>1.5038954373112973E-2</v>
      </c>
      <c r="N8" s="1673">
        <v>-3.3370068617500859E-2</v>
      </c>
      <c r="O8" s="1675" t="s">
        <v>476</v>
      </c>
      <c r="P8" s="1673">
        <v>7.9727756025312749E-2</v>
      </c>
      <c r="Q8" s="1673">
        <v>-1.8676234040733476E-2</v>
      </c>
      <c r="R8" s="1673">
        <v>4.3781633803034146E-2</v>
      </c>
      <c r="S8" s="1673">
        <v>0.4330949605199122</v>
      </c>
      <c r="T8" s="1673">
        <v>7.2487302971344522E-2</v>
      </c>
      <c r="U8" s="1673">
        <v>6.1852594699973555E-2</v>
      </c>
      <c r="V8" s="1673">
        <v>6.0159329275279887E-2</v>
      </c>
      <c r="W8" s="1673">
        <v>-0.10948223813432413</v>
      </c>
      <c r="X8" s="1673">
        <v>1.3600610337485182E-3</v>
      </c>
      <c r="Y8" s="1673">
        <v>-3.6329801559542005E-2</v>
      </c>
      <c r="Z8" s="1673">
        <v>2.3466342304827661E-2</v>
      </c>
      <c r="AA8" s="1673">
        <v>5.0774906332132407E-2</v>
      </c>
      <c r="AB8" s="1200"/>
    </row>
    <row r="9" spans="1:28" ht="12" x14ac:dyDescent="0.2">
      <c r="A9" s="1201" t="s">
        <v>539</v>
      </c>
      <c r="B9" s="1673">
        <v>9.1767348688311656E-2</v>
      </c>
      <c r="C9" s="1673">
        <v>0.12360798711579407</v>
      </c>
      <c r="D9" s="1673">
        <v>1.2205397735887627E-2</v>
      </c>
      <c r="E9" s="1673">
        <v>-0.12163643595172073</v>
      </c>
      <c r="F9" s="1673">
        <v>0.16465559157276294</v>
      </c>
      <c r="G9" s="1673">
        <v>-0.2371596377036353</v>
      </c>
      <c r="H9" s="1673">
        <v>-0.26741483924587262</v>
      </c>
      <c r="I9" s="1673">
        <v>-0.2544066860304563</v>
      </c>
      <c r="J9" s="1673">
        <v>-1.6725133093070631E-2</v>
      </c>
      <c r="K9" s="1673">
        <v>-0.14429778876365948</v>
      </c>
      <c r="L9" s="1673">
        <v>-0.20100822738820606</v>
      </c>
      <c r="M9" s="1673">
        <v>1.6161623220068073</v>
      </c>
      <c r="N9" s="1673">
        <v>3.4737292899642558E-3</v>
      </c>
      <c r="O9" s="1675" t="s">
        <v>539</v>
      </c>
      <c r="P9" s="1673">
        <v>2.2714532305626416</v>
      </c>
      <c r="Q9" s="1673">
        <v>-0.36728288078737992</v>
      </c>
      <c r="R9" s="1673">
        <v>-0.2037644619984923</v>
      </c>
      <c r="S9" s="1673">
        <v>3.4343110442461411</v>
      </c>
      <c r="T9" s="1673">
        <v>3.5789938991347112</v>
      </c>
      <c r="U9" s="1673">
        <v>1.1074296182899594</v>
      </c>
      <c r="V9" s="1673">
        <v>0.11407237359642457</v>
      </c>
      <c r="W9" s="1673">
        <v>-6.755075957629135E-2</v>
      </c>
      <c r="X9" s="1673">
        <v>-0.24197362906095898</v>
      </c>
      <c r="Y9" s="1673">
        <v>-9.2505092897385524E-2</v>
      </c>
      <c r="Z9" s="1673">
        <v>-2.1096720237500945E-2</v>
      </c>
      <c r="AA9" s="1673">
        <v>7.7658444017924572E-2</v>
      </c>
      <c r="AB9" s="1200"/>
    </row>
    <row r="10" spans="1:28" ht="12" x14ac:dyDescent="0.2">
      <c r="A10" s="1201" t="s">
        <v>554</v>
      </c>
      <c r="B10" s="1673">
        <v>-0.19866218058150809</v>
      </c>
      <c r="C10" s="1673">
        <v>-0.20966224559996674</v>
      </c>
      <c r="D10" s="1673">
        <v>-8.3279233365334843E-3</v>
      </c>
      <c r="E10" s="1673">
        <v>-0.21421046974823246</v>
      </c>
      <c r="F10" s="1673">
        <v>-0.38654633943091371</v>
      </c>
      <c r="G10" s="1673">
        <v>-0.46506876592172242</v>
      </c>
      <c r="H10" s="1673">
        <v>-0.12764817279511412</v>
      </c>
      <c r="I10" s="1673">
        <v>-0.35318555927927775</v>
      </c>
      <c r="J10" s="1673">
        <v>-9.9135841516625883E-2</v>
      </c>
      <c r="K10" s="1673">
        <v>-0.27308782504120732</v>
      </c>
      <c r="L10" s="1673">
        <v>9.179261720411544E-2</v>
      </c>
      <c r="M10" s="1673">
        <v>0.11512264752367736</v>
      </c>
      <c r="N10" s="1673">
        <v>9.5680935983380275E-2</v>
      </c>
      <c r="O10" s="1675" t="s">
        <v>554</v>
      </c>
      <c r="P10" s="1673">
        <v>2.1473513251120213</v>
      </c>
      <c r="Q10" s="1673">
        <v>-0.18756254604431596</v>
      </c>
      <c r="R10" s="1673">
        <v>0.20096520839417187</v>
      </c>
      <c r="S10" s="1673">
        <v>1.5420834078405684E-2</v>
      </c>
      <c r="T10" s="1673">
        <v>0.98149272442325464</v>
      </c>
      <c r="U10" s="1673">
        <v>1.0698809702773671</v>
      </c>
      <c r="V10" s="1673">
        <v>0.19259355702802552</v>
      </c>
      <c r="W10" s="1673">
        <v>-0.45496294487173145</v>
      </c>
      <c r="X10" s="1673">
        <v>1.1164632506951053</v>
      </c>
      <c r="Y10" s="1673">
        <v>0.28591320658723701</v>
      </c>
      <c r="Z10" s="1673">
        <v>0.11859698255504408</v>
      </c>
      <c r="AA10" s="1673">
        <v>-0.14321502076131176</v>
      </c>
      <c r="AB10" s="1200"/>
    </row>
    <row r="11" spans="1:28" ht="12" x14ac:dyDescent="0.2">
      <c r="A11" s="1201" t="s">
        <v>540</v>
      </c>
      <c r="B11" s="1673">
        <v>6.9419275513214806E-2</v>
      </c>
      <c r="C11" s="1673">
        <v>1.3552654173739605E-2</v>
      </c>
      <c r="D11" s="1673">
        <v>7.8379924576409923E-2</v>
      </c>
      <c r="E11" s="1673">
        <v>-3.9222869209735611E-2</v>
      </c>
      <c r="F11" s="1673">
        <v>2.0407319740118675E-2</v>
      </c>
      <c r="G11" s="1673">
        <v>0.14790621574101626</v>
      </c>
      <c r="H11" s="1673">
        <v>4.4193032626365536E-2</v>
      </c>
      <c r="I11" s="1673">
        <v>-0.1985283460864084</v>
      </c>
      <c r="J11" s="1673">
        <v>9.3508925851000457E-2</v>
      </c>
      <c r="K11" s="1673">
        <v>3.970236633354924E-2</v>
      </c>
      <c r="L11" s="1673">
        <v>4.8912273996686857E-2</v>
      </c>
      <c r="M11" s="1673">
        <v>3.9267984415351259E-2</v>
      </c>
      <c r="N11" s="1673">
        <v>4.7677362389185268E-2</v>
      </c>
      <c r="O11" s="1675" t="s">
        <v>540</v>
      </c>
      <c r="P11" s="1673">
        <v>0.22486782549342704</v>
      </c>
      <c r="Q11" s="1673">
        <v>5.5712497444412888E-2</v>
      </c>
      <c r="R11" s="1673">
        <v>0.39749375560785338</v>
      </c>
      <c r="S11" s="1673">
        <v>3.2806285805843247</v>
      </c>
      <c r="T11" s="1673">
        <v>0.56521748523104809</v>
      </c>
      <c r="U11" s="1673">
        <v>0.37350520882982813</v>
      </c>
      <c r="V11" s="1673">
        <v>-2.7305067602655182E-2</v>
      </c>
      <c r="W11" s="1673">
        <v>-8.9248245135821209E-3</v>
      </c>
      <c r="X11" s="1673">
        <v>-9.9681837282108929E-2</v>
      </c>
      <c r="Y11" s="1673">
        <v>-4.5528033644759366E-2</v>
      </c>
      <c r="Z11" s="1673">
        <v>0.12452821009116929</v>
      </c>
      <c r="AA11" s="1673">
        <v>4.8018254353349527E-2</v>
      </c>
      <c r="AB11" s="1200"/>
    </row>
    <row r="12" spans="1:28" ht="12" x14ac:dyDescent="0.2">
      <c r="A12" s="1201" t="s">
        <v>669</v>
      </c>
      <c r="B12" s="1673">
        <v>0.10382773483572613</v>
      </c>
      <c r="C12" s="1673">
        <v>3.0771863450335352E-2</v>
      </c>
      <c r="D12" s="1673">
        <v>-0.17508169883503716</v>
      </c>
      <c r="E12" s="1673">
        <v>-1.8480630109812195E-2</v>
      </c>
      <c r="F12" s="1673">
        <v>4.5806779658409895E-2</v>
      </c>
      <c r="G12" s="1673">
        <v>9.5786338615244312E-2</v>
      </c>
      <c r="H12" s="1673">
        <v>4.2390328682603007E-2</v>
      </c>
      <c r="I12" s="1673">
        <v>-7.268352998862912E-2</v>
      </c>
      <c r="J12" s="1673">
        <v>1.5259883801660027E-2</v>
      </c>
      <c r="K12" s="1673">
        <v>4.0921461094535365E-2</v>
      </c>
      <c r="L12" s="1673">
        <v>8.3648117538079103E-2</v>
      </c>
      <c r="M12" s="1673">
        <v>7.2299154839265314E-2</v>
      </c>
      <c r="N12" s="1673">
        <v>8.1955463325045913E-2</v>
      </c>
      <c r="O12" s="1675" t="s">
        <v>669</v>
      </c>
      <c r="P12" s="1673">
        <v>0.42986197600854587</v>
      </c>
      <c r="Q12" s="1673">
        <v>-3.4663204414934201E-2</v>
      </c>
      <c r="R12" s="1673">
        <v>1.9459950097330671E-2</v>
      </c>
      <c r="S12" s="1673">
        <v>0.62773797840704448</v>
      </c>
      <c r="T12" s="1673">
        <v>0.29478327147603411</v>
      </c>
      <c r="U12" s="1673">
        <v>0.29254419436500112</v>
      </c>
      <c r="V12" s="1673">
        <v>0.18031253358720545</v>
      </c>
      <c r="W12" s="1673">
        <v>-0.12887151431117955</v>
      </c>
      <c r="X12" s="1673">
        <v>-1.3426643728384938E-2</v>
      </c>
      <c r="Y12" s="1673">
        <v>-4.817651481498475E-2</v>
      </c>
      <c r="Z12" s="1673">
        <v>-1.35349708688086E-2</v>
      </c>
      <c r="AA12" s="1673">
        <v>4.1444921652919853E-2</v>
      </c>
      <c r="AB12" s="1200"/>
    </row>
    <row r="13" spans="1:28" ht="12" x14ac:dyDescent="0.2">
      <c r="A13" s="1201" t="s">
        <v>477</v>
      </c>
      <c r="B13" s="1673">
        <v>8.958226631096361E-2</v>
      </c>
      <c r="C13" s="1673">
        <v>5.6867104276550562E-2</v>
      </c>
      <c r="D13" s="1673">
        <v>-0.29485159865256122</v>
      </c>
      <c r="E13" s="1673">
        <v>1.920641763708027E-2</v>
      </c>
      <c r="F13" s="1673">
        <v>6.5219809473813298E-2</v>
      </c>
      <c r="G13" s="1673">
        <v>0.22553296540054327</v>
      </c>
      <c r="H13" s="1673">
        <v>-1.576817649257644E-2</v>
      </c>
      <c r="I13" s="1673">
        <v>-0.13096988058741646</v>
      </c>
      <c r="J13" s="1673">
        <v>1.2575240494525934E-2</v>
      </c>
      <c r="K13" s="1673">
        <v>3.9668458072613544E-2</v>
      </c>
      <c r="L13" s="1673">
        <v>0.1319611090573875</v>
      </c>
      <c r="M13" s="1673">
        <v>0.24072458412267481</v>
      </c>
      <c r="N13" s="1673">
        <v>0.14575814217272315</v>
      </c>
      <c r="O13" s="1675" t="s">
        <v>477</v>
      </c>
      <c r="P13" s="1673">
        <v>0.24843789209008299</v>
      </c>
      <c r="Q13" s="1673">
        <v>-0.10128955076352776</v>
      </c>
      <c r="R13" s="1673">
        <v>-9.3775984459524994E-2</v>
      </c>
      <c r="S13" s="1673">
        <v>2.0867087578846033</v>
      </c>
      <c r="T13" s="1673">
        <v>0.63745761897847519</v>
      </c>
      <c r="U13" s="1673">
        <v>0.17321871766934041</v>
      </c>
      <c r="V13" s="1673">
        <v>0.52363037218569175</v>
      </c>
      <c r="W13" s="1673">
        <v>-0.18605057473661996</v>
      </c>
      <c r="X13" s="1673">
        <v>-6.6805882498402927E-2</v>
      </c>
      <c r="Y13" s="1673">
        <v>-7.1308890136186395E-2</v>
      </c>
      <c r="Z13" s="1673">
        <v>7.4194396728040554E-2</v>
      </c>
      <c r="AA13" s="1673">
        <v>3.1527993864803733E-2</v>
      </c>
      <c r="AB13" s="1200"/>
    </row>
    <row r="14" spans="1:28" ht="12" x14ac:dyDescent="0.2">
      <c r="A14" s="1201" t="s">
        <v>478</v>
      </c>
      <c r="B14" s="1673">
        <v>0.10628332234675469</v>
      </c>
      <c r="C14" s="1673">
        <v>2.2376268476491816E-2</v>
      </c>
      <c r="D14" s="1673">
        <v>-0.11887795648704581</v>
      </c>
      <c r="E14" s="1673">
        <v>-2.0595349893988747E-2</v>
      </c>
      <c r="F14" s="1673">
        <v>1.3539050501742561E-2</v>
      </c>
      <c r="G14" s="1673">
        <v>9.9192356399386214E-2</v>
      </c>
      <c r="H14" s="1673">
        <v>8.3119816091419288E-2</v>
      </c>
      <c r="I14" s="1673">
        <v>-2.9646783228002273E-2</v>
      </c>
      <c r="J14" s="1673">
        <v>1.3786099736365727E-2</v>
      </c>
      <c r="K14" s="1673">
        <v>4.9997366032618326E-2</v>
      </c>
      <c r="L14" s="1673">
        <v>5.7547965492240796E-2</v>
      </c>
      <c r="M14" s="1673">
        <v>4.399665612108216E-2</v>
      </c>
      <c r="N14" s="1673">
        <v>5.5458008632247369E-2</v>
      </c>
      <c r="O14" s="1675" t="s">
        <v>478</v>
      </c>
      <c r="P14" s="1673">
        <v>0.59497998264476015</v>
      </c>
      <c r="Q14" s="1673">
        <v>-7.298007151177148E-2</v>
      </c>
      <c r="R14" s="1673">
        <v>0.12116720658128619</v>
      </c>
      <c r="S14" s="1673">
        <v>0.54285095871860523</v>
      </c>
      <c r="T14" s="1673">
        <v>0.2160305669453603</v>
      </c>
      <c r="U14" s="1673">
        <v>0.41749115770306666</v>
      </c>
      <c r="V14" s="1673">
        <v>0.17149774167944598</v>
      </c>
      <c r="W14" s="1673">
        <v>-0.10464697229405324</v>
      </c>
      <c r="X14" s="1673">
        <v>8.1418232846065572E-2</v>
      </c>
      <c r="Y14" s="1673">
        <v>1.9118401299316238E-3</v>
      </c>
      <c r="Z14" s="1673">
        <v>1.3580802565618024E-2</v>
      </c>
      <c r="AA14" s="1673">
        <v>5.3190526599716292E-2</v>
      </c>
      <c r="AB14" s="1200"/>
    </row>
    <row r="15" spans="1:28" ht="12" x14ac:dyDescent="0.2">
      <c r="A15" s="1198" t="s">
        <v>215</v>
      </c>
      <c r="B15" s="1676">
        <v>7.7462568436339599E-2</v>
      </c>
      <c r="C15" s="1676">
        <v>5.2878311171952116E-2</v>
      </c>
      <c r="D15" s="1676">
        <v>-1.9471250880523979E-2</v>
      </c>
      <c r="E15" s="1676">
        <v>-1.9966881864019091E-2</v>
      </c>
      <c r="F15" s="1676">
        <v>5.305824092107244E-2</v>
      </c>
      <c r="G15" s="1676">
        <v>-1.4245062395475268E-2</v>
      </c>
      <c r="H15" s="1676">
        <v>8.2734214107680172E-4</v>
      </c>
      <c r="I15" s="1676">
        <v>-1.4141571382084731E-2</v>
      </c>
      <c r="J15" s="1676">
        <v>3.1387029950559357E-2</v>
      </c>
      <c r="K15" s="1676">
        <v>1.8634445828573393E-2</v>
      </c>
      <c r="L15" s="1676">
        <v>8.3029027004223654E-2</v>
      </c>
      <c r="M15" s="1676">
        <v>4.0881959256969358E-2</v>
      </c>
      <c r="N15" s="1676">
        <v>7.6075140076971803E-2</v>
      </c>
      <c r="O15" s="1674" t="s">
        <v>215</v>
      </c>
      <c r="P15" s="1676">
        <v>8.6418984544979469E-2</v>
      </c>
      <c r="Q15" s="1676">
        <v>-0.15773683482699766</v>
      </c>
      <c r="R15" s="1676">
        <v>8.7244051136620954E-2</v>
      </c>
      <c r="S15" s="1676">
        <v>2.7515298220982701E-2</v>
      </c>
      <c r="T15" s="1676">
        <v>-0.14259139792790085</v>
      </c>
      <c r="U15" s="1676">
        <v>6.9877333026888019E-2</v>
      </c>
      <c r="V15" s="1676">
        <v>-3.3282647153774797E-2</v>
      </c>
      <c r="W15" s="1676">
        <v>-0.10861114037340387</v>
      </c>
      <c r="X15" s="1676">
        <v>-6.9323119852056636E-3</v>
      </c>
      <c r="Y15" s="1676">
        <v>-6.114807688708479E-2</v>
      </c>
      <c r="Z15" s="1676">
        <v>3.189082003344923E-2</v>
      </c>
      <c r="AA15" s="1676">
        <v>4.4736523321860656E-2</v>
      </c>
      <c r="AB15" s="1200"/>
    </row>
    <row r="16" spans="1:28" ht="12" x14ac:dyDescent="0.2">
      <c r="A16" s="1202" t="s">
        <v>479</v>
      </c>
      <c r="B16" s="1325"/>
      <c r="C16" s="1325"/>
      <c r="D16" s="1325"/>
      <c r="E16" s="1325"/>
      <c r="F16" s="1325"/>
      <c r="G16" s="1325"/>
      <c r="H16" s="1325"/>
      <c r="I16" s="1325"/>
      <c r="J16" s="1325"/>
      <c r="K16" s="1325"/>
      <c r="L16" s="1325"/>
      <c r="M16" s="1325"/>
      <c r="N16" s="1325"/>
      <c r="O16" s="1202" t="s">
        <v>250</v>
      </c>
      <c r="P16" s="1325"/>
      <c r="Q16" s="1325"/>
      <c r="R16" s="1325"/>
      <c r="S16" s="1325"/>
      <c r="T16" s="1325"/>
      <c r="U16" s="1325"/>
      <c r="V16" s="1325"/>
      <c r="W16" s="1325"/>
      <c r="X16" s="1325"/>
      <c r="Y16" s="1325"/>
      <c r="Z16" s="1325"/>
      <c r="AA16" s="1325"/>
      <c r="AB16" s="1197"/>
    </row>
    <row r="17" spans="1:28" ht="12" x14ac:dyDescent="0.2">
      <c r="A17" s="1198" t="s">
        <v>538</v>
      </c>
      <c r="B17" s="1673">
        <v>5.588767022898139E-2</v>
      </c>
      <c r="C17" s="1673">
        <v>4.0873870519180129E-2</v>
      </c>
      <c r="D17" s="1673">
        <v>-4.2755158998546122E-2</v>
      </c>
      <c r="E17" s="1673">
        <v>-0.23731488546813548</v>
      </c>
      <c r="F17" s="1673">
        <v>7.2673954430200914E-3</v>
      </c>
      <c r="G17" s="1673">
        <v>-2.0026663495389663E-2</v>
      </c>
      <c r="H17" s="1673">
        <v>-4.2350058170404485E-2</v>
      </c>
      <c r="I17" s="1673">
        <v>-8.5860006708216738E-2</v>
      </c>
      <c r="J17" s="1673">
        <v>-1.9674338700131022E-2</v>
      </c>
      <c r="K17" s="1673">
        <v>-2.3647587027546241E-2</v>
      </c>
      <c r="L17" s="1673">
        <v>-8.7084136803044748E-2</v>
      </c>
      <c r="M17" s="1673">
        <v>-5.3413597772826511E-2</v>
      </c>
      <c r="N17" s="1673">
        <v>-8.2078813095013178E-2</v>
      </c>
      <c r="O17" s="1674" t="s">
        <v>538</v>
      </c>
      <c r="P17" s="1673">
        <v>9.1686092342181391E-2</v>
      </c>
      <c r="Q17" s="1673">
        <v>-0.18470530216070219</v>
      </c>
      <c r="R17" s="1673">
        <v>-0.12391424618369475</v>
      </c>
      <c r="S17" s="1673">
        <v>2.6638548929725767E-2</v>
      </c>
      <c r="T17" s="1673">
        <v>-0.19802901889762317</v>
      </c>
      <c r="U17" s="1673">
        <v>3.5259148422605593E-2</v>
      </c>
      <c r="V17" s="1673">
        <v>-8.3722005929279655E-2</v>
      </c>
      <c r="W17" s="1673">
        <v>-0.14992629844950345</v>
      </c>
      <c r="X17" s="1673">
        <v>-7.5498299998404711E-2</v>
      </c>
      <c r="Y17" s="1673">
        <v>-0.11662250643798926</v>
      </c>
      <c r="Z17" s="1673">
        <v>3.1924328905016577E-2</v>
      </c>
      <c r="AA17" s="1673">
        <v>3.2057112893519653E-2</v>
      </c>
      <c r="AB17" s="1200"/>
    </row>
    <row r="18" spans="1:28" ht="12" x14ac:dyDescent="0.2">
      <c r="A18" s="1201" t="s">
        <v>476</v>
      </c>
      <c r="B18" s="1673">
        <v>8.2099484259390745E-2</v>
      </c>
      <c r="C18" s="1673">
        <v>5.3090028009581403E-2</v>
      </c>
      <c r="D18" s="1673">
        <v>-0.1217088905696543</v>
      </c>
      <c r="E18" s="1673">
        <v>-0.22377225250667249</v>
      </c>
      <c r="F18" s="1673">
        <v>4.0259176478433731E-4</v>
      </c>
      <c r="G18" s="1673">
        <v>-4.6389271555284266E-2</v>
      </c>
      <c r="H18" s="1673">
        <v>-5.0610048867906501E-2</v>
      </c>
      <c r="I18" s="1673">
        <v>-6.0599737165867772E-2</v>
      </c>
      <c r="J18" s="1673">
        <v>1.5669975277677647E-2</v>
      </c>
      <c r="K18" s="1673">
        <v>-2.7515639611102292E-2</v>
      </c>
      <c r="L18" s="1673">
        <v>-8.4647972516987011E-2</v>
      </c>
      <c r="M18" s="1673">
        <v>5.3782782044907967E-2</v>
      </c>
      <c r="N18" s="1673">
        <v>-5.8572176050664761E-2</v>
      </c>
      <c r="O18" s="1675" t="s">
        <v>476</v>
      </c>
      <c r="P18" s="1673">
        <v>1.1142669928475462E-2</v>
      </c>
      <c r="Q18" s="1673">
        <v>-0.13463877893446682</v>
      </c>
      <c r="R18" s="1673">
        <v>-0.10520947403827084</v>
      </c>
      <c r="S18" s="1673">
        <v>0.32836644249535385</v>
      </c>
      <c r="T18" s="1673">
        <v>-0.24877874790999788</v>
      </c>
      <c r="U18" s="1673">
        <v>-2.167279901703812E-2</v>
      </c>
      <c r="V18" s="1673">
        <v>1.4747707703903722E-2</v>
      </c>
      <c r="W18" s="1673">
        <v>-0.13326581970272389</v>
      </c>
      <c r="X18" s="1673">
        <v>-5.1781627100157691E-2</v>
      </c>
      <c r="Y18" s="1673">
        <v>-7.3891149357534033E-2</v>
      </c>
      <c r="Z18" s="1673">
        <v>6.4411921513339368E-2</v>
      </c>
      <c r="AA18" s="1673">
        <v>5.3739284128805007E-2</v>
      </c>
      <c r="AB18" s="1200"/>
    </row>
    <row r="19" spans="1:28" ht="12" x14ac:dyDescent="0.2">
      <c r="A19" s="1201" t="s">
        <v>539</v>
      </c>
      <c r="B19" s="1673">
        <v>7.357967543321238E-2</v>
      </c>
      <c r="C19" s="1673">
        <v>6.7751163453582758E-2</v>
      </c>
      <c r="D19" s="1673">
        <v>-0.70862919088815612</v>
      </c>
      <c r="E19" s="1673">
        <v>-0.14837610871899867</v>
      </c>
      <c r="F19" s="1673">
        <v>-0.1975397258167069</v>
      </c>
      <c r="G19" s="1673">
        <v>-0.2371596377036353</v>
      </c>
      <c r="H19" s="1673">
        <v>-1.8812125333556456E-2</v>
      </c>
      <c r="I19" s="1673">
        <v>-0.2544066860304563</v>
      </c>
      <c r="J19" s="1673">
        <v>-1.6725133093070631E-2</v>
      </c>
      <c r="K19" s="1673">
        <v>-0.10346949499679674</v>
      </c>
      <c r="L19" s="1673">
        <v>-0.29933231563862395</v>
      </c>
      <c r="M19" s="1673">
        <v>-0.6863222215034287</v>
      </c>
      <c r="N19" s="1673">
        <v>-0.38695060740950027</v>
      </c>
      <c r="O19" s="1675" t="s">
        <v>539</v>
      </c>
      <c r="P19" s="1673">
        <v>0.1157322605834703</v>
      </c>
      <c r="Q19" s="1673">
        <v>-0.71213974924953782</v>
      </c>
      <c r="R19" s="1673">
        <v>-0.60883919243275353</v>
      </c>
      <c r="S19" s="1673">
        <v>-0.50673259514405322</v>
      </c>
      <c r="T19" s="1673">
        <v>-0.53596700410264941</v>
      </c>
      <c r="U19" s="1673">
        <v>-0.17944104094198382</v>
      </c>
      <c r="V19" s="1673">
        <v>0.11407237359642457</v>
      </c>
      <c r="W19" s="1673">
        <v>-6.755075957629135E-2</v>
      </c>
      <c r="X19" s="1673">
        <v>-0.24197362906095898</v>
      </c>
      <c r="Y19" s="1673">
        <v>-9.2505092897385524E-2</v>
      </c>
      <c r="Z19" s="1673">
        <v>5.0789008309414262E-2</v>
      </c>
      <c r="AA19" s="1673">
        <v>4.4126533293226473E-2</v>
      </c>
      <c r="AB19" s="1200"/>
    </row>
    <row r="20" spans="1:28" ht="12" x14ac:dyDescent="0.2">
      <c r="A20" s="1201" t="s">
        <v>554</v>
      </c>
      <c r="B20" s="1673">
        <v>-0.16139041783862157</v>
      </c>
      <c r="C20" s="1673">
        <v>-0.19567678934879373</v>
      </c>
      <c r="D20" s="1673">
        <v>-0.73737692449396275</v>
      </c>
      <c r="E20" s="1673">
        <v>-0.27759320296762968</v>
      </c>
      <c r="F20" s="1673">
        <v>-0.43277516871883748</v>
      </c>
      <c r="G20" s="1673">
        <v>-0.46506876592172242</v>
      </c>
      <c r="H20" s="1673">
        <v>-0.26190773102390269</v>
      </c>
      <c r="I20" s="1673">
        <v>-0.49293530851530781</v>
      </c>
      <c r="J20" s="1673">
        <v>-9.9135841516625883E-2</v>
      </c>
      <c r="K20" s="1673">
        <v>-0.33987368249334204</v>
      </c>
      <c r="L20" s="1673">
        <v>-0.44532500927006241</v>
      </c>
      <c r="M20" s="1673">
        <v>-0.39514187387211386</v>
      </c>
      <c r="N20" s="1673">
        <v>-0.43543089344334029</v>
      </c>
      <c r="O20" s="1675" t="s">
        <v>554</v>
      </c>
      <c r="P20" s="1673">
        <v>2.1747017692502209E-2</v>
      </c>
      <c r="Q20" s="1673">
        <v>-0.84413698964130768</v>
      </c>
      <c r="R20" s="1673">
        <v>-0.65942427153147265</v>
      </c>
      <c r="S20" s="1673">
        <v>-0.4956164121651031</v>
      </c>
      <c r="T20" s="1673">
        <v>0.98149272442325464</v>
      </c>
      <c r="U20" s="1673">
        <v>-0.25676428526824308</v>
      </c>
      <c r="V20" s="1673">
        <v>0.19259355702802552</v>
      </c>
      <c r="W20" s="1673">
        <v>-0.45496294487173145</v>
      </c>
      <c r="X20" s="1673">
        <v>-0.51937004612318383</v>
      </c>
      <c r="Y20" s="1673">
        <v>-0.38809892838191951</v>
      </c>
      <c r="Z20" s="1673">
        <v>-0.19311455567009048</v>
      </c>
      <c r="AA20" s="1673">
        <v>-0.19175975526827427</v>
      </c>
      <c r="AB20" s="1200"/>
    </row>
    <row r="21" spans="1:28" ht="12" x14ac:dyDescent="0.2">
      <c r="A21" s="1201" t="s">
        <v>127</v>
      </c>
      <c r="B21" s="1673">
        <v>7.0716120509808994E-2</v>
      </c>
      <c r="C21" s="1673">
        <v>1.3965723523717735E-2</v>
      </c>
      <c r="D21" s="1673">
        <v>-0.15340036495558843</v>
      </c>
      <c r="E21" s="1673">
        <v>-0.15313809353049024</v>
      </c>
      <c r="F21" s="1673">
        <v>-1.5508043026256932E-2</v>
      </c>
      <c r="G21" s="1673">
        <v>-2.3757322865236977E-2</v>
      </c>
      <c r="H21" s="1673">
        <v>1.3178253808559861E-2</v>
      </c>
      <c r="I21" s="1673">
        <v>-0.20608876321591896</v>
      </c>
      <c r="J21" s="1673">
        <v>0.13692221629561682</v>
      </c>
      <c r="K21" s="1673">
        <v>5.9083847080089432E-3</v>
      </c>
      <c r="L21" s="1673">
        <v>-9.8832880369939896E-2</v>
      </c>
      <c r="M21" s="1673">
        <v>0.20681294548142559</v>
      </c>
      <c r="N21" s="1673">
        <v>-3.2870486899403556E-2</v>
      </c>
      <c r="O21" s="1675" t="s">
        <v>127</v>
      </c>
      <c r="P21" s="1673">
        <v>4.3033912298532165E-2</v>
      </c>
      <c r="Q21" s="1673">
        <v>-6.5097410094445654E-2</v>
      </c>
      <c r="R21" s="1673">
        <v>0.18197206854499864</v>
      </c>
      <c r="S21" s="1673">
        <v>0.57069601216169208</v>
      </c>
      <c r="T21" s="1673">
        <v>-0.33144718420662361</v>
      </c>
      <c r="U21" s="1673">
        <v>4.8774938796612037E-2</v>
      </c>
      <c r="V21" s="1673">
        <v>-2.7305067602655182E-2</v>
      </c>
      <c r="W21" s="1673">
        <v>-0.13357263689970084</v>
      </c>
      <c r="X21" s="1673">
        <v>-5.3113752585902285E-2</v>
      </c>
      <c r="Y21" s="1673">
        <v>-8.9157703090882084E-2</v>
      </c>
      <c r="Z21" s="1673">
        <v>6.5037487472235381E-2</v>
      </c>
      <c r="AA21" s="1673">
        <v>4.0455148420206664E-2</v>
      </c>
      <c r="AB21" s="1200"/>
    </row>
    <row r="22" spans="1:28" ht="12" x14ac:dyDescent="0.2">
      <c r="A22" s="1201" t="s">
        <v>669</v>
      </c>
      <c r="B22" s="1673">
        <v>0.10538297263532082</v>
      </c>
      <c r="C22" s="1673">
        <v>3.2985476437995799E-2</v>
      </c>
      <c r="D22" s="1673">
        <v>-0.15400001117561374</v>
      </c>
      <c r="E22" s="1673">
        <v>-0.106844162655599</v>
      </c>
      <c r="F22" s="1673">
        <v>5.2715408996705779E-2</v>
      </c>
      <c r="G22" s="1673">
        <v>-3.8460656899068505E-3</v>
      </c>
      <c r="H22" s="1673">
        <v>3.0797341256216162E-2</v>
      </c>
      <c r="I22" s="1673">
        <v>-0.12236404850640764</v>
      </c>
      <c r="J22" s="1673">
        <v>2.3431920469344541E-2</v>
      </c>
      <c r="K22" s="1673">
        <v>2.1222143911757231E-2</v>
      </c>
      <c r="L22" s="1673">
        <v>-0.14897095675154973</v>
      </c>
      <c r="M22" s="1673">
        <v>-4.5357747287711525E-2</v>
      </c>
      <c r="N22" s="1673">
        <v>-0.12998823433636519</v>
      </c>
      <c r="O22" s="1675" t="s">
        <v>669</v>
      </c>
      <c r="P22" s="1673">
        <v>2.0817124777388146E-2</v>
      </c>
      <c r="Q22" s="1673">
        <v>6.4137049093191151E-2</v>
      </c>
      <c r="R22" s="1673">
        <v>-1.7012259775387954E-2</v>
      </c>
      <c r="S22" s="1673">
        <v>0.18055284509529565</v>
      </c>
      <c r="T22" s="1673">
        <v>-8.2803415147995788E-2</v>
      </c>
      <c r="U22" s="1673">
        <v>2.0321549751920683E-2</v>
      </c>
      <c r="V22" s="1673">
        <v>0.10070730930940779</v>
      </c>
      <c r="W22" s="1673">
        <v>-7.2501205137438088E-2</v>
      </c>
      <c r="X22" s="1673">
        <v>-7.8988351334635609E-2</v>
      </c>
      <c r="Y22" s="1673">
        <v>-5.6432168827691517E-2</v>
      </c>
      <c r="Z22" s="1673">
        <v>0.10048067520481956</v>
      </c>
      <c r="AA22" s="1673">
        <v>6.4326921630033881E-2</v>
      </c>
      <c r="AB22" s="1200"/>
    </row>
    <row r="23" spans="1:28" ht="12" x14ac:dyDescent="0.2">
      <c r="A23" s="1201" t="s">
        <v>477</v>
      </c>
      <c r="B23" s="1673">
        <v>9.3137763861712769E-2</v>
      </c>
      <c r="C23" s="1673">
        <v>2.5803773456052167E-2</v>
      </c>
      <c r="D23" s="1673">
        <v>-0.2095822603407119</v>
      </c>
      <c r="E23" s="1673">
        <v>-0.15480853253583071</v>
      </c>
      <c r="F23" s="1673">
        <v>-6.5915569214882452E-2</v>
      </c>
      <c r="G23" s="1673">
        <v>-8.0445818084840789E-2</v>
      </c>
      <c r="H23" s="1673">
        <v>3.5455911712651733E-3</v>
      </c>
      <c r="I23" s="1673">
        <v>-0.20094130194884791</v>
      </c>
      <c r="J23" s="1673">
        <v>8.6400481143879045E-3</v>
      </c>
      <c r="K23" s="1673">
        <v>-3.5770746032104297E-2</v>
      </c>
      <c r="L23" s="1673">
        <v>-0.10154713118457603</v>
      </c>
      <c r="M23" s="1673">
        <v>-0.22585468494743088</v>
      </c>
      <c r="N23" s="1673">
        <v>-0.12351975717891527</v>
      </c>
      <c r="O23" s="1675" t="s">
        <v>477</v>
      </c>
      <c r="P23" s="1673">
        <v>-1.3184823573084859E-2</v>
      </c>
      <c r="Q23" s="1673">
        <v>-0.24490604044133446</v>
      </c>
      <c r="R23" s="1673">
        <v>-2.0504184538628643E-2</v>
      </c>
      <c r="S23" s="1673">
        <v>0.19019256857242592</v>
      </c>
      <c r="T23" s="1673">
        <v>-0.22304983211667581</v>
      </c>
      <c r="U23" s="1673">
        <v>-3.1647670568301138E-2</v>
      </c>
      <c r="V23" s="1673">
        <v>0.30829198293985288</v>
      </c>
      <c r="W23" s="1673">
        <v>-9.5685181164279307E-2</v>
      </c>
      <c r="X23" s="1673">
        <v>-0.24893397090945238</v>
      </c>
      <c r="Y23" s="1673">
        <v>-0.13243276638958959</v>
      </c>
      <c r="Z23" s="1673">
        <v>6.0552703616679499E-2</v>
      </c>
      <c r="AA23" s="1673">
        <v>4.1387073351800377E-2</v>
      </c>
      <c r="AB23" s="1200"/>
    </row>
    <row r="24" spans="1:28" ht="12" x14ac:dyDescent="0.2">
      <c r="A24" s="1201" t="s">
        <v>478</v>
      </c>
      <c r="B24" s="1673">
        <v>0.10764174815727176</v>
      </c>
      <c r="C24" s="1673">
        <v>3.7154336784290684E-2</v>
      </c>
      <c r="D24" s="1673">
        <v>-0.17196540874935326</v>
      </c>
      <c r="E24" s="1673">
        <v>-0.10078591257908029</v>
      </c>
      <c r="F24" s="1673">
        <v>6.0121550640030837E-2</v>
      </c>
      <c r="G24" s="1673">
        <v>2.506213268861688E-2</v>
      </c>
      <c r="H24" s="1673">
        <v>3.2998674852845619E-2</v>
      </c>
      <c r="I24" s="1673">
        <v>-0.10657753609259096</v>
      </c>
      <c r="J24" s="1673">
        <v>1.9492780996992035E-2</v>
      </c>
      <c r="K24" s="1673">
        <v>2.8251877159935136E-2</v>
      </c>
      <c r="L24" s="1673">
        <v>-0.18433984706779966</v>
      </c>
      <c r="M24" s="1673">
        <v>-1.227609832040462E-2</v>
      </c>
      <c r="N24" s="1673">
        <v>-0.1537396517734399</v>
      </c>
      <c r="O24" s="1675" t="s">
        <v>478</v>
      </c>
      <c r="P24" s="1673">
        <v>4.0149416877613496E-2</v>
      </c>
      <c r="Q24" s="1673">
        <v>9.2684786151379109E-2</v>
      </c>
      <c r="R24" s="1673">
        <v>-2.8663097404839917E-2</v>
      </c>
      <c r="S24" s="1673">
        <v>7.5050942595303968E-2</v>
      </c>
      <c r="T24" s="1673">
        <v>-6.2820296773341597E-2</v>
      </c>
      <c r="U24" s="1673">
        <v>3.223126690889503E-2</v>
      </c>
      <c r="V24" s="1673">
        <v>7.3806935780105137E-2</v>
      </c>
      <c r="W24" s="1673">
        <v>-8.5543776562355484E-2</v>
      </c>
      <c r="X24" s="1673">
        <v>1.8252196755549148E-3</v>
      </c>
      <c r="Y24" s="1673">
        <v>-3.1446297152153031E-2</v>
      </c>
      <c r="Z24" s="1673">
        <v>0.10987278913251226</v>
      </c>
      <c r="AA24" s="1673">
        <v>6.8372117161974361E-2</v>
      </c>
      <c r="AB24" s="1200"/>
    </row>
    <row r="25" spans="1:28" ht="12" x14ac:dyDescent="0.2">
      <c r="A25" s="1198" t="s">
        <v>215</v>
      </c>
      <c r="B25" s="1676">
        <v>8.0429206781115217E-2</v>
      </c>
      <c r="C25" s="1676">
        <v>4.6269841371316109E-2</v>
      </c>
      <c r="D25" s="1676">
        <v>-4.2457560519697242E-2</v>
      </c>
      <c r="E25" s="1676">
        <v>-0.19061144097044805</v>
      </c>
      <c r="F25" s="1676">
        <v>2.5740852643158108E-2</v>
      </c>
      <c r="G25" s="1676">
        <v>-1.1022936040528841E-2</v>
      </c>
      <c r="H25" s="1676">
        <v>-3.2996430258717083E-2</v>
      </c>
      <c r="I25" s="1676">
        <v>-6.5426526612646488E-2</v>
      </c>
      <c r="J25" s="1676">
        <v>-9.4012031297509291E-3</v>
      </c>
      <c r="K25" s="1676">
        <v>-1.0323928962482888E-2</v>
      </c>
      <c r="L25" s="1676">
        <v>-8.4016996681542708E-2</v>
      </c>
      <c r="M25" s="1676">
        <v>-3.3118236987961333E-2</v>
      </c>
      <c r="N25" s="1676">
        <v>-7.5993155631516443E-2</v>
      </c>
      <c r="O25" s="1674" t="s">
        <v>215</v>
      </c>
      <c r="P25" s="1676">
        <v>8.8171337700070906E-2</v>
      </c>
      <c r="Q25" s="1676">
        <v>-0.10031503596714106</v>
      </c>
      <c r="R25" s="1676">
        <v>-0.10406425291423246</v>
      </c>
      <c r="S25" s="1676">
        <v>0.12752327276366074</v>
      </c>
      <c r="T25" s="1676">
        <v>-0.21458424594038145</v>
      </c>
      <c r="U25" s="1676">
        <v>3.7084034869312041E-2</v>
      </c>
      <c r="V25" s="1676">
        <v>-7.8097413900551596E-2</v>
      </c>
      <c r="W25" s="1676">
        <v>-0.1246382467785352</v>
      </c>
      <c r="X25" s="1676">
        <v>-4.3893527228716596E-2</v>
      </c>
      <c r="Y25" s="1676">
        <v>-8.9227499693401782E-2</v>
      </c>
      <c r="Z25" s="1676">
        <v>6.6197928970164133E-2</v>
      </c>
      <c r="AA25" s="1676">
        <v>5.3969679452560496E-2</v>
      </c>
      <c r="AB25" s="1200"/>
    </row>
    <row r="26" spans="1:28" ht="12" x14ac:dyDescent="0.2">
      <c r="A26" s="1202" t="s">
        <v>251</v>
      </c>
      <c r="B26" s="1325"/>
      <c r="C26" s="1325"/>
      <c r="D26" s="1325"/>
      <c r="E26" s="1325"/>
      <c r="F26" s="1325"/>
      <c r="G26" s="1325"/>
      <c r="H26" s="1325"/>
      <c r="I26" s="1325"/>
      <c r="J26" s="1325"/>
      <c r="K26" s="1325"/>
      <c r="L26" s="1325"/>
      <c r="M26" s="1325"/>
      <c r="N26" s="1325"/>
      <c r="O26" s="1202" t="s">
        <v>251</v>
      </c>
      <c r="P26" s="1325"/>
      <c r="Q26" s="1325"/>
      <c r="R26" s="1325"/>
      <c r="S26" s="1325"/>
      <c r="T26" s="1325"/>
      <c r="U26" s="1325"/>
      <c r="V26" s="1325"/>
      <c r="W26" s="1325"/>
      <c r="X26" s="1325"/>
      <c r="Y26" s="1325"/>
      <c r="Z26" s="1325"/>
      <c r="AA26" s="1325"/>
      <c r="AB26" s="1197"/>
    </row>
    <row r="27" spans="1:28" ht="12" x14ac:dyDescent="0.2">
      <c r="A27" s="1198" t="s">
        <v>538</v>
      </c>
      <c r="B27" s="1673">
        <v>-0.14179067172223564</v>
      </c>
      <c r="C27" s="1673">
        <v>0.2477054804740571</v>
      </c>
      <c r="D27" s="1673">
        <v>-2.2129069653409279E-2</v>
      </c>
      <c r="E27" s="1680">
        <v>0.17071281263178639</v>
      </c>
      <c r="F27" s="1680">
        <v>0.4120411560081268</v>
      </c>
      <c r="G27" s="1680">
        <v>-2.6226779838946935E-2</v>
      </c>
      <c r="H27" s="1680">
        <v>0.29814651065764131</v>
      </c>
      <c r="I27" s="1680">
        <v>0.31925430259386572</v>
      </c>
      <c r="J27" s="1680">
        <v>0.51181323303315807</v>
      </c>
      <c r="K27" s="1680">
        <v>0.21465090169682838</v>
      </c>
      <c r="L27" s="1680">
        <v>0.13583173695906361</v>
      </c>
      <c r="M27" s="1680">
        <v>5.7489341726098063E-2</v>
      </c>
      <c r="N27" s="1673">
        <v>0.12272851882351669</v>
      </c>
      <c r="O27" s="1674" t="s">
        <v>538</v>
      </c>
      <c r="P27" s="1673">
        <v>8.4983087853052169E-2</v>
      </c>
      <c r="Q27" s="1673">
        <v>-0.19952450414439124</v>
      </c>
      <c r="R27" s="1673">
        <v>0.1112546102254756</v>
      </c>
      <c r="S27" s="1673">
        <v>-0.11399665011460941</v>
      </c>
      <c r="T27" s="1673">
        <v>-0.127819906485273</v>
      </c>
      <c r="U27" s="1673">
        <v>8.3451883483186481E-2</v>
      </c>
      <c r="V27" s="1673">
        <v>2.282828282828282</v>
      </c>
      <c r="W27" s="1673">
        <v>9.5893719806762701E-2</v>
      </c>
      <c r="X27" s="1673">
        <v>0.72016460905349822</v>
      </c>
      <c r="Y27" s="1673">
        <v>0.50366013071895377</v>
      </c>
      <c r="Z27" s="1673">
        <v>1.2919032847980388E-2</v>
      </c>
      <c r="AA27" s="1673">
        <v>2.4113011433970669E-2</v>
      </c>
      <c r="AB27" s="1200"/>
    </row>
    <row r="28" spans="1:28" ht="12" x14ac:dyDescent="0.2">
      <c r="A28" s="1201" t="s">
        <v>476</v>
      </c>
      <c r="B28" s="1673">
        <v>0.32379048005176841</v>
      </c>
      <c r="C28" s="1673">
        <v>-0.1206540744815764</v>
      </c>
      <c r="D28" s="1673">
        <v>3.0403053483571358E-3</v>
      </c>
      <c r="E28" s="1680">
        <v>4.4212769878773699E-2</v>
      </c>
      <c r="F28" s="1680">
        <v>0.40226808086348576</v>
      </c>
      <c r="G28" s="1680">
        <v>2.8438829684935167</v>
      </c>
      <c r="H28" s="1680">
        <v>-4.4290678133856548E-4</v>
      </c>
      <c r="I28" s="1680">
        <v>0.84587496144174401</v>
      </c>
      <c r="J28" s="1680">
        <v>0.13918357118795874</v>
      </c>
      <c r="K28" s="1680">
        <v>0.53254401182236011</v>
      </c>
      <c r="L28" s="1680">
        <v>-3.6240740556241255E-2</v>
      </c>
      <c r="M28" s="1680">
        <v>8.0235197116068305E-3</v>
      </c>
      <c r="N28" s="1673">
        <v>-2.989942401491617E-2</v>
      </c>
      <c r="O28" s="1675" t="s">
        <v>476</v>
      </c>
      <c r="P28" s="1673">
        <v>9.9378907573754421E-2</v>
      </c>
      <c r="Q28" s="1673">
        <v>0.17234882465631685</v>
      </c>
      <c r="R28" s="1673">
        <v>4.8860180361108112E-2</v>
      </c>
      <c r="S28" s="1673">
        <v>0.48575881457423575</v>
      </c>
      <c r="T28" s="1673">
        <v>0.11894968812241678</v>
      </c>
      <c r="U28" s="1673">
        <v>7.2989685578280714E-2</v>
      </c>
      <c r="V28" s="1682" t="s">
        <v>1101</v>
      </c>
      <c r="W28" s="1673">
        <v>0.67049368541905829</v>
      </c>
      <c r="X28" s="1673">
        <v>2.6483656292816597</v>
      </c>
      <c r="Y28" s="1673">
        <v>1.8053222569554663</v>
      </c>
      <c r="Z28" s="1673">
        <v>-0.11029820299920128</v>
      </c>
      <c r="AA28" s="1673">
        <v>3.7441488569147162E-2</v>
      </c>
      <c r="AB28" s="1200"/>
    </row>
    <row r="29" spans="1:28" ht="12" x14ac:dyDescent="0.2">
      <c r="A29" s="1201" t="s">
        <v>539</v>
      </c>
      <c r="B29" s="1673">
        <v>1.1464946332705117</v>
      </c>
      <c r="C29" s="1673">
        <v>2.2979620815109461</v>
      </c>
      <c r="D29" s="1673">
        <v>4.8226689304126671E-2</v>
      </c>
      <c r="E29" s="1680">
        <v>-0.10654504209353217</v>
      </c>
      <c r="F29" s="1680" t="s">
        <v>1101</v>
      </c>
      <c r="G29" s="1680" t="s">
        <v>1101</v>
      </c>
      <c r="H29" s="1680">
        <v>-0.72117828122716843</v>
      </c>
      <c r="I29" s="1680" t="s">
        <v>1101</v>
      </c>
      <c r="J29" s="1680" t="s">
        <v>1101</v>
      </c>
      <c r="K29" s="1680">
        <v>-0.33027522165578627</v>
      </c>
      <c r="L29" s="1680">
        <v>-0.19411197981708705</v>
      </c>
      <c r="M29" s="1680">
        <v>2.0265810325814457</v>
      </c>
      <c r="N29" s="1673">
        <v>3.5216228429037925E-2</v>
      </c>
      <c r="O29" s="1675" t="s">
        <v>539</v>
      </c>
      <c r="P29" s="1673">
        <v>4.1318051213713876</v>
      </c>
      <c r="Q29" s="1673">
        <v>0.1577999384966832</v>
      </c>
      <c r="R29" s="1673">
        <v>-0.14596553867010681</v>
      </c>
      <c r="S29" s="1680" t="s">
        <v>1101</v>
      </c>
      <c r="T29" s="1680" t="s">
        <v>1101</v>
      </c>
      <c r="U29" s="1680">
        <v>1.8521288677484595</v>
      </c>
      <c r="V29" s="1680" t="s">
        <v>1101</v>
      </c>
      <c r="W29" s="1680" t="s">
        <v>1101</v>
      </c>
      <c r="X29" s="1680" t="s">
        <v>1101</v>
      </c>
      <c r="Y29" s="1680" t="s">
        <v>1101</v>
      </c>
      <c r="Z29" s="1680">
        <v>-0.21877820342765225</v>
      </c>
      <c r="AA29" s="1673">
        <v>0.20713676572940901</v>
      </c>
      <c r="AB29" s="1200"/>
    </row>
    <row r="30" spans="1:28" ht="12" x14ac:dyDescent="0.2">
      <c r="A30" s="1201" t="s">
        <v>554</v>
      </c>
      <c r="B30" s="1673">
        <v>-0.74383006613128833</v>
      </c>
      <c r="C30" s="1673">
        <v>-0.47717453304622465</v>
      </c>
      <c r="D30" s="1673">
        <v>5.8193605605865291E-2</v>
      </c>
      <c r="E30" s="1680">
        <v>-0.17402053546643692</v>
      </c>
      <c r="F30" s="1680">
        <v>0.32447397563676628</v>
      </c>
      <c r="G30" s="1680" t="s">
        <v>1101</v>
      </c>
      <c r="H30" s="1680" t="s">
        <v>1101</v>
      </c>
      <c r="I30" s="1680" t="s">
        <v>1101</v>
      </c>
      <c r="J30" s="1680" t="s">
        <v>1101</v>
      </c>
      <c r="K30" s="1680">
        <v>2.8475221483942414</v>
      </c>
      <c r="L30" s="1680">
        <v>0.1280768171389528</v>
      </c>
      <c r="M30" s="1680">
        <v>0.15811038614558012</v>
      </c>
      <c r="N30" s="1673">
        <v>0.13301800234829911</v>
      </c>
      <c r="O30" s="1675" t="s">
        <v>554</v>
      </c>
      <c r="P30" s="1673">
        <v>3.7290898398372936</v>
      </c>
      <c r="Q30" s="1673">
        <v>1.5656108597285066</v>
      </c>
      <c r="R30" s="1673">
        <v>0.35281080021673994</v>
      </c>
      <c r="S30" s="1680">
        <v>0.26826115061409178</v>
      </c>
      <c r="T30" s="1680" t="s">
        <v>1101</v>
      </c>
      <c r="U30" s="1680">
        <v>1.8031867582453123</v>
      </c>
      <c r="V30" s="1680" t="s">
        <v>1101</v>
      </c>
      <c r="W30" s="1680" t="s">
        <v>1101</v>
      </c>
      <c r="X30" s="1680" t="s">
        <v>1101</v>
      </c>
      <c r="Y30" s="1680" t="s">
        <v>1101</v>
      </c>
      <c r="Z30" s="1680">
        <v>1.0957372237401974</v>
      </c>
      <c r="AA30" s="1673">
        <v>5.7017093634844217E-2</v>
      </c>
      <c r="AB30" s="1200"/>
    </row>
    <row r="31" spans="1:28" ht="12" x14ac:dyDescent="0.2">
      <c r="A31" s="1201" t="s">
        <v>127</v>
      </c>
      <c r="B31" s="1673">
        <v>1.1866610421870803E-3</v>
      </c>
      <c r="C31" s="1673">
        <v>9.0866148158956115E-4</v>
      </c>
      <c r="D31" s="1673">
        <v>8.4110011080470462E-2</v>
      </c>
      <c r="E31" s="1680">
        <v>5.9277405132943189E-2</v>
      </c>
      <c r="F31" s="1680">
        <v>0.40512104001958232</v>
      </c>
      <c r="G31" s="1680">
        <v>0.8341871567168011</v>
      </c>
      <c r="H31" s="1680">
        <v>0.2862009994740361</v>
      </c>
      <c r="I31" s="1680">
        <v>-0.13448385978179311</v>
      </c>
      <c r="J31" s="1680">
        <v>-0.10785660491011731</v>
      </c>
      <c r="K31" s="1680">
        <v>0.27218080625117436</v>
      </c>
      <c r="L31" s="1680">
        <v>6.5555146809054554E-2</v>
      </c>
      <c r="M31" s="1680">
        <v>3.5293045602757291E-5</v>
      </c>
      <c r="N31" s="1673">
        <v>5.7895064729777401E-2</v>
      </c>
      <c r="O31" s="1675" t="s">
        <v>127</v>
      </c>
      <c r="P31" s="1673">
        <v>0.31619086401480284</v>
      </c>
      <c r="Q31" s="1673">
        <v>0.34786189013231661</v>
      </c>
      <c r="R31" s="1673">
        <v>0.4180871307502434</v>
      </c>
      <c r="S31" s="1680">
        <v>9.0479638363831558</v>
      </c>
      <c r="T31" s="1680">
        <v>0.80558751883200386</v>
      </c>
      <c r="U31" s="1680">
        <v>0.47453956492382376</v>
      </c>
      <c r="V31" s="1680" t="s">
        <v>1101</v>
      </c>
      <c r="W31" s="1680" t="s">
        <v>1101</v>
      </c>
      <c r="X31" s="1680">
        <v>-0.56370192307692302</v>
      </c>
      <c r="Y31" s="1680">
        <v>1.1912322874493928</v>
      </c>
      <c r="Z31" s="1680">
        <v>0.50028578984919347</v>
      </c>
      <c r="AA31" s="1673">
        <v>0.1047905725639126</v>
      </c>
      <c r="AB31" s="1200"/>
    </row>
    <row r="32" spans="1:28" ht="12" x14ac:dyDescent="0.2">
      <c r="A32" s="1201" t="s">
        <v>669</v>
      </c>
      <c r="B32" s="1673">
        <v>3.4575155592576984E-2</v>
      </c>
      <c r="C32" s="1673">
        <v>-1.9863704668053889E-2</v>
      </c>
      <c r="D32" s="1673">
        <v>-0.17522161957026394</v>
      </c>
      <c r="E32" s="1680">
        <v>5.9933625760776113E-2</v>
      </c>
      <c r="F32" s="1680">
        <v>1.6181188342612743E-2</v>
      </c>
      <c r="G32" s="1680">
        <v>0.27634668678792362</v>
      </c>
      <c r="H32" s="1680">
        <v>0.12158269083637548</v>
      </c>
      <c r="I32" s="1680">
        <v>0.29034334955840591</v>
      </c>
      <c r="J32" s="1680">
        <v>-3.1638526449671495E-2</v>
      </c>
      <c r="K32" s="1680">
        <v>0.12885960042480565</v>
      </c>
      <c r="L32" s="1680">
        <v>0.11138401705930143</v>
      </c>
      <c r="M32" s="1680">
        <v>9.0869248668263403E-2</v>
      </c>
      <c r="N32" s="1673">
        <v>0.10841154170903944</v>
      </c>
      <c r="O32" s="1675" t="s">
        <v>669</v>
      </c>
      <c r="P32" s="1673">
        <v>0.53669324410958996</v>
      </c>
      <c r="Q32" s="1673">
        <v>-0.11638631742273019</v>
      </c>
      <c r="R32" s="1673">
        <v>2.1755365668614968E-2</v>
      </c>
      <c r="S32" s="1673">
        <v>1.2022882551132743</v>
      </c>
      <c r="T32" s="1673">
        <v>0.33201070758395501</v>
      </c>
      <c r="U32" s="1673">
        <v>0.34604044336314616</v>
      </c>
      <c r="V32" s="1682" t="s">
        <v>1101</v>
      </c>
      <c r="W32" s="1673">
        <v>-0.72158438576349038</v>
      </c>
      <c r="X32" s="1673">
        <v>2.6483656292816597</v>
      </c>
      <c r="Y32" s="1673">
        <v>0.1043090839974998</v>
      </c>
      <c r="Z32" s="1673">
        <v>-0.33364558223386653</v>
      </c>
      <c r="AA32" s="1673">
        <v>-2.5576784616956984E-2</v>
      </c>
      <c r="AB32" s="1200"/>
    </row>
    <row r="33" spans="1:28" ht="12" x14ac:dyDescent="0.2">
      <c r="A33" s="1201" t="s">
        <v>477</v>
      </c>
      <c r="B33" s="1673">
        <v>3.4041690547948044E-3</v>
      </c>
      <c r="C33" s="1673">
        <v>0.66645672843706572</v>
      </c>
      <c r="D33" s="1673">
        <v>-0.29548945165273954</v>
      </c>
      <c r="E33" s="1673">
        <v>0.18411274202289216</v>
      </c>
      <c r="F33" s="1673">
        <v>0.77810348059726309</v>
      </c>
      <c r="G33" s="1673">
        <v>0.84832829494557571</v>
      </c>
      <c r="H33" s="1673">
        <v>-9.7438325440518572E-2</v>
      </c>
      <c r="I33" s="1673">
        <v>0.34101167748172551</v>
      </c>
      <c r="J33" s="1673">
        <v>2.7756320685856144E-2</v>
      </c>
      <c r="K33" s="1673">
        <v>0.33254711305558515</v>
      </c>
      <c r="L33" s="1673">
        <v>0.15145614235426738</v>
      </c>
      <c r="M33" s="1673">
        <v>0.30068606728445646</v>
      </c>
      <c r="N33" s="1673">
        <v>0.16972366118560597</v>
      </c>
      <c r="O33" s="1675" t="s">
        <v>477</v>
      </c>
      <c r="P33" s="1673">
        <v>0.31710296279921274</v>
      </c>
      <c r="Q33" s="1673">
        <v>1.7105453680326482E-2</v>
      </c>
      <c r="R33" s="1673">
        <v>-9.6739380988400583E-2</v>
      </c>
      <c r="S33" s="1673">
        <v>9.6484361792054116</v>
      </c>
      <c r="T33" s="1673">
        <v>0.73001299763253891</v>
      </c>
      <c r="U33" s="1673">
        <v>0.21091192205593751</v>
      </c>
      <c r="V33" s="1682" t="s">
        <v>1101</v>
      </c>
      <c r="W33" s="1673">
        <v>-1</v>
      </c>
      <c r="X33" s="1682" t="s">
        <v>1101</v>
      </c>
      <c r="Y33" s="1673">
        <v>1.1953545880067116</v>
      </c>
      <c r="Z33" s="1673">
        <v>0.10597500094657322</v>
      </c>
      <c r="AA33" s="1673">
        <v>8.6251227165198771E-3</v>
      </c>
      <c r="AB33" s="1200"/>
    </row>
    <row r="34" spans="1:28" ht="12" x14ac:dyDescent="0.2">
      <c r="A34" s="1201" t="s">
        <v>478</v>
      </c>
      <c r="B34" s="1673">
        <v>4.3469989433230181E-2</v>
      </c>
      <c r="C34" s="1673">
        <v>-0.32247413564256883</v>
      </c>
      <c r="D34" s="1673">
        <v>-0.11848918615907506</v>
      </c>
      <c r="E34" s="1673">
        <v>4.9485715603702463E-2</v>
      </c>
      <c r="F34" s="1673">
        <v>-0.17558192857158497</v>
      </c>
      <c r="G34" s="1673">
        <v>0.20566891308065224</v>
      </c>
      <c r="H34" s="1673">
        <v>0.44013712066889604</v>
      </c>
      <c r="I34" s="1673">
        <v>0.56238695171179642</v>
      </c>
      <c r="J34" s="1673">
        <v>-1.7740152026159896E-2</v>
      </c>
      <c r="K34" s="1673">
        <v>0.13940188080161342</v>
      </c>
      <c r="L34" s="1673">
        <v>8.6150966147277561E-2</v>
      </c>
      <c r="M34" s="1673">
        <v>5.2068002733500519E-2</v>
      </c>
      <c r="N34" s="1673">
        <v>8.0992755482357459E-2</v>
      </c>
      <c r="O34" s="1675" t="s">
        <v>478</v>
      </c>
      <c r="P34" s="1673">
        <v>0.73473833044535219</v>
      </c>
      <c r="Q34" s="1673">
        <v>-0.20367777141204915</v>
      </c>
      <c r="R34" s="1673">
        <v>0.13334390482687011</v>
      </c>
      <c r="S34" s="1673">
        <v>1.0523033289751975</v>
      </c>
      <c r="T34" s="1673">
        <v>0.24404794045765474</v>
      </c>
      <c r="U34" s="1673">
        <v>0.49574637552572137</v>
      </c>
      <c r="V34" s="1682" t="s">
        <v>1101</v>
      </c>
      <c r="W34" s="1673">
        <v>-0.44316877152698059</v>
      </c>
      <c r="X34" s="1673">
        <v>2.6483656292816597</v>
      </c>
      <c r="Y34" s="1673">
        <v>0.84435142391356943</v>
      </c>
      <c r="Z34" s="1673">
        <v>-0.32567611724685341</v>
      </c>
      <c r="AA34" s="1673">
        <v>2.9493503783538226E-3</v>
      </c>
      <c r="AB34" s="1200"/>
    </row>
    <row r="35" spans="1:28" ht="12" x14ac:dyDescent="0.2">
      <c r="A35" s="1203" t="s">
        <v>215</v>
      </c>
      <c r="B35" s="1676">
        <v>-1.7206344713245298E-2</v>
      </c>
      <c r="C35" s="1676">
        <v>0.18469382764354478</v>
      </c>
      <c r="D35" s="1676">
        <v>-1.9317504553040626E-2</v>
      </c>
      <c r="E35" s="1676">
        <v>8.7262328989168983E-2</v>
      </c>
      <c r="F35" s="1676">
        <v>0.19040517027094231</v>
      </c>
      <c r="G35" s="1676">
        <v>-1.8787079762689118E-2</v>
      </c>
      <c r="H35" s="1676">
        <v>0.27244582043343629</v>
      </c>
      <c r="I35" s="1676">
        <v>0.49482596425211645</v>
      </c>
      <c r="J35" s="1676">
        <v>0.32833583208395795</v>
      </c>
      <c r="K35" s="1676">
        <v>0.15420840483697112</v>
      </c>
      <c r="L35" s="1676">
        <v>0.12918374738643648</v>
      </c>
      <c r="M35" s="1676">
        <v>5.9968383666274536E-2</v>
      </c>
      <c r="N35" s="1676">
        <v>0.1176248744312724</v>
      </c>
      <c r="O35" s="1678" t="s">
        <v>215</v>
      </c>
      <c r="P35" s="1676">
        <v>8.5697618921319385E-2</v>
      </c>
      <c r="Q35" s="1676">
        <v>-0.23251748251748253</v>
      </c>
      <c r="R35" s="1676">
        <v>9.9281511451656673E-2</v>
      </c>
      <c r="S35" s="1676">
        <v>-1.4281279105867602E-2</v>
      </c>
      <c r="T35" s="1676">
        <v>-0.13302294645826376</v>
      </c>
      <c r="U35" s="1676">
        <v>7.6758241938803248E-2</v>
      </c>
      <c r="V35" s="1676">
        <v>2.282828282828282</v>
      </c>
      <c r="W35" s="1676">
        <v>0.21304347826086883</v>
      </c>
      <c r="X35" s="1676">
        <v>0.72016460905349822</v>
      </c>
      <c r="Y35" s="1676">
        <v>0.56705882352941139</v>
      </c>
      <c r="Z35" s="1676">
        <v>-4.8035657283376006E-2</v>
      </c>
      <c r="AA35" s="1676">
        <v>2.6047095450704241E-2</v>
      </c>
      <c r="AB35" s="1200"/>
    </row>
    <row r="36" spans="1:28" ht="12" x14ac:dyDescent="0.2">
      <c r="A36" s="1204"/>
      <c r="B36" s="1199"/>
      <c r="C36" s="1199"/>
      <c r="D36" s="1199"/>
      <c r="E36" s="1199"/>
      <c r="F36" s="1199"/>
      <c r="G36" s="1199"/>
      <c r="H36" s="1199"/>
      <c r="I36" s="1199"/>
      <c r="J36" s="1199"/>
      <c r="K36" s="1199"/>
      <c r="L36" s="1199"/>
      <c r="M36" s="1199"/>
      <c r="N36" s="1199"/>
      <c r="O36" s="1204"/>
      <c r="P36" s="1199"/>
      <c r="Q36" s="1199"/>
      <c r="R36" s="1199"/>
      <c r="S36" s="1199"/>
      <c r="T36" s="1199"/>
      <c r="U36" s="1205"/>
      <c r="V36" s="1199"/>
      <c r="W36" s="1199"/>
      <c r="X36" s="1199"/>
      <c r="Y36" s="1199"/>
      <c r="Z36" s="1205"/>
      <c r="AA36" s="1199"/>
      <c r="AB36" s="1205"/>
    </row>
    <row r="37" spans="1:28" ht="12" x14ac:dyDescent="0.2">
      <c r="A37" s="1204" t="s">
        <v>949</v>
      </c>
      <c r="B37" s="1199"/>
      <c r="C37" s="1199"/>
      <c r="D37" s="1199"/>
      <c r="E37" s="1199"/>
      <c r="F37" s="1199"/>
      <c r="G37" s="1199"/>
      <c r="H37" s="1199"/>
      <c r="I37" s="1199"/>
      <c r="J37" s="1199"/>
      <c r="K37" s="1199"/>
      <c r="L37" s="1199"/>
      <c r="M37" s="1199"/>
      <c r="N37" s="1199"/>
      <c r="O37" s="1204" t="s">
        <v>949</v>
      </c>
      <c r="P37" s="1199"/>
      <c r="Q37" s="1199"/>
      <c r="R37" s="1199"/>
      <c r="S37" s="1199"/>
      <c r="T37" s="1199"/>
      <c r="U37" s="1205"/>
      <c r="V37" s="1199"/>
      <c r="W37" s="1199"/>
      <c r="X37" s="1199"/>
      <c r="Y37" s="1199"/>
      <c r="Z37" s="1205"/>
      <c r="AA37" s="1199"/>
      <c r="AB37" s="1205"/>
    </row>
    <row r="38" spans="1:28" ht="12" x14ac:dyDescent="0.2">
      <c r="A38" s="1204" t="s">
        <v>677</v>
      </c>
      <c r="B38" s="1199"/>
      <c r="C38" s="1199"/>
      <c r="D38" s="1199"/>
      <c r="E38" s="1199"/>
      <c r="F38" s="1199"/>
      <c r="G38" s="1199"/>
      <c r="H38" s="1199"/>
      <c r="I38" s="1199"/>
      <c r="J38" s="1199"/>
      <c r="K38" s="1199"/>
      <c r="L38" s="1199"/>
      <c r="M38" s="1199"/>
      <c r="N38" s="1199"/>
      <c r="O38" s="1204" t="s">
        <v>677</v>
      </c>
      <c r="P38" s="1199"/>
      <c r="Q38" s="1199"/>
      <c r="R38" s="1199"/>
      <c r="S38" s="1199"/>
      <c r="T38" s="1199"/>
      <c r="U38" s="1205"/>
      <c r="V38" s="1199"/>
      <c r="W38" s="1199"/>
      <c r="X38" s="1199"/>
      <c r="Y38" s="1199"/>
      <c r="Z38" s="1205"/>
      <c r="AA38" s="1199"/>
      <c r="AB38" s="1205"/>
    </row>
    <row r="39" spans="1:28" ht="12" x14ac:dyDescent="0.2">
      <c r="A39" s="1204"/>
      <c r="B39" s="1199"/>
      <c r="C39" s="1199"/>
      <c r="D39" s="1199"/>
      <c r="E39" s="1199"/>
      <c r="F39" s="1199"/>
      <c r="G39" s="1199"/>
      <c r="H39" s="1199"/>
      <c r="I39" s="1199"/>
      <c r="J39" s="1199"/>
      <c r="K39" s="1199"/>
      <c r="L39" s="1199"/>
      <c r="M39" s="1199"/>
      <c r="N39" s="1199"/>
      <c r="O39" s="1204"/>
      <c r="P39" s="1199"/>
      <c r="Q39" s="1199"/>
      <c r="R39" s="1199"/>
      <c r="S39" s="1199"/>
      <c r="T39" s="1199"/>
      <c r="U39" s="1205"/>
      <c r="V39" s="1199"/>
      <c r="W39" s="1199"/>
      <c r="X39" s="1199"/>
      <c r="Y39" s="1199"/>
      <c r="Z39" s="1205"/>
      <c r="AA39" s="1199"/>
      <c r="AB39" s="1205"/>
    </row>
    <row r="40" spans="1:28" ht="12" x14ac:dyDescent="0.2">
      <c r="A40" s="1368"/>
      <c r="B40" s="1199"/>
      <c r="C40" s="1199"/>
      <c r="D40" s="1199"/>
      <c r="E40" s="1199"/>
      <c r="F40" s="1199"/>
      <c r="G40" s="1199"/>
      <c r="H40" s="1199"/>
      <c r="I40" s="1199"/>
      <c r="J40" s="1199"/>
      <c r="K40" s="1199"/>
      <c r="L40" s="1199"/>
      <c r="M40" s="1199"/>
      <c r="N40" s="1199"/>
      <c r="O40" s="1206"/>
      <c r="P40" s="1199"/>
      <c r="Q40" s="1199"/>
      <c r="R40" s="1199"/>
      <c r="S40" s="1199"/>
      <c r="T40" s="1199"/>
      <c r="U40" s="1205"/>
      <c r="V40" s="1199"/>
      <c r="W40" s="1199"/>
      <c r="X40" s="1199"/>
      <c r="Y40" s="1199"/>
      <c r="Z40" s="1205"/>
      <c r="AA40" s="1199"/>
      <c r="AB40" s="1205"/>
    </row>
    <row r="41" spans="1:28" ht="12" x14ac:dyDescent="0.2">
      <c r="A41" s="1204"/>
      <c r="B41" s="1199"/>
      <c r="C41" s="1199"/>
      <c r="D41" s="1199"/>
      <c r="E41" s="1199"/>
      <c r="F41" s="1199"/>
      <c r="G41" s="1199"/>
      <c r="H41" s="1199"/>
      <c r="I41" s="1199"/>
      <c r="J41" s="1199"/>
      <c r="K41" s="1199"/>
      <c r="L41" s="1199"/>
      <c r="M41" s="1199"/>
      <c r="N41" s="1199"/>
      <c r="O41" s="1206"/>
      <c r="P41" s="1199"/>
      <c r="Q41" s="1199"/>
      <c r="R41" s="1199"/>
      <c r="S41" s="1199"/>
      <c r="T41" s="1199"/>
      <c r="U41" s="1205"/>
      <c r="V41" s="1199"/>
      <c r="W41" s="1199"/>
      <c r="X41" s="1199"/>
      <c r="Y41" s="1199"/>
      <c r="Z41" s="1205"/>
      <c r="AA41" s="1199"/>
      <c r="AB41" s="1205"/>
    </row>
    <row r="42" spans="1:28" ht="12" x14ac:dyDescent="0.2">
      <c r="A42" s="1206"/>
      <c r="B42" s="1199"/>
      <c r="C42" s="1199"/>
      <c r="D42" s="1199"/>
      <c r="E42" s="1199"/>
      <c r="F42" s="1199"/>
      <c r="G42" s="1199"/>
      <c r="H42" s="1199"/>
      <c r="I42" s="1199"/>
      <c r="J42" s="1199"/>
      <c r="K42" s="1199"/>
      <c r="L42" s="1199"/>
      <c r="M42" s="1199"/>
      <c r="N42" s="1199"/>
      <c r="O42" s="1206"/>
      <c r="P42" s="1199"/>
      <c r="Q42" s="1199"/>
      <c r="R42" s="1199"/>
      <c r="S42" s="1199"/>
      <c r="T42" s="1199"/>
      <c r="U42" s="1205"/>
      <c r="V42" s="1199"/>
      <c r="W42" s="1199"/>
      <c r="X42" s="1199"/>
      <c r="Y42" s="1199"/>
      <c r="Z42" s="1205"/>
      <c r="AA42" s="1199"/>
      <c r="AB42" s="1205"/>
    </row>
    <row r="43" spans="1:28" ht="12" x14ac:dyDescent="0.2">
      <c r="A43" s="1206"/>
      <c r="B43" s="1199"/>
      <c r="C43" s="1199"/>
      <c r="D43" s="1199"/>
      <c r="E43" s="1199"/>
      <c r="F43" s="1199"/>
      <c r="G43" s="1199"/>
      <c r="H43" s="1199"/>
      <c r="I43" s="1199"/>
      <c r="J43" s="1199"/>
      <c r="K43" s="1199"/>
      <c r="L43" s="1199"/>
      <c r="M43" s="1199"/>
      <c r="N43" s="1199"/>
      <c r="O43" s="1206"/>
      <c r="P43" s="1199"/>
      <c r="Q43" s="1199"/>
      <c r="R43" s="1199"/>
      <c r="S43" s="1199"/>
      <c r="T43" s="1199"/>
      <c r="U43" s="1205"/>
      <c r="V43" s="1199"/>
      <c r="W43" s="1199"/>
      <c r="X43" s="1199"/>
      <c r="Y43" s="1199"/>
      <c r="Z43" s="1205"/>
      <c r="AA43" s="1199"/>
      <c r="AB43" s="1205"/>
    </row>
    <row r="44" spans="1:28" ht="12" x14ac:dyDescent="0.2">
      <c r="A44" s="1206"/>
      <c r="B44" s="1199"/>
      <c r="C44" s="1199"/>
      <c r="D44" s="1199"/>
      <c r="E44" s="1199"/>
      <c r="F44" s="1199"/>
      <c r="G44" s="1199"/>
      <c r="H44" s="1199"/>
      <c r="I44" s="1199"/>
      <c r="J44" s="1199"/>
      <c r="K44" s="1199"/>
      <c r="L44" s="1199"/>
      <c r="M44" s="1199"/>
      <c r="N44" s="1199"/>
      <c r="O44" s="1206"/>
      <c r="P44" s="1199"/>
      <c r="Q44" s="1199"/>
      <c r="R44" s="1199"/>
      <c r="S44" s="1199"/>
      <c r="T44" s="1199"/>
      <c r="U44" s="1205"/>
      <c r="V44" s="1199"/>
      <c r="W44" s="1199"/>
      <c r="X44" s="1199"/>
      <c r="Y44" s="1199"/>
      <c r="Z44" s="1205"/>
      <c r="AA44" s="1199"/>
      <c r="AB44" s="1205"/>
    </row>
    <row r="45" spans="1:28" ht="12" x14ac:dyDescent="0.2">
      <c r="A45" s="1206"/>
      <c r="B45" s="1199"/>
      <c r="C45" s="1199"/>
      <c r="D45" s="1199"/>
      <c r="E45" s="1199"/>
      <c r="F45" s="1199"/>
      <c r="G45" s="1199"/>
      <c r="H45" s="1199"/>
      <c r="I45" s="1199"/>
      <c r="J45" s="1199"/>
      <c r="K45" s="1199"/>
      <c r="L45" s="1199"/>
      <c r="M45" s="1199"/>
      <c r="N45" s="1199"/>
      <c r="O45" s="1206"/>
      <c r="P45" s="1199"/>
      <c r="Q45" s="1199"/>
      <c r="R45" s="1199"/>
      <c r="S45" s="1199"/>
      <c r="T45" s="1199"/>
      <c r="U45" s="1205"/>
      <c r="V45" s="1199"/>
      <c r="W45" s="1199"/>
      <c r="X45" s="1199"/>
      <c r="Y45" s="1199"/>
      <c r="Z45" s="1205"/>
      <c r="AA45" s="1199"/>
      <c r="AB45" s="1205"/>
    </row>
    <row r="46" spans="1:28" ht="12" x14ac:dyDescent="0.2">
      <c r="A46" s="1206"/>
      <c r="B46" s="1199"/>
      <c r="C46" s="1199"/>
      <c r="D46" s="1199"/>
      <c r="E46" s="1199"/>
      <c r="F46" s="1199"/>
      <c r="G46" s="1199"/>
      <c r="H46" s="1199"/>
      <c r="I46" s="1199"/>
      <c r="J46" s="1199"/>
      <c r="K46" s="1199"/>
      <c r="L46" s="1199"/>
      <c r="M46" s="1199"/>
      <c r="N46" s="1199"/>
      <c r="O46" s="1206"/>
      <c r="P46" s="1199"/>
      <c r="Q46" s="1199"/>
      <c r="R46" s="1199"/>
      <c r="S46" s="1199"/>
      <c r="T46" s="1199"/>
      <c r="U46" s="1205"/>
      <c r="V46" s="1199"/>
      <c r="W46" s="1199"/>
      <c r="X46" s="1199"/>
      <c r="Y46" s="1199"/>
      <c r="Z46" s="1205"/>
      <c r="AA46" s="1199"/>
      <c r="AB46" s="1205"/>
    </row>
    <row r="47" spans="1:28" ht="12" x14ac:dyDescent="0.2">
      <c r="A47" s="1206"/>
      <c r="B47" s="1199"/>
      <c r="C47" s="1199"/>
      <c r="D47" s="1199"/>
      <c r="E47" s="1199"/>
      <c r="F47" s="1199"/>
      <c r="G47" s="1199"/>
      <c r="H47" s="1199"/>
      <c r="I47" s="1199"/>
      <c r="J47" s="1199"/>
      <c r="K47" s="1199"/>
      <c r="L47" s="1199"/>
      <c r="M47" s="1199"/>
      <c r="N47" s="1199"/>
      <c r="O47" s="1206"/>
      <c r="P47" s="1199"/>
      <c r="Q47" s="1199"/>
      <c r="R47" s="1199"/>
      <c r="S47" s="1199"/>
      <c r="T47" s="1199"/>
      <c r="U47" s="1205"/>
      <c r="V47" s="1199"/>
      <c r="W47" s="1199"/>
      <c r="X47" s="1199"/>
      <c r="Y47" s="1199"/>
      <c r="Z47" s="1205"/>
      <c r="AA47" s="1199"/>
      <c r="AB47" s="1205"/>
    </row>
    <row r="48" spans="1:28" ht="12" x14ac:dyDescent="0.2">
      <c r="A48" s="1207"/>
      <c r="B48" s="1199"/>
      <c r="C48" s="1199"/>
      <c r="D48" s="1199"/>
      <c r="E48" s="1199"/>
      <c r="F48" s="1199"/>
      <c r="G48" s="1199"/>
      <c r="H48" s="1199"/>
      <c r="I48" s="1199"/>
      <c r="J48" s="1199"/>
      <c r="K48" s="1199"/>
      <c r="L48" s="1208"/>
      <c r="M48" s="1208"/>
      <c r="N48" s="1199"/>
      <c r="O48" s="1207"/>
      <c r="P48" s="1199"/>
      <c r="Q48" s="1199"/>
      <c r="R48" s="1199"/>
      <c r="S48" s="1199"/>
      <c r="T48" s="1199"/>
      <c r="U48" s="1199"/>
      <c r="V48" s="1199"/>
      <c r="W48" s="1199"/>
      <c r="X48" s="1199"/>
      <c r="Y48" s="1199"/>
      <c r="Z48" s="1199"/>
      <c r="AA48" s="1199"/>
      <c r="AB48" s="1205"/>
    </row>
    <row r="49" spans="1:28" ht="12" x14ac:dyDescent="0.2">
      <c r="A49" s="1205"/>
      <c r="B49" s="1205"/>
      <c r="C49" s="1205"/>
      <c r="D49" s="1205"/>
      <c r="E49" s="1205"/>
      <c r="F49" s="1205"/>
      <c r="G49" s="1205"/>
      <c r="H49" s="1205"/>
      <c r="I49" s="1205"/>
      <c r="J49" s="1205"/>
      <c r="K49" s="1205"/>
      <c r="L49" s="1205"/>
      <c r="M49" s="1205"/>
      <c r="N49" s="1205"/>
      <c r="O49" s="1205"/>
      <c r="P49" s="1205"/>
      <c r="Q49" s="1205"/>
      <c r="R49" s="1205"/>
      <c r="S49" s="1205"/>
      <c r="T49" s="1205"/>
      <c r="U49" s="1205"/>
      <c r="V49" s="1205"/>
      <c r="W49" s="1205"/>
      <c r="X49" s="1205"/>
      <c r="Y49" s="1205"/>
      <c r="Z49" s="1205"/>
      <c r="AA49" s="1205"/>
      <c r="AB49" s="1205"/>
    </row>
    <row r="50" spans="1:28" ht="12" x14ac:dyDescent="0.2">
      <c r="A50" s="1205"/>
      <c r="B50" s="1205"/>
      <c r="C50" s="1205"/>
      <c r="D50" s="1205"/>
      <c r="E50" s="1205"/>
      <c r="F50" s="1205"/>
      <c r="G50" s="1205"/>
      <c r="H50" s="1205"/>
      <c r="I50" s="1205"/>
      <c r="J50" s="1205"/>
      <c r="K50" s="1205"/>
      <c r="L50" s="1205"/>
      <c r="M50" s="1205"/>
      <c r="N50" s="1205"/>
      <c r="O50" s="1205"/>
      <c r="P50" s="1205"/>
      <c r="Q50" s="1205"/>
      <c r="R50" s="1205"/>
      <c r="S50" s="1205"/>
      <c r="T50" s="1205"/>
      <c r="U50" s="1205"/>
      <c r="V50" s="1205"/>
      <c r="W50" s="1205"/>
      <c r="X50" s="1205"/>
      <c r="Y50" s="1205"/>
      <c r="Z50" s="1205"/>
      <c r="AA50" s="1205"/>
      <c r="AB50" s="1205"/>
    </row>
    <row r="51" spans="1:28" ht="12" x14ac:dyDescent="0.2">
      <c r="A51" s="1205"/>
      <c r="B51" s="1205"/>
      <c r="C51" s="1205"/>
      <c r="D51" s="1205"/>
      <c r="E51" s="1205"/>
      <c r="F51" s="1205"/>
      <c r="G51" s="1205"/>
      <c r="H51" s="1205"/>
      <c r="I51" s="1205"/>
      <c r="J51" s="1205"/>
      <c r="K51" s="1205"/>
      <c r="L51" s="1205"/>
      <c r="M51" s="1205"/>
      <c r="N51" s="1205"/>
      <c r="O51" s="1205"/>
      <c r="P51" s="1205"/>
      <c r="Q51" s="1205"/>
      <c r="R51" s="1205"/>
      <c r="S51" s="1205"/>
      <c r="T51" s="1205"/>
      <c r="U51" s="1205"/>
      <c r="V51" s="1205"/>
      <c r="W51" s="1205"/>
      <c r="X51" s="1205"/>
      <c r="Y51" s="1205"/>
      <c r="Z51" s="1205"/>
      <c r="AA51" s="1205"/>
      <c r="AB51" s="1205"/>
    </row>
    <row r="52" spans="1:28" x14ac:dyDescent="0.2">
      <c r="A52" s="467"/>
      <c r="B52" s="467"/>
      <c r="C52" s="467"/>
      <c r="D52" s="467"/>
      <c r="E52" s="467"/>
      <c r="F52" s="467"/>
      <c r="G52" s="467"/>
      <c r="H52" s="467"/>
      <c r="I52" s="467"/>
      <c r="J52" s="467"/>
      <c r="K52" s="467"/>
      <c r="L52" s="467"/>
      <c r="M52" s="467"/>
      <c r="N52" s="467"/>
      <c r="O52" s="467"/>
      <c r="P52" s="467"/>
      <c r="Q52" s="467"/>
      <c r="R52" s="467"/>
      <c r="S52" s="467"/>
      <c r="T52" s="467"/>
      <c r="U52" s="467"/>
      <c r="V52" s="467"/>
      <c r="W52" s="467"/>
      <c r="X52" s="467"/>
      <c r="Y52" s="467"/>
      <c r="Z52" s="467"/>
      <c r="AA52" s="467"/>
      <c r="AB52" s="467"/>
    </row>
    <row r="53" spans="1:28" x14ac:dyDescent="0.2">
      <c r="A53" s="467"/>
      <c r="B53" s="467"/>
      <c r="C53" s="467"/>
      <c r="D53" s="467"/>
      <c r="E53" s="467"/>
      <c r="F53" s="467"/>
      <c r="G53" s="467"/>
      <c r="H53" s="467"/>
      <c r="I53" s="467"/>
      <c r="J53" s="467"/>
      <c r="K53" s="467"/>
      <c r="L53" s="467"/>
      <c r="M53" s="467"/>
      <c r="N53" s="467"/>
      <c r="O53" s="467"/>
      <c r="P53" s="467"/>
      <c r="Q53" s="467"/>
      <c r="R53" s="467"/>
      <c r="S53" s="467"/>
      <c r="T53" s="467"/>
      <c r="U53" s="467"/>
      <c r="V53" s="467"/>
      <c r="W53" s="467"/>
      <c r="X53" s="467"/>
      <c r="Y53" s="467"/>
      <c r="Z53" s="467"/>
      <c r="AA53" s="467"/>
      <c r="AB53" s="467"/>
    </row>
    <row r="54" spans="1:28" x14ac:dyDescent="0.2">
      <c r="A54" s="467"/>
      <c r="B54" s="467"/>
      <c r="C54" s="467"/>
      <c r="D54" s="467"/>
      <c r="E54" s="467"/>
      <c r="F54" s="467"/>
      <c r="G54" s="467"/>
      <c r="H54" s="467"/>
      <c r="I54" s="467"/>
      <c r="J54" s="467"/>
      <c r="K54" s="467"/>
      <c r="L54" s="467"/>
      <c r="M54" s="467"/>
      <c r="N54" s="467"/>
      <c r="O54" s="467"/>
      <c r="P54" s="467"/>
      <c r="Q54" s="467"/>
      <c r="R54" s="467"/>
      <c r="S54" s="467"/>
      <c r="T54" s="467"/>
      <c r="U54" s="467"/>
      <c r="V54" s="467"/>
      <c r="W54" s="467"/>
      <c r="X54" s="467"/>
      <c r="Y54" s="467"/>
      <c r="Z54" s="467"/>
      <c r="AA54" s="467"/>
      <c r="AB54" s="467"/>
    </row>
    <row r="55" spans="1:28" x14ac:dyDescent="0.2">
      <c r="A55" s="467"/>
      <c r="B55" s="467"/>
      <c r="C55" s="467"/>
      <c r="D55" s="467"/>
      <c r="E55" s="467"/>
      <c r="F55" s="467"/>
      <c r="G55" s="467"/>
      <c r="H55" s="467"/>
      <c r="I55" s="467"/>
      <c r="J55" s="467"/>
      <c r="K55" s="467"/>
      <c r="L55" s="467"/>
      <c r="M55" s="467"/>
      <c r="N55" s="467"/>
      <c r="O55" s="467"/>
      <c r="P55" s="467"/>
      <c r="Q55" s="467"/>
      <c r="R55" s="467"/>
      <c r="S55" s="467"/>
      <c r="T55" s="467"/>
      <c r="U55" s="467"/>
      <c r="V55" s="467"/>
      <c r="W55" s="467"/>
      <c r="X55" s="467"/>
      <c r="Y55" s="467"/>
      <c r="Z55" s="467"/>
      <c r="AA55" s="467"/>
      <c r="AB55" s="467"/>
    </row>
    <row r="56" spans="1:28" x14ac:dyDescent="0.2">
      <c r="A56" s="467"/>
      <c r="B56" s="467"/>
      <c r="C56" s="467"/>
      <c r="D56" s="467"/>
      <c r="E56" s="467"/>
      <c r="F56" s="467"/>
      <c r="G56" s="467"/>
      <c r="H56" s="467"/>
      <c r="I56" s="467"/>
      <c r="J56" s="467"/>
      <c r="K56" s="467"/>
      <c r="L56" s="467"/>
      <c r="M56" s="467"/>
      <c r="N56" s="467"/>
      <c r="O56" s="467"/>
      <c r="P56" s="467"/>
      <c r="Q56" s="467"/>
      <c r="R56" s="467"/>
      <c r="S56" s="467"/>
      <c r="T56" s="467"/>
      <c r="U56" s="467"/>
      <c r="V56" s="467"/>
      <c r="W56" s="467"/>
      <c r="X56" s="467"/>
      <c r="Y56" s="467"/>
      <c r="Z56" s="467"/>
      <c r="AA56" s="467"/>
      <c r="AB56" s="467"/>
    </row>
    <row r="57" spans="1:28" x14ac:dyDescent="0.2">
      <c r="A57" s="467"/>
      <c r="B57" s="467"/>
      <c r="C57" s="467"/>
      <c r="D57" s="467"/>
      <c r="E57" s="467"/>
      <c r="F57" s="467"/>
      <c r="G57" s="467"/>
      <c r="H57" s="467"/>
      <c r="I57" s="467"/>
      <c r="J57" s="467"/>
      <c r="K57" s="467"/>
      <c r="L57" s="467"/>
      <c r="M57" s="467"/>
      <c r="N57" s="467"/>
      <c r="O57" s="467"/>
      <c r="P57" s="467"/>
      <c r="Q57" s="467"/>
      <c r="R57" s="467"/>
      <c r="S57" s="467"/>
      <c r="T57" s="467"/>
      <c r="U57" s="467"/>
      <c r="V57" s="467"/>
      <c r="W57" s="467"/>
      <c r="X57" s="467"/>
      <c r="Y57" s="467"/>
      <c r="Z57" s="467"/>
      <c r="AA57" s="467"/>
      <c r="AB57" s="467"/>
    </row>
    <row r="58" spans="1:28" x14ac:dyDescent="0.2">
      <c r="A58" s="467"/>
      <c r="B58" s="467"/>
      <c r="C58" s="467"/>
      <c r="D58" s="467"/>
      <c r="E58" s="467"/>
      <c r="F58" s="467"/>
      <c r="G58" s="467"/>
      <c r="H58" s="467"/>
      <c r="I58" s="467"/>
      <c r="J58" s="467"/>
      <c r="K58" s="467"/>
      <c r="L58" s="467"/>
      <c r="M58" s="467"/>
      <c r="N58" s="467"/>
      <c r="O58" s="467"/>
      <c r="P58" s="467"/>
      <c r="Q58" s="467"/>
      <c r="R58" s="467"/>
      <c r="S58" s="467"/>
      <c r="T58" s="467"/>
      <c r="U58" s="467"/>
      <c r="V58" s="467"/>
      <c r="W58" s="467"/>
      <c r="X58" s="467"/>
      <c r="Y58" s="467"/>
      <c r="Z58" s="467"/>
      <c r="AA58" s="467"/>
      <c r="AB58" s="467"/>
    </row>
  </sheetData>
  <sheetProtection formatCells="0" formatColumns="0" formatRows="0" insertColumns="0" insertRows="0" insertHyperlinks="0" deleteColumns="0" deleteRows="0" sort="0" autoFilter="0" pivotTables="0"/>
  <mergeCells count="30">
    <mergeCell ref="S5:S6"/>
    <mergeCell ref="T5:T6"/>
    <mergeCell ref="Z5:Z6"/>
    <mergeCell ref="AA5:AA6"/>
    <mergeCell ref="U5:U6"/>
    <mergeCell ref="V5:V6"/>
    <mergeCell ref="W5:W6"/>
    <mergeCell ref="X5:X6"/>
    <mergeCell ref="Y5:Y6"/>
    <mergeCell ref="N5:N6"/>
    <mergeCell ref="O5:O6"/>
    <mergeCell ref="P5:P6"/>
    <mergeCell ref="Q5:Q6"/>
    <mergeCell ref="R5:R6"/>
    <mergeCell ref="A1:N1"/>
    <mergeCell ref="A2:N2"/>
    <mergeCell ref="O2:AA2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honeticPr fontId="0" type="noConversion"/>
  <printOptions horizontalCentered="1"/>
  <pageMargins left="0.25" right="0.25" top="0.25" bottom="0.5" header="0.3" footer="0.3"/>
  <pageSetup scale="94" fitToWidth="2" fitToHeight="2" orientation="landscape" r:id="rId1"/>
  <headerFooter alignWithMargins="0">
    <oddFooter>&amp;L&amp;"Garamond,Italic"&amp;12Hawai‘i Tourism Authority&amp;R&amp;"Garamond,Italic"&amp;12 2015 Annual Visitor Research Report</oddFooter>
  </headerFooter>
  <colBreaks count="1" manualBreakCount="1">
    <brk id="14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>
    <pageSetUpPr fitToPage="1"/>
  </sheetPr>
  <dimension ref="A1:H35"/>
  <sheetViews>
    <sheetView showGridLines="0" zoomScaleNormal="100" workbookViewId="0">
      <selection activeCell="T37" sqref="T37"/>
    </sheetView>
  </sheetViews>
  <sheetFormatPr defaultRowHeight="12.75" x14ac:dyDescent="0.2"/>
  <cols>
    <col min="1" max="1" width="27.7109375" style="701" customWidth="1"/>
    <col min="2" max="4" width="12.7109375" style="701" customWidth="1"/>
    <col min="5" max="5" width="9.140625" style="701"/>
    <col min="6" max="6" width="6.7109375" style="61" customWidth="1"/>
  </cols>
  <sheetData>
    <row r="1" spans="1:8" s="839" customFormat="1" ht="31.5" customHeight="1" x14ac:dyDescent="0.25">
      <c r="A1" s="1983" t="str">
        <f>CONCATENATE('List of Tables'!A84,":  ",'List of Tables'!C84)</f>
        <v>TABLE 69:  Total Visitor Expenditures by Category 2015 vs. 2014R</v>
      </c>
      <c r="B1" s="1983"/>
      <c r="C1" s="1983"/>
      <c r="D1" s="1983"/>
      <c r="F1" s="1353"/>
    </row>
    <row r="2" spans="1:8" s="839" customFormat="1" ht="15.75" x14ac:dyDescent="0.25">
      <c r="A2" s="1983" t="s">
        <v>917</v>
      </c>
      <c r="B2" s="1983"/>
      <c r="C2" s="1983"/>
      <c r="D2" s="1983"/>
    </row>
    <row r="3" spans="1:8" s="901" customFormat="1" ht="12" x14ac:dyDescent="0.2">
      <c r="A3" s="701"/>
      <c r="B3" s="701"/>
      <c r="C3" s="888"/>
      <c r="D3" s="701"/>
      <c r="E3" s="701"/>
      <c r="F3" s="958"/>
    </row>
    <row r="4" spans="1:8" s="901" customFormat="1" ht="12" x14ac:dyDescent="0.2">
      <c r="A4" s="934" t="s">
        <v>463</v>
      </c>
      <c r="B4" s="935">
        <v>2015</v>
      </c>
      <c r="C4" s="935" t="s">
        <v>984</v>
      </c>
      <c r="D4" s="935" t="s">
        <v>462</v>
      </c>
      <c r="E4" s="701"/>
      <c r="F4" s="365"/>
    </row>
    <row r="5" spans="1:8" s="901" customFormat="1" ht="12" x14ac:dyDescent="0.2">
      <c r="A5" s="936" t="s">
        <v>460</v>
      </c>
      <c r="B5" s="937">
        <v>15110.93938718342</v>
      </c>
      <c r="C5" s="937">
        <v>14973.293266986915</v>
      </c>
      <c r="D5" s="1693">
        <v>0.91927752794360718</v>
      </c>
      <c r="E5" s="809"/>
      <c r="F5" s="365"/>
      <c r="H5" s="959"/>
    </row>
    <row r="6" spans="1:8" s="901" customFormat="1" ht="12" x14ac:dyDescent="0.2">
      <c r="A6" s="939" t="s">
        <v>625</v>
      </c>
      <c r="B6" s="940">
        <v>3075.2854236452545</v>
      </c>
      <c r="C6" s="941">
        <v>3021.1964946127541</v>
      </c>
      <c r="D6" s="1694">
        <v>1.7903148348327846</v>
      </c>
      <c r="E6" s="809"/>
      <c r="F6" s="958"/>
      <c r="H6" s="959"/>
    </row>
    <row r="7" spans="1:8" s="901" customFormat="1" ht="12" x14ac:dyDescent="0.2">
      <c r="A7" s="943" t="s">
        <v>627</v>
      </c>
      <c r="B7" s="944">
        <v>2063.1090190660971</v>
      </c>
      <c r="C7" s="944">
        <v>2070.1500902976381</v>
      </c>
      <c r="D7" s="1695">
        <v>-0.34012370719114227</v>
      </c>
      <c r="E7" s="809"/>
      <c r="F7" s="958"/>
      <c r="H7" s="959"/>
    </row>
    <row r="8" spans="1:8" s="901" customFormat="1" ht="12" x14ac:dyDescent="0.2">
      <c r="A8" s="943" t="s">
        <v>628</v>
      </c>
      <c r="B8" s="944">
        <v>298.12002061941371</v>
      </c>
      <c r="C8" s="944">
        <v>290.81675449261252</v>
      </c>
      <c r="D8" s="1695">
        <v>2.5112948322194129</v>
      </c>
      <c r="E8" s="809"/>
      <c r="F8" s="958"/>
      <c r="H8" s="959"/>
    </row>
    <row r="9" spans="1:8" s="901" customFormat="1" ht="12" x14ac:dyDescent="0.2">
      <c r="A9" s="943" t="s">
        <v>629</v>
      </c>
      <c r="B9" s="944">
        <v>714.05638395974324</v>
      </c>
      <c r="C9" s="944">
        <v>660.22964982250437</v>
      </c>
      <c r="D9" s="1695">
        <v>8.1527290014481437</v>
      </c>
      <c r="E9" s="809"/>
      <c r="F9" s="958"/>
      <c r="H9" s="959"/>
    </row>
    <row r="10" spans="1:8" s="901" customFormat="1" ht="12" x14ac:dyDescent="0.2">
      <c r="A10" s="943"/>
      <c r="B10" s="941"/>
      <c r="C10" s="941"/>
      <c r="D10" s="1694"/>
      <c r="E10" s="809"/>
      <c r="F10" s="958"/>
      <c r="H10" s="959"/>
    </row>
    <row r="11" spans="1:8" s="901" customFormat="1" ht="12" x14ac:dyDescent="0.2">
      <c r="A11" s="939" t="s">
        <v>193</v>
      </c>
      <c r="B11" s="941">
        <v>1337.0682721016826</v>
      </c>
      <c r="C11" s="941">
        <v>1313.0650487963321</v>
      </c>
      <c r="D11" s="1694">
        <v>1.8280300223781021</v>
      </c>
      <c r="E11" s="809"/>
      <c r="F11" s="958"/>
      <c r="H11" s="959"/>
    </row>
    <row r="12" spans="1:8" s="901" customFormat="1" ht="12" x14ac:dyDescent="0.2">
      <c r="A12" s="943"/>
      <c r="B12" s="941"/>
      <c r="C12" s="941"/>
      <c r="D12" s="1694"/>
      <c r="E12" s="809"/>
      <c r="F12" s="958"/>
      <c r="H12" s="959"/>
    </row>
    <row r="13" spans="1:8" s="901" customFormat="1" ht="12" x14ac:dyDescent="0.2">
      <c r="A13" s="939" t="s">
        <v>461</v>
      </c>
      <c r="B13" s="941">
        <v>1385.0036069954158</v>
      </c>
      <c r="C13" s="941">
        <v>1349.0662077550246</v>
      </c>
      <c r="D13" s="1694">
        <v>2.663872168304815</v>
      </c>
      <c r="E13" s="809"/>
      <c r="F13" s="958"/>
      <c r="H13" s="959"/>
    </row>
    <row r="14" spans="1:8" s="901" customFormat="1" ht="12" x14ac:dyDescent="0.2">
      <c r="A14" s="943" t="s">
        <v>630</v>
      </c>
      <c r="B14" s="944">
        <v>227.57491085054787</v>
      </c>
      <c r="C14" s="944">
        <v>224.27014598651218</v>
      </c>
      <c r="D14" s="1695">
        <v>1.4735643255141317</v>
      </c>
      <c r="E14" s="809"/>
      <c r="F14" s="958"/>
      <c r="H14" s="959"/>
    </row>
    <row r="15" spans="1:8" s="901" customFormat="1" ht="12" x14ac:dyDescent="0.2">
      <c r="A15" s="943" t="s">
        <v>631</v>
      </c>
      <c r="B15" s="944">
        <v>136.1479745482919</v>
      </c>
      <c r="C15" s="944">
        <v>136.36277427807002</v>
      </c>
      <c r="D15" s="1695">
        <v>-0.15752079767760163</v>
      </c>
      <c r="E15" s="809"/>
      <c r="F15" s="958"/>
      <c r="H15" s="959"/>
    </row>
    <row r="16" spans="1:8" s="901" customFormat="1" ht="12" x14ac:dyDescent="0.2">
      <c r="A16" s="943" t="s">
        <v>638</v>
      </c>
      <c r="B16" s="944">
        <v>931.9779727044014</v>
      </c>
      <c r="C16" s="944">
        <v>884.61115371286667</v>
      </c>
      <c r="D16" s="1695">
        <v>5.3545355824113239</v>
      </c>
      <c r="E16" s="809"/>
      <c r="F16" s="958"/>
      <c r="H16" s="959"/>
    </row>
    <row r="17" spans="1:8" s="901" customFormat="1" ht="12" x14ac:dyDescent="0.2">
      <c r="A17" s="943" t="s">
        <v>632</v>
      </c>
      <c r="B17" s="944">
        <v>89.30274889217435</v>
      </c>
      <c r="C17" s="944">
        <v>103.82213377757598</v>
      </c>
      <c r="D17" s="1695">
        <v>-13.984864649870643</v>
      </c>
      <c r="E17" s="809"/>
      <c r="F17" s="958"/>
      <c r="H17" s="959"/>
    </row>
    <row r="18" spans="1:8" s="901" customFormat="1" ht="12" x14ac:dyDescent="0.2">
      <c r="A18" s="943"/>
      <c r="B18" s="941"/>
      <c r="C18" s="941"/>
      <c r="D18" s="1694"/>
      <c r="E18" s="809"/>
      <c r="F18" s="958"/>
      <c r="H18" s="959"/>
    </row>
    <row r="19" spans="1:8" s="901" customFormat="1" ht="12" x14ac:dyDescent="0.2">
      <c r="A19" s="939" t="s">
        <v>626</v>
      </c>
      <c r="B19" s="941">
        <v>2211.877047374765</v>
      </c>
      <c r="C19" s="941">
        <v>2329.6762789111945</v>
      </c>
      <c r="D19" s="1694">
        <v>-5.0564635354180876</v>
      </c>
      <c r="E19" s="809"/>
      <c r="F19" s="958"/>
      <c r="H19" s="959"/>
    </row>
    <row r="20" spans="1:8" s="901" customFormat="1" ht="12" x14ac:dyDescent="0.2">
      <c r="A20" s="943" t="s">
        <v>633</v>
      </c>
      <c r="B20" s="944">
        <v>844.27367827120327</v>
      </c>
      <c r="C20" s="944">
        <v>881.81775201777987</v>
      </c>
      <c r="D20" s="1695">
        <v>-4.2575774484770896</v>
      </c>
      <c r="E20" s="809"/>
      <c r="F20" s="958"/>
      <c r="H20" s="959"/>
    </row>
    <row r="21" spans="1:8" s="901" customFormat="1" ht="12" x14ac:dyDescent="0.2">
      <c r="A21" s="943" t="s">
        <v>634</v>
      </c>
      <c r="B21" s="944">
        <v>293.26143227769739</v>
      </c>
      <c r="C21" s="944">
        <v>318.82744333979167</v>
      </c>
      <c r="D21" s="1695">
        <v>-8.018761118642848</v>
      </c>
      <c r="E21" s="809"/>
      <c r="F21" s="958"/>
      <c r="H21" s="959"/>
    </row>
    <row r="22" spans="1:8" s="901" customFormat="1" ht="12" x14ac:dyDescent="0.2">
      <c r="A22" s="943" t="s">
        <v>635</v>
      </c>
      <c r="B22" s="944">
        <v>113.49435996597113</v>
      </c>
      <c r="C22" s="944">
        <v>122.32579402671553</v>
      </c>
      <c r="D22" s="1695">
        <v>-7.2196008462578565</v>
      </c>
      <c r="E22" s="809"/>
      <c r="F22" s="958"/>
      <c r="H22" s="959"/>
    </row>
    <row r="23" spans="1:8" s="901" customFormat="1" ht="12" x14ac:dyDescent="0.2">
      <c r="A23" s="943" t="s">
        <v>636</v>
      </c>
      <c r="B23" s="944">
        <v>310.53308636438936</v>
      </c>
      <c r="C23" s="944">
        <v>366.82984026170755</v>
      </c>
      <c r="D23" s="1695">
        <v>-15.346830524243716</v>
      </c>
      <c r="E23" s="809"/>
      <c r="F23" s="958"/>
      <c r="H23" s="959"/>
    </row>
    <row r="24" spans="1:8" s="901" customFormat="1" ht="12" x14ac:dyDescent="0.2">
      <c r="A24" s="943" t="s">
        <v>204</v>
      </c>
      <c r="B24" s="944">
        <v>301.91547168587238</v>
      </c>
      <c r="C24" s="944">
        <v>300.92937704716951</v>
      </c>
      <c r="D24" s="1695">
        <v>0.32768307580297584</v>
      </c>
      <c r="E24" s="809"/>
      <c r="F24" s="958"/>
      <c r="H24" s="959"/>
    </row>
    <row r="25" spans="1:8" s="901" customFormat="1" ht="12" x14ac:dyDescent="0.2">
      <c r="A25" s="943" t="s">
        <v>637</v>
      </c>
      <c r="B25" s="944">
        <v>348.39901880963185</v>
      </c>
      <c r="C25" s="944">
        <v>338.94607221803017</v>
      </c>
      <c r="D25" s="1695">
        <v>2.7889234796976803</v>
      </c>
      <c r="E25" s="809"/>
      <c r="F25" s="958"/>
      <c r="H25" s="959"/>
    </row>
    <row r="26" spans="1:8" s="901" customFormat="1" ht="12" x14ac:dyDescent="0.2">
      <c r="A26" s="943"/>
      <c r="B26" s="941"/>
      <c r="C26" s="941"/>
      <c r="D26" s="1694"/>
      <c r="E26" s="809"/>
      <c r="F26" s="958"/>
      <c r="H26" s="959"/>
    </row>
    <row r="27" spans="1:8" s="901" customFormat="1" ht="12" x14ac:dyDescent="0.2">
      <c r="A27" s="939" t="s">
        <v>618</v>
      </c>
      <c r="B27" s="941">
        <v>6343.7158972335401</v>
      </c>
      <c r="C27" s="941">
        <v>6230.4707204786564</v>
      </c>
      <c r="D27" s="1694">
        <v>1.8176022620997712</v>
      </c>
      <c r="E27" s="809"/>
      <c r="F27" s="958"/>
      <c r="H27" s="959"/>
    </row>
    <row r="28" spans="1:8" s="901" customFormat="1" ht="12" x14ac:dyDescent="0.2">
      <c r="A28" s="939"/>
      <c r="B28" s="941"/>
      <c r="C28" s="941"/>
      <c r="D28" s="1694"/>
      <c r="E28" s="809"/>
      <c r="F28" s="958"/>
      <c r="H28" s="959"/>
    </row>
    <row r="29" spans="1:8" s="901" customFormat="1" ht="12" x14ac:dyDescent="0.2">
      <c r="A29" s="939" t="s">
        <v>586</v>
      </c>
      <c r="B29" s="941">
        <v>623.91145283276137</v>
      </c>
      <c r="C29" s="941">
        <v>607.67261843295455</v>
      </c>
      <c r="D29" s="1694">
        <v>2.6722998383048813</v>
      </c>
      <c r="E29" s="809"/>
      <c r="F29" s="958"/>
      <c r="H29" s="959"/>
    </row>
    <row r="30" spans="1:8" s="901" customFormat="1" ht="12" x14ac:dyDescent="0.2">
      <c r="A30" s="943"/>
      <c r="B30" s="946"/>
      <c r="C30" s="946"/>
      <c r="D30" s="1696"/>
      <c r="E30" s="809"/>
      <c r="F30" s="958"/>
      <c r="H30" s="959"/>
    </row>
    <row r="31" spans="1:8" s="901" customFormat="1" ht="12" x14ac:dyDescent="0.2">
      <c r="A31" s="936" t="s">
        <v>639</v>
      </c>
      <c r="B31" s="937">
        <v>134.077687</v>
      </c>
      <c r="C31" s="937">
        <v>122.145898</v>
      </c>
      <c r="D31" s="1693">
        <v>9.7684729453624275</v>
      </c>
      <c r="E31" s="809"/>
      <c r="F31" s="958"/>
      <c r="H31" s="959"/>
    </row>
    <row r="32" spans="1:8" s="901" customFormat="1" ht="12" x14ac:dyDescent="0.2">
      <c r="A32" s="809"/>
      <c r="B32" s="809"/>
      <c r="C32" s="809"/>
      <c r="D32" s="809"/>
      <c r="E32" s="809"/>
      <c r="F32" s="958"/>
    </row>
    <row r="33" spans="1:6" s="901" customFormat="1" ht="26.1" customHeight="1" x14ac:dyDescent="0.2">
      <c r="A33" s="1984" t="s">
        <v>918</v>
      </c>
      <c r="B33" s="1984"/>
      <c r="C33" s="1984"/>
      <c r="D33" s="1984"/>
      <c r="E33" s="809"/>
      <c r="F33" s="958"/>
    </row>
    <row r="34" spans="1:6" s="901" customFormat="1" ht="12" x14ac:dyDescent="0.2">
      <c r="A34" s="809" t="s">
        <v>675</v>
      </c>
      <c r="B34" s="809"/>
      <c r="C34" s="809"/>
      <c r="D34" s="809"/>
      <c r="E34" s="809"/>
      <c r="F34" s="960"/>
    </row>
    <row r="35" spans="1:6" x14ac:dyDescent="0.2">
      <c r="A35" s="809" t="s">
        <v>677</v>
      </c>
      <c r="B35" s="809"/>
      <c r="C35" s="809"/>
      <c r="D35" s="809"/>
      <c r="E35" s="809"/>
    </row>
  </sheetData>
  <sheetProtection formatCells="0" formatColumns="0" formatRows="0" insertColumns="0" insertRows="0" insertHyperlinks="0" deleteColumns="0" deleteRows="0" sort="0" autoFilter="0" pivotTables="0"/>
  <mergeCells count="3">
    <mergeCell ref="A1:D1"/>
    <mergeCell ref="A33:D33"/>
    <mergeCell ref="A2:D2"/>
  </mergeCells>
  <phoneticPr fontId="51" type="noConversion"/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I38"/>
  <sheetViews>
    <sheetView showGridLines="0" zoomScaleNormal="100" workbookViewId="0">
      <selection activeCell="H14" sqref="H14"/>
    </sheetView>
  </sheetViews>
  <sheetFormatPr defaultColWidth="8.7109375" defaultRowHeight="12.75" x14ac:dyDescent="0.2"/>
  <cols>
    <col min="1" max="1" width="27.7109375" style="701" customWidth="1"/>
    <col min="2" max="4" width="12.7109375" style="701" customWidth="1"/>
    <col min="5" max="5" width="9.140625" style="701"/>
    <col min="6" max="6" width="9.28515625" style="375" bestFit="1" customWidth="1"/>
    <col min="7" max="16384" width="8.7109375" style="375"/>
  </cols>
  <sheetData>
    <row r="1" spans="1:9" ht="30" customHeight="1" x14ac:dyDescent="0.25">
      <c r="A1" s="1893" t="str">
        <f>CONCATENATE('List of Tables'!A85,":  ",'List of Tables'!C85)</f>
        <v>TABLE 70:  Total Air Visitor Personal Daily Spending 2015 vs. 2014R</v>
      </c>
      <c r="B1" s="1893"/>
      <c r="C1" s="1893"/>
      <c r="D1" s="1893"/>
      <c r="E1" s="747"/>
      <c r="F1" s="1353"/>
      <c r="G1" s="376"/>
      <c r="H1" s="376"/>
      <c r="I1" s="376"/>
    </row>
    <row r="2" spans="1:9" ht="15.75" x14ac:dyDescent="0.25">
      <c r="A2" s="1983" t="s">
        <v>919</v>
      </c>
      <c r="B2" s="1983"/>
      <c r="C2" s="1983"/>
      <c r="D2" s="1983"/>
      <c r="F2" s="377"/>
      <c r="G2" s="376"/>
      <c r="H2" s="376"/>
      <c r="I2" s="376"/>
    </row>
    <row r="3" spans="1:9" s="953" customFormat="1" ht="12" x14ac:dyDescent="0.2">
      <c r="A3" s="701"/>
      <c r="B3" s="701"/>
      <c r="C3" s="888"/>
      <c r="D3" s="701"/>
      <c r="E3" s="701"/>
      <c r="F3" s="951"/>
      <c r="G3" s="952"/>
      <c r="H3" s="952"/>
      <c r="I3" s="952"/>
    </row>
    <row r="4" spans="1:9" s="953" customFormat="1" ht="12" x14ac:dyDescent="0.2">
      <c r="A4" s="934" t="s">
        <v>463</v>
      </c>
      <c r="B4" s="935">
        <v>2015</v>
      </c>
      <c r="C4" s="935" t="s">
        <v>984</v>
      </c>
      <c r="D4" s="935" t="s">
        <v>462</v>
      </c>
      <c r="E4" s="701"/>
      <c r="G4" s="952"/>
      <c r="H4" s="952"/>
      <c r="I4" s="952"/>
    </row>
    <row r="5" spans="1:9" s="953" customFormat="1" ht="12" x14ac:dyDescent="0.2">
      <c r="A5" s="936" t="s">
        <v>460</v>
      </c>
      <c r="B5" s="937">
        <v>191.30809370206737</v>
      </c>
      <c r="C5" s="937">
        <v>196.74209047972073</v>
      </c>
      <c r="D5" s="1693">
        <v>-2.7619899556843852</v>
      </c>
      <c r="E5" s="701"/>
      <c r="F5" s="954"/>
    </row>
    <row r="6" spans="1:9" s="953" customFormat="1" ht="12" x14ac:dyDescent="0.2">
      <c r="A6" s="939" t="s">
        <v>625</v>
      </c>
      <c r="B6" s="940">
        <v>39.310930873667623</v>
      </c>
      <c r="C6" s="941">
        <v>40.058117963216432</v>
      </c>
      <c r="D6" s="1694">
        <v>-1.8652575995580123</v>
      </c>
      <c r="E6" s="701"/>
      <c r="F6" s="954"/>
    </row>
    <row r="7" spans="1:9" s="953" customFormat="1" ht="12" x14ac:dyDescent="0.2">
      <c r="A7" s="943" t="s">
        <v>627</v>
      </c>
      <c r="B7" s="944">
        <v>26.373277957946172</v>
      </c>
      <c r="C7" s="944">
        <v>27.446111709045653</v>
      </c>
      <c r="D7" s="1695">
        <v>-3.9088733678289911</v>
      </c>
      <c r="E7" s="701"/>
      <c r="F7" s="954"/>
    </row>
    <row r="8" spans="1:9" s="953" customFormat="1" ht="12" x14ac:dyDescent="0.2">
      <c r="A8" s="943" t="s">
        <v>628</v>
      </c>
      <c r="B8" s="944">
        <v>3.8095224520253406</v>
      </c>
      <c r="C8" s="944">
        <v>3.854367810937672</v>
      </c>
      <c r="D8" s="1695">
        <v>-1.1634945369010219</v>
      </c>
      <c r="E8" s="701"/>
    </row>
    <row r="9" spans="1:9" s="953" customFormat="1" ht="12" x14ac:dyDescent="0.2">
      <c r="A9" s="943" t="s">
        <v>629</v>
      </c>
      <c r="B9" s="944">
        <v>9.1281304636961025</v>
      </c>
      <c r="C9" s="944">
        <v>8.7576384432331142</v>
      </c>
      <c r="D9" s="1695">
        <v>4.2305014401372354</v>
      </c>
      <c r="E9" s="701"/>
    </row>
    <row r="10" spans="1:9" s="953" customFormat="1" ht="12" x14ac:dyDescent="0.2">
      <c r="A10" s="943"/>
      <c r="B10" s="941"/>
      <c r="C10" s="941"/>
      <c r="D10" s="1694"/>
      <c r="E10" s="701"/>
    </row>
    <row r="11" spans="1:9" s="953" customFormat="1" ht="12" x14ac:dyDescent="0.2">
      <c r="A11" s="939" t="s">
        <v>193</v>
      </c>
      <c r="B11" s="941">
        <v>16.968005511501072</v>
      </c>
      <c r="C11" s="941">
        <v>17.269524256241983</v>
      </c>
      <c r="D11" s="1694">
        <v>-1.7459586046901565</v>
      </c>
      <c r="E11" s="701"/>
    </row>
    <row r="12" spans="1:9" s="953" customFormat="1" ht="12" x14ac:dyDescent="0.2">
      <c r="A12" s="943" t="s">
        <v>1108</v>
      </c>
      <c r="B12" s="944">
        <v>5.2427346599160307</v>
      </c>
      <c r="C12" s="944">
        <v>4.9842551727945592</v>
      </c>
      <c r="D12" s="1695">
        <v>5.1859200253695725</v>
      </c>
      <c r="E12" s="701"/>
      <c r="F12" s="955"/>
    </row>
    <row r="13" spans="1:9" s="953" customFormat="1" ht="12" x14ac:dyDescent="0.2">
      <c r="A13" s="943" t="s">
        <v>1109</v>
      </c>
      <c r="B13" s="944">
        <v>5.8376993302507483</v>
      </c>
      <c r="C13" s="944">
        <v>6.1284837986215805</v>
      </c>
      <c r="D13" s="1695">
        <v>-4.7448027591463271</v>
      </c>
      <c r="E13" s="701"/>
    </row>
    <row r="14" spans="1:9" s="953" customFormat="1" ht="12" x14ac:dyDescent="0.2">
      <c r="A14" s="943" t="s">
        <v>1110</v>
      </c>
      <c r="B14" s="944">
        <v>5.8875715213343023</v>
      </c>
      <c r="C14" s="944">
        <v>6.1567852848258502</v>
      </c>
      <c r="D14" s="1695">
        <v>-4.3726352477332249</v>
      </c>
      <c r="E14" s="701"/>
    </row>
    <row r="15" spans="1:9" s="953" customFormat="1" ht="12" x14ac:dyDescent="0.2">
      <c r="A15" s="943"/>
      <c r="B15" s="941"/>
      <c r="C15" s="941"/>
      <c r="D15" s="1694"/>
      <c r="E15" s="701"/>
    </row>
    <row r="16" spans="1:9" s="953" customFormat="1" ht="12" x14ac:dyDescent="0.2">
      <c r="A16" s="939" t="s">
        <v>461</v>
      </c>
      <c r="B16" s="941">
        <v>17.690348909548259</v>
      </c>
      <c r="C16" s="941">
        <v>17.868788728223862</v>
      </c>
      <c r="D16" s="1694">
        <v>-0.9986117211949308</v>
      </c>
      <c r="E16" s="701"/>
    </row>
    <row r="17" spans="1:6" s="953" customFormat="1" ht="12" x14ac:dyDescent="0.2">
      <c r="A17" s="943" t="s">
        <v>630</v>
      </c>
      <c r="B17" s="944">
        <v>2.9040486978712381</v>
      </c>
      <c r="C17" s="944">
        <v>2.9661941906395857</v>
      </c>
      <c r="D17" s="1695">
        <v>-2.0951255640800581</v>
      </c>
      <c r="E17" s="701"/>
    </row>
    <row r="18" spans="1:6" s="953" customFormat="1" ht="12" x14ac:dyDescent="0.2">
      <c r="A18" s="943" t="s">
        <v>631</v>
      </c>
      <c r="B18" s="944">
        <v>1.7268165742625812</v>
      </c>
      <c r="C18" s="944">
        <v>1.7946018154263814</v>
      </c>
      <c r="D18" s="1695">
        <v>-3.7771744451119416</v>
      </c>
      <c r="E18" s="701"/>
    </row>
    <row r="19" spans="1:6" s="953" customFormat="1" ht="12" x14ac:dyDescent="0.2">
      <c r="A19" s="943" t="s">
        <v>638</v>
      </c>
      <c r="B19" s="944">
        <v>11.918098997872896</v>
      </c>
      <c r="C19" s="944">
        <v>11.73183936539793</v>
      </c>
      <c r="D19" s="1695">
        <v>1.5876421989234224</v>
      </c>
      <c r="E19" s="701"/>
    </row>
    <row r="20" spans="1:6" s="953" customFormat="1" ht="12" x14ac:dyDescent="0.2">
      <c r="A20" s="943" t="s">
        <v>632</v>
      </c>
      <c r="B20" s="944">
        <v>1.1413846395415388</v>
      </c>
      <c r="C20" s="944">
        <v>1.3761533567599669</v>
      </c>
      <c r="D20" s="1695">
        <v>-17.05977869873243</v>
      </c>
      <c r="E20" s="701"/>
    </row>
    <row r="21" spans="1:6" s="953" customFormat="1" ht="12" x14ac:dyDescent="0.2">
      <c r="A21" s="943"/>
      <c r="B21" s="941"/>
      <c r="C21" s="941"/>
      <c r="D21" s="1694"/>
      <c r="E21" s="701"/>
    </row>
    <row r="22" spans="1:6" s="953" customFormat="1" ht="12" x14ac:dyDescent="0.2">
      <c r="A22" s="939" t="s">
        <v>626</v>
      </c>
      <c r="B22" s="941">
        <v>28.166196894515661</v>
      </c>
      <c r="C22" s="941">
        <v>30.777560656345852</v>
      </c>
      <c r="D22" s="1694">
        <v>-8.4846352541970145</v>
      </c>
      <c r="E22" s="701"/>
      <c r="F22" s="956"/>
    </row>
    <row r="23" spans="1:6" s="953" customFormat="1" ht="12" x14ac:dyDescent="0.2">
      <c r="A23" s="943" t="s">
        <v>633</v>
      </c>
      <c r="B23" s="944">
        <v>10.756636963478719</v>
      </c>
      <c r="C23" s="944">
        <v>11.656083129662607</v>
      </c>
      <c r="D23" s="1695">
        <v>-7.7165387049699437</v>
      </c>
      <c r="E23" s="701"/>
    </row>
    <row r="24" spans="1:6" s="953" customFormat="1" ht="12" x14ac:dyDescent="0.2">
      <c r="A24" s="943" t="s">
        <v>634</v>
      </c>
      <c r="B24" s="944">
        <v>3.7175315480723961</v>
      </c>
      <c r="C24" s="944">
        <v>4.199679265490345</v>
      </c>
      <c r="D24" s="1695">
        <v>-11.480584276515094</v>
      </c>
      <c r="E24" s="701"/>
    </row>
    <row r="25" spans="1:6" s="953" customFormat="1" ht="12" x14ac:dyDescent="0.2">
      <c r="A25" s="943" t="s">
        <v>635</v>
      </c>
      <c r="B25" s="944">
        <v>1.4478713530542484</v>
      </c>
      <c r="C25" s="944">
        <v>1.6202227747503908</v>
      </c>
      <c r="D25" s="1695">
        <v>-10.637513827238642</v>
      </c>
      <c r="E25" s="701"/>
    </row>
    <row r="26" spans="1:6" s="953" customFormat="1" ht="12" x14ac:dyDescent="0.2">
      <c r="A26" s="943" t="s">
        <v>636</v>
      </c>
      <c r="B26" s="944">
        <v>3.9716462419437741</v>
      </c>
      <c r="C26" s="944">
        <v>4.8704750837681106</v>
      </c>
      <c r="D26" s="1695">
        <v>-18.454644082255424</v>
      </c>
      <c r="E26" s="701"/>
    </row>
    <row r="27" spans="1:6" s="953" customFormat="1" ht="12" x14ac:dyDescent="0.2">
      <c r="A27" s="943" t="s">
        <v>204</v>
      </c>
      <c r="B27" s="944">
        <v>3.8481856029584107</v>
      </c>
      <c r="C27" s="944">
        <v>3.9738527356954374</v>
      </c>
      <c r="D27" s="1695">
        <v>-3.1623500188673881</v>
      </c>
      <c r="E27" s="701"/>
    </row>
    <row r="28" spans="1:6" s="953" customFormat="1" ht="12" x14ac:dyDescent="0.2">
      <c r="A28" s="943" t="s">
        <v>637</v>
      </c>
      <c r="B28" s="944">
        <v>4.4243251850081178</v>
      </c>
      <c r="C28" s="944">
        <v>4.4572476669789651</v>
      </c>
      <c r="D28" s="1695">
        <v>-0.73862805997410019</v>
      </c>
      <c r="E28" s="701"/>
    </row>
    <row r="29" spans="1:6" s="953" customFormat="1" ht="12" x14ac:dyDescent="0.2">
      <c r="A29" s="943"/>
      <c r="B29" s="941"/>
      <c r="C29" s="941"/>
      <c r="D29" s="1694"/>
      <c r="E29" s="701"/>
    </row>
    <row r="30" spans="1:6" s="953" customFormat="1" ht="12" x14ac:dyDescent="0.2">
      <c r="A30" s="939" t="s">
        <v>618</v>
      </c>
      <c r="B30" s="941">
        <v>81.210615788890877</v>
      </c>
      <c r="C30" s="941">
        <v>82.743424055043036</v>
      </c>
      <c r="D30" s="1694">
        <v>-1.8524834857359784</v>
      </c>
      <c r="E30" s="711"/>
    </row>
    <row r="31" spans="1:6" s="953" customFormat="1" ht="12" x14ac:dyDescent="0.2">
      <c r="A31" s="939"/>
      <c r="B31" s="941"/>
      <c r="C31" s="941"/>
      <c r="D31" s="1694"/>
      <c r="E31" s="711"/>
    </row>
    <row r="32" spans="1:6" s="953" customFormat="1" ht="12" x14ac:dyDescent="0.2">
      <c r="A32" s="936" t="s">
        <v>586</v>
      </c>
      <c r="B32" s="937">
        <v>7.9619957239439172</v>
      </c>
      <c r="C32" s="937">
        <v>8.0246748206495813</v>
      </c>
      <c r="D32" s="1693">
        <v>-0.7810795839897966</v>
      </c>
      <c r="E32" s="711"/>
    </row>
    <row r="33" spans="1:6" s="957" customFormat="1" ht="12" x14ac:dyDescent="0.2">
      <c r="A33" s="712"/>
      <c r="B33" s="712"/>
      <c r="C33" s="712"/>
      <c r="D33" s="947"/>
      <c r="E33" s="701"/>
      <c r="F33" s="953"/>
    </row>
    <row r="34" spans="1:6" s="957" customFormat="1" ht="12" x14ac:dyDescent="0.2">
      <c r="A34" s="948"/>
      <c r="B34" s="949"/>
      <c r="C34" s="949"/>
      <c r="D34" s="950"/>
      <c r="E34" s="701"/>
      <c r="F34" s="953"/>
    </row>
    <row r="35" spans="1:6" x14ac:dyDescent="0.2">
      <c r="A35" s="1985" t="s">
        <v>767</v>
      </c>
      <c r="B35" s="1985"/>
      <c r="C35" s="1985"/>
      <c r="D35" s="1985"/>
    </row>
    <row r="36" spans="1:6" x14ac:dyDescent="0.2">
      <c r="A36" s="1984" t="s">
        <v>768</v>
      </c>
      <c r="B36" s="1984"/>
      <c r="C36" s="1984"/>
      <c r="D36" s="1984"/>
    </row>
    <row r="37" spans="1:6" x14ac:dyDescent="0.2">
      <c r="A37" s="809" t="s">
        <v>675</v>
      </c>
      <c r="B37" s="809"/>
      <c r="C37" s="809"/>
      <c r="D37" s="809"/>
    </row>
    <row r="38" spans="1:6" x14ac:dyDescent="0.2">
      <c r="A38" s="809" t="s">
        <v>677</v>
      </c>
      <c r="B38" s="809"/>
      <c r="C38" s="809"/>
      <c r="D38" s="809"/>
    </row>
  </sheetData>
  <mergeCells count="4">
    <mergeCell ref="A1:D1"/>
    <mergeCell ref="A2:D2"/>
    <mergeCell ref="A35:D35"/>
    <mergeCell ref="A36:D36"/>
  </mergeCells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>
    <pageSetUpPr fitToPage="1"/>
  </sheetPr>
  <dimension ref="A1:F38"/>
  <sheetViews>
    <sheetView showGridLines="0" zoomScaleNormal="100" workbookViewId="0">
      <selection activeCell="H14" sqref="H14"/>
    </sheetView>
  </sheetViews>
  <sheetFormatPr defaultRowHeight="12.75" x14ac:dyDescent="0.2"/>
  <cols>
    <col min="1" max="1" width="27.7109375" style="701" customWidth="1"/>
    <col min="2" max="4" width="12.7109375" style="701" customWidth="1"/>
    <col min="5" max="5" width="9.140625" style="701"/>
  </cols>
  <sheetData>
    <row r="1" spans="1:6" ht="30" customHeight="1" x14ac:dyDescent="0.25">
      <c r="A1" s="1893" t="str">
        <f>CONCATENATE('List of Tables'!A86,":  ",'List of Tables'!C86)</f>
        <v>TABLE 71:  U.S. West MMA Air Visitor Personal Daily Spending 2015 vs. 2014R</v>
      </c>
      <c r="B1" s="1893"/>
      <c r="C1" s="1893"/>
      <c r="D1" s="1893"/>
      <c r="E1" s="747"/>
      <c r="F1" s="1353"/>
    </row>
    <row r="2" spans="1:6" ht="15.75" x14ac:dyDescent="0.25">
      <c r="A2" s="1983" t="s">
        <v>650</v>
      </c>
      <c r="B2" s="1983"/>
      <c r="C2" s="1983"/>
      <c r="D2" s="1983"/>
    </row>
    <row r="3" spans="1:6" s="901" customFormat="1" ht="12" x14ac:dyDescent="0.2">
      <c r="A3" s="701"/>
      <c r="B3" s="701"/>
      <c r="C3" s="888"/>
      <c r="D3" s="701"/>
      <c r="E3" s="701"/>
    </row>
    <row r="4" spans="1:6" s="901" customFormat="1" ht="12" x14ac:dyDescent="0.2">
      <c r="A4" s="934" t="s">
        <v>463</v>
      </c>
      <c r="B4" s="935">
        <v>2015</v>
      </c>
      <c r="C4" s="935" t="s">
        <v>984</v>
      </c>
      <c r="D4" s="935" t="s">
        <v>462</v>
      </c>
      <c r="E4" s="701"/>
    </row>
    <row r="5" spans="1:6" s="901" customFormat="1" ht="12" x14ac:dyDescent="0.2">
      <c r="A5" s="936" t="s">
        <v>460</v>
      </c>
      <c r="B5" s="937">
        <v>162.02054864391448</v>
      </c>
      <c r="C5" s="937">
        <v>160.18317299477238</v>
      </c>
      <c r="D5" s="1693">
        <v>1.147046605951596</v>
      </c>
      <c r="E5" s="701"/>
    </row>
    <row r="6" spans="1:6" s="901" customFormat="1" ht="12" x14ac:dyDescent="0.2">
      <c r="A6" s="939" t="s">
        <v>625</v>
      </c>
      <c r="B6" s="940">
        <v>34.507979504815133</v>
      </c>
      <c r="C6" s="941">
        <v>35.380522970890098</v>
      </c>
      <c r="D6" s="1694">
        <v>-2.466168933661228</v>
      </c>
      <c r="E6" s="701"/>
    </row>
    <row r="7" spans="1:6" s="901" customFormat="1" ht="12" x14ac:dyDescent="0.2">
      <c r="A7" s="943" t="s">
        <v>627</v>
      </c>
      <c r="B7" s="944">
        <v>21.801210211915457</v>
      </c>
      <c r="C7" s="944">
        <v>22.957796321451582</v>
      </c>
      <c r="D7" s="1695">
        <v>-5.0378794782468761</v>
      </c>
      <c r="E7" s="701"/>
    </row>
    <row r="8" spans="1:6" s="901" customFormat="1" ht="12" x14ac:dyDescent="0.2">
      <c r="A8" s="943" t="s">
        <v>628</v>
      </c>
      <c r="B8" s="944">
        <v>3.4038878926600131</v>
      </c>
      <c r="C8" s="944">
        <v>3.3198895424645585</v>
      </c>
      <c r="D8" s="1695">
        <v>2.5301549681408186</v>
      </c>
      <c r="E8" s="701"/>
    </row>
    <row r="9" spans="1:6" s="901" customFormat="1" ht="12" x14ac:dyDescent="0.2">
      <c r="A9" s="943" t="s">
        <v>629</v>
      </c>
      <c r="B9" s="944">
        <v>9.3028814002396629</v>
      </c>
      <c r="C9" s="944">
        <v>9.1028371069739613</v>
      </c>
      <c r="D9" s="1695">
        <v>2.1976037900584</v>
      </c>
      <c r="E9" s="701"/>
    </row>
    <row r="10" spans="1:6" s="901" customFormat="1" ht="12" x14ac:dyDescent="0.2">
      <c r="A10" s="943"/>
      <c r="B10" s="941"/>
      <c r="C10" s="941"/>
      <c r="D10" s="1694"/>
      <c r="E10" s="701"/>
    </row>
    <row r="11" spans="1:6" s="901" customFormat="1" ht="12" x14ac:dyDescent="0.2">
      <c r="A11" s="939" t="s">
        <v>193</v>
      </c>
      <c r="B11" s="941">
        <v>14.076239444299601</v>
      </c>
      <c r="C11" s="941">
        <v>14.286388757516619</v>
      </c>
      <c r="D11" s="1694">
        <v>-1.4709757433028714</v>
      </c>
      <c r="E11" s="701"/>
    </row>
    <row r="12" spans="1:6" s="901" customFormat="1" ht="12" x14ac:dyDescent="0.2">
      <c r="A12" s="943" t="s">
        <v>1108</v>
      </c>
      <c r="B12" s="944">
        <v>3.4379583498076074</v>
      </c>
      <c r="C12" s="944">
        <v>3.2020355518201247</v>
      </c>
      <c r="D12" s="1695">
        <v>7.3679006422454618</v>
      </c>
      <c r="E12" s="701"/>
    </row>
    <row r="13" spans="1:6" s="901" customFormat="1" ht="12" x14ac:dyDescent="0.2">
      <c r="A13" s="943" t="s">
        <v>1109</v>
      </c>
      <c r="B13" s="944">
        <v>6.1527234848111574</v>
      </c>
      <c r="C13" s="944">
        <v>6.5337588160709901</v>
      </c>
      <c r="D13" s="1695">
        <v>-5.8317936426212409</v>
      </c>
      <c r="E13" s="701"/>
    </row>
    <row r="14" spans="1:6" s="901" customFormat="1" ht="12" x14ac:dyDescent="0.2">
      <c r="A14" s="943" t="s">
        <v>1110</v>
      </c>
      <c r="B14" s="944">
        <v>4.485557609680848</v>
      </c>
      <c r="C14" s="944">
        <v>4.550594389625525</v>
      </c>
      <c r="D14" s="1695">
        <v>-1.429193076248414</v>
      </c>
      <c r="E14" s="701"/>
    </row>
    <row r="15" spans="1:6" s="901" customFormat="1" ht="12" x14ac:dyDescent="0.2">
      <c r="A15" s="943"/>
      <c r="B15" s="941"/>
      <c r="C15" s="941"/>
      <c r="D15" s="1694"/>
      <c r="E15" s="701"/>
    </row>
    <row r="16" spans="1:6" s="901" customFormat="1" ht="12" x14ac:dyDescent="0.2">
      <c r="A16" s="939" t="s">
        <v>461</v>
      </c>
      <c r="B16" s="941">
        <v>16.29498567079149</v>
      </c>
      <c r="C16" s="941">
        <v>16.876142334997621</v>
      </c>
      <c r="D16" s="1694">
        <v>-3.4436582286991757</v>
      </c>
      <c r="E16" s="701"/>
    </row>
    <row r="17" spans="1:5" s="901" customFormat="1" ht="12" x14ac:dyDescent="0.2">
      <c r="A17" s="943" t="s">
        <v>630</v>
      </c>
      <c r="B17" s="944">
        <v>1.7529363632152861</v>
      </c>
      <c r="C17" s="944">
        <v>1.8002574756313956</v>
      </c>
      <c r="D17" s="1695">
        <v>-2.6285746931567489</v>
      </c>
      <c r="E17" s="701"/>
    </row>
    <row r="18" spans="1:5" s="901" customFormat="1" ht="12" x14ac:dyDescent="0.2">
      <c r="A18" s="943" t="s">
        <v>631</v>
      </c>
      <c r="B18" s="944">
        <v>0.67597757137862813</v>
      </c>
      <c r="C18" s="944">
        <v>0.71442966138586528</v>
      </c>
      <c r="D18" s="1695">
        <v>-5.382207946496365</v>
      </c>
      <c r="E18" s="701"/>
    </row>
    <row r="19" spans="1:5" s="901" customFormat="1" ht="12" x14ac:dyDescent="0.2">
      <c r="A19" s="943" t="s">
        <v>638</v>
      </c>
      <c r="B19" s="944">
        <v>12.710487818017718</v>
      </c>
      <c r="C19" s="944">
        <v>12.923360870109661</v>
      </c>
      <c r="D19" s="1695">
        <v>-1.6471957583750196</v>
      </c>
      <c r="E19" s="701"/>
    </row>
    <row r="20" spans="1:5" s="901" customFormat="1" ht="12" x14ac:dyDescent="0.2">
      <c r="A20" s="943" t="s">
        <v>632</v>
      </c>
      <c r="B20" s="944">
        <v>1.1555839181798579</v>
      </c>
      <c r="C20" s="944">
        <v>1.4380943278706961</v>
      </c>
      <c r="D20" s="1695">
        <v>-19.644776021690813</v>
      </c>
      <c r="E20" s="701"/>
    </row>
    <row r="21" spans="1:5" s="901" customFormat="1" ht="12" x14ac:dyDescent="0.2">
      <c r="A21" s="943"/>
      <c r="B21" s="941"/>
      <c r="C21" s="941"/>
      <c r="D21" s="1694"/>
      <c r="E21" s="701"/>
    </row>
    <row r="22" spans="1:5" s="901" customFormat="1" ht="12" x14ac:dyDescent="0.2">
      <c r="A22" s="939" t="s">
        <v>626</v>
      </c>
      <c r="B22" s="941">
        <v>16.331550746105414</v>
      </c>
      <c r="C22" s="941">
        <v>16.162548572559718</v>
      </c>
      <c r="D22" s="1694">
        <v>1.0456406227457471</v>
      </c>
      <c r="E22" s="701"/>
    </row>
    <row r="23" spans="1:5" s="901" customFormat="1" ht="12" x14ac:dyDescent="0.2">
      <c r="A23" s="943" t="s">
        <v>633</v>
      </c>
      <c r="B23" s="944">
        <v>6.0696208660902178</v>
      </c>
      <c r="C23" s="944">
        <v>6.3858743792770163</v>
      </c>
      <c r="D23" s="1695">
        <v>-4.952391707125992</v>
      </c>
      <c r="E23" s="701"/>
    </row>
    <row r="24" spans="1:5" s="901" customFormat="1" ht="12" x14ac:dyDescent="0.2">
      <c r="A24" s="943" t="s">
        <v>634</v>
      </c>
      <c r="B24" s="944">
        <v>2.947584718291381</v>
      </c>
      <c r="C24" s="944">
        <v>2.6634424510771604</v>
      </c>
      <c r="D24" s="1695">
        <v>10.668233777655178</v>
      </c>
      <c r="E24" s="701"/>
    </row>
    <row r="25" spans="1:5" s="901" customFormat="1" ht="12" x14ac:dyDescent="0.2">
      <c r="A25" s="943" t="s">
        <v>635</v>
      </c>
      <c r="B25" s="944">
        <v>0.36658659264267635</v>
      </c>
      <c r="C25" s="944">
        <v>0.37297414303987825</v>
      </c>
      <c r="D25" s="1695">
        <v>-1.7125987193484793</v>
      </c>
      <c r="E25" s="701"/>
    </row>
    <row r="26" spans="1:5" s="901" customFormat="1" ht="12" x14ac:dyDescent="0.2">
      <c r="A26" s="943" t="s">
        <v>636</v>
      </c>
      <c r="B26" s="944">
        <v>0.84564651820296144</v>
      </c>
      <c r="C26" s="944">
        <v>0.60259558646508782</v>
      </c>
      <c r="D26" s="1695">
        <v>40.334004628816686</v>
      </c>
      <c r="E26" s="701"/>
    </row>
    <row r="27" spans="1:5" s="901" customFormat="1" ht="12" x14ac:dyDescent="0.2">
      <c r="A27" s="943" t="s">
        <v>204</v>
      </c>
      <c r="B27" s="944">
        <v>2.4673699493185435</v>
      </c>
      <c r="C27" s="944">
        <v>2.5420563328437953</v>
      </c>
      <c r="D27" s="1695">
        <v>-2.9380302301051042</v>
      </c>
      <c r="E27" s="701"/>
    </row>
    <row r="28" spans="1:5" s="901" customFormat="1" ht="12" x14ac:dyDescent="0.2">
      <c r="A28" s="943" t="s">
        <v>637</v>
      </c>
      <c r="B28" s="944">
        <v>3.6347421015596324</v>
      </c>
      <c r="C28" s="944">
        <v>3.5956056798567801</v>
      </c>
      <c r="D28" s="1695">
        <v>1.0884514373225462</v>
      </c>
      <c r="E28" s="701"/>
    </row>
    <row r="29" spans="1:5" s="901" customFormat="1" ht="12" x14ac:dyDescent="0.2">
      <c r="A29" s="943"/>
      <c r="B29" s="941"/>
      <c r="C29" s="941"/>
      <c r="D29" s="1694"/>
      <c r="E29" s="701"/>
    </row>
    <row r="30" spans="1:5" s="901" customFormat="1" ht="12" x14ac:dyDescent="0.2">
      <c r="A30" s="939" t="s">
        <v>618</v>
      </c>
      <c r="B30" s="941">
        <v>76.275730311784784</v>
      </c>
      <c r="C30" s="941">
        <v>73.163617540477787</v>
      </c>
      <c r="D30" s="1694">
        <v>4.2536343553340794</v>
      </c>
      <c r="E30" s="701"/>
    </row>
    <row r="31" spans="1:5" s="901" customFormat="1" ht="12" x14ac:dyDescent="0.2">
      <c r="A31" s="939"/>
      <c r="B31" s="941"/>
      <c r="C31" s="941"/>
      <c r="D31" s="1694"/>
      <c r="E31" s="701"/>
    </row>
    <row r="32" spans="1:5" s="901" customFormat="1" ht="12" x14ac:dyDescent="0.2">
      <c r="A32" s="936" t="s">
        <v>1111</v>
      </c>
      <c r="B32" s="937">
        <v>4.5340629661180349</v>
      </c>
      <c r="C32" s="937">
        <v>4.3139528183305469</v>
      </c>
      <c r="D32" s="1693">
        <v>5.102284541736557</v>
      </c>
      <c r="E32" s="701"/>
    </row>
    <row r="33" spans="1:5" s="901" customFormat="1" ht="12" x14ac:dyDescent="0.2">
      <c r="A33" s="712"/>
      <c r="B33" s="712"/>
      <c r="C33" s="712"/>
      <c r="D33" s="947"/>
      <c r="E33" s="701"/>
    </row>
    <row r="34" spans="1:5" s="901" customFormat="1" ht="12" x14ac:dyDescent="0.2">
      <c r="A34" s="948"/>
      <c r="B34" s="949"/>
      <c r="C34" s="949"/>
      <c r="D34" s="950"/>
      <c r="E34" s="701"/>
    </row>
    <row r="35" spans="1:5" x14ac:dyDescent="0.2">
      <c r="A35" s="1985" t="s">
        <v>918</v>
      </c>
      <c r="B35" s="1985"/>
      <c r="C35" s="1985"/>
      <c r="D35" s="1985"/>
    </row>
    <row r="36" spans="1:5" x14ac:dyDescent="0.2">
      <c r="A36" s="1984" t="s">
        <v>25</v>
      </c>
      <c r="B36" s="1984"/>
      <c r="C36" s="1984"/>
      <c r="D36" s="1984"/>
    </row>
    <row r="37" spans="1:5" x14ac:dyDescent="0.2">
      <c r="A37" s="809" t="s">
        <v>677</v>
      </c>
      <c r="B37" s="809"/>
      <c r="C37" s="809"/>
      <c r="D37" s="809"/>
    </row>
    <row r="38" spans="1:5" x14ac:dyDescent="0.2">
      <c r="A38" s="809"/>
      <c r="B38" s="809"/>
      <c r="C38" s="809"/>
      <c r="D38" s="809"/>
    </row>
  </sheetData>
  <sheetProtection formatCells="0" formatColumns="0" formatRows="0" insertColumns="0" insertRows="0" insertHyperlinks="0" deleteColumns="0" deleteRows="0" sort="0" autoFilter="0" pivotTables="0"/>
  <mergeCells count="4">
    <mergeCell ref="A2:D2"/>
    <mergeCell ref="A1:D1"/>
    <mergeCell ref="A35:D35"/>
    <mergeCell ref="A36:D36"/>
  </mergeCells>
  <phoneticPr fontId="51" type="noConversion"/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>
    <pageSetUpPr fitToPage="1"/>
  </sheetPr>
  <dimension ref="A1:F38"/>
  <sheetViews>
    <sheetView showGridLines="0" zoomScaleNormal="100" workbookViewId="0">
      <selection activeCell="H14" sqref="H14"/>
    </sheetView>
  </sheetViews>
  <sheetFormatPr defaultRowHeight="12.75" x14ac:dyDescent="0.2"/>
  <cols>
    <col min="1" max="1" width="27.7109375" style="701" customWidth="1"/>
    <col min="2" max="4" width="12.7109375" style="701" customWidth="1"/>
    <col min="5" max="5" width="9.140625" style="701"/>
  </cols>
  <sheetData>
    <row r="1" spans="1:6" ht="30" customHeight="1" x14ac:dyDescent="0.25">
      <c r="A1" s="1893" t="str">
        <f>CONCATENATE('List of Tables'!A87,":  ",'List of Tables'!C87)</f>
        <v>TABLE 72:  U.S. East MMA Air Visitor Personal Daily Spending 2015 vs. 2014R</v>
      </c>
      <c r="B1" s="1893"/>
      <c r="C1" s="1893"/>
      <c r="D1" s="1893"/>
      <c r="E1" s="747"/>
      <c r="F1" s="1353"/>
    </row>
    <row r="2" spans="1:6" ht="15.75" x14ac:dyDescent="0.25">
      <c r="A2" s="1983" t="s">
        <v>650</v>
      </c>
      <c r="B2" s="1983"/>
      <c r="C2" s="1983"/>
      <c r="D2" s="1983"/>
    </row>
    <row r="3" spans="1:6" s="901" customFormat="1" ht="12" x14ac:dyDescent="0.2">
      <c r="A3" s="701"/>
      <c r="B3" s="701"/>
      <c r="C3" s="888"/>
      <c r="D3" s="701"/>
      <c r="E3" s="701"/>
    </row>
    <row r="4" spans="1:6" s="901" customFormat="1" ht="12" x14ac:dyDescent="0.2">
      <c r="A4" s="934" t="s">
        <v>463</v>
      </c>
      <c r="B4" s="935">
        <v>2015</v>
      </c>
      <c r="C4" s="935" t="s">
        <v>984</v>
      </c>
      <c r="D4" s="935" t="s">
        <v>462</v>
      </c>
      <c r="E4" s="701"/>
    </row>
    <row r="5" spans="1:6" s="901" customFormat="1" ht="12" x14ac:dyDescent="0.2">
      <c r="A5" s="936" t="s">
        <v>460</v>
      </c>
      <c r="B5" s="937">
        <v>197.76785313053762</v>
      </c>
      <c r="C5" s="937">
        <v>204.85764129389005</v>
      </c>
      <c r="D5" s="1693">
        <v>-3.4608365685424358</v>
      </c>
      <c r="E5" s="701"/>
    </row>
    <row r="6" spans="1:6" s="901" customFormat="1" ht="12" x14ac:dyDescent="0.2">
      <c r="A6" s="939" t="s">
        <v>625</v>
      </c>
      <c r="B6" s="940">
        <v>40.044486224779455</v>
      </c>
      <c r="C6" s="941">
        <v>42.09843529505595</v>
      </c>
      <c r="D6" s="1694">
        <v>-4.8789202161100498</v>
      </c>
      <c r="E6" s="701"/>
    </row>
    <row r="7" spans="1:6" s="901" customFormat="1" ht="12" x14ac:dyDescent="0.2">
      <c r="A7" s="943" t="s">
        <v>627</v>
      </c>
      <c r="B7" s="944">
        <v>27.288688512957741</v>
      </c>
      <c r="C7" s="944">
        <v>29.506912509809393</v>
      </c>
      <c r="D7" s="1695">
        <v>-7.5176418275352148</v>
      </c>
      <c r="E7" s="701"/>
    </row>
    <row r="8" spans="1:6" s="901" customFormat="1" ht="12" x14ac:dyDescent="0.2">
      <c r="A8" s="943" t="s">
        <v>628</v>
      </c>
      <c r="B8" s="944">
        <v>4.5021913468434773</v>
      </c>
      <c r="C8" s="944">
        <v>4.6721584763928439</v>
      </c>
      <c r="D8" s="1695">
        <v>-3.6378716691260471</v>
      </c>
      <c r="E8" s="701"/>
    </row>
    <row r="9" spans="1:6" s="901" customFormat="1" ht="12" x14ac:dyDescent="0.2">
      <c r="A9" s="943" t="s">
        <v>629</v>
      </c>
      <c r="B9" s="944">
        <v>8.2536063649782339</v>
      </c>
      <c r="C9" s="944">
        <v>7.9193643088537131</v>
      </c>
      <c r="D9" s="1695">
        <v>4.2205667410810221</v>
      </c>
      <c r="E9" s="701"/>
    </row>
    <row r="10" spans="1:6" s="901" customFormat="1" ht="12" x14ac:dyDescent="0.2">
      <c r="A10" s="943"/>
      <c r="B10" s="941"/>
      <c r="C10" s="941"/>
      <c r="D10" s="1694"/>
      <c r="E10" s="701"/>
    </row>
    <row r="11" spans="1:6" s="901" customFormat="1" ht="12" x14ac:dyDescent="0.2">
      <c r="A11" s="939" t="s">
        <v>193</v>
      </c>
      <c r="B11" s="941">
        <v>19.506141470535418</v>
      </c>
      <c r="C11" s="941">
        <v>20.658695311147337</v>
      </c>
      <c r="D11" s="1694">
        <v>-5.5790253123584543</v>
      </c>
      <c r="E11" s="701"/>
    </row>
    <row r="12" spans="1:6" s="901" customFormat="1" ht="12" x14ac:dyDescent="0.2">
      <c r="A12" s="943" t="s">
        <v>1108</v>
      </c>
      <c r="B12" s="944">
        <v>5.5692509808398958</v>
      </c>
      <c r="C12" s="944">
        <v>5.7504147997224075</v>
      </c>
      <c r="D12" s="1695">
        <v>-3.1504478405846026</v>
      </c>
      <c r="E12" s="701"/>
    </row>
    <row r="13" spans="1:6" s="901" customFormat="1" ht="12" x14ac:dyDescent="0.2">
      <c r="A13" s="943" t="s">
        <v>1109</v>
      </c>
      <c r="B13" s="944">
        <v>6.6438497071025946</v>
      </c>
      <c r="C13" s="944">
        <v>7.3961884389945558</v>
      </c>
      <c r="D13" s="1695">
        <v>-10.171978960479745</v>
      </c>
      <c r="E13" s="701"/>
    </row>
    <row r="14" spans="1:6" s="901" customFormat="1" ht="12" x14ac:dyDescent="0.2">
      <c r="A14" s="943" t="s">
        <v>1110</v>
      </c>
      <c r="B14" s="944">
        <v>7.2930407825929215</v>
      </c>
      <c r="C14" s="944">
        <v>7.5120920724303843</v>
      </c>
      <c r="D14" s="1695">
        <v>-2.9159824949615332</v>
      </c>
      <c r="E14" s="701"/>
    </row>
    <row r="15" spans="1:6" s="901" customFormat="1" ht="12" x14ac:dyDescent="0.2">
      <c r="A15" s="943"/>
      <c r="B15" s="941"/>
      <c r="C15" s="941"/>
      <c r="D15" s="1694"/>
      <c r="E15" s="701"/>
    </row>
    <row r="16" spans="1:6" s="901" customFormat="1" ht="12" x14ac:dyDescent="0.2">
      <c r="A16" s="939" t="s">
        <v>461</v>
      </c>
      <c r="B16" s="941">
        <v>20.092960217485054</v>
      </c>
      <c r="C16" s="941">
        <v>20.878283140188856</v>
      </c>
      <c r="D16" s="1694">
        <v>-3.7614343930039151</v>
      </c>
      <c r="E16" s="701"/>
    </row>
    <row r="17" spans="1:5" s="901" customFormat="1" ht="12" x14ac:dyDescent="0.2">
      <c r="A17" s="943" t="s">
        <v>630</v>
      </c>
      <c r="B17" s="944">
        <v>3.8380648112921132</v>
      </c>
      <c r="C17" s="944">
        <v>4.1382828607242939</v>
      </c>
      <c r="D17" s="1695">
        <v>-7.2546527034557435</v>
      </c>
      <c r="E17" s="701"/>
    </row>
    <row r="18" spans="1:5" s="901" customFormat="1" ht="12" x14ac:dyDescent="0.2">
      <c r="A18" s="943" t="s">
        <v>631</v>
      </c>
      <c r="B18" s="944">
        <v>0.9598292103243774</v>
      </c>
      <c r="C18" s="944">
        <v>0.9535247160551471</v>
      </c>
      <c r="D18" s="1695">
        <v>0.66117785549522079</v>
      </c>
      <c r="E18" s="701"/>
    </row>
    <row r="19" spans="1:5" s="901" customFormat="1" ht="12" x14ac:dyDescent="0.2">
      <c r="A19" s="943" t="s">
        <v>638</v>
      </c>
      <c r="B19" s="944">
        <v>13.87888900285243</v>
      </c>
      <c r="C19" s="944">
        <v>14.12924829416964</v>
      </c>
      <c r="D19" s="1695">
        <v>-1.7719222290156766</v>
      </c>
      <c r="E19" s="701"/>
    </row>
    <row r="20" spans="1:5" s="901" customFormat="1" ht="12" x14ac:dyDescent="0.2">
      <c r="A20" s="943" t="s">
        <v>632</v>
      </c>
      <c r="B20" s="944">
        <v>1.4161771930161313</v>
      </c>
      <c r="C20" s="944">
        <v>1.6572272692397778</v>
      </c>
      <c r="D20" s="1695">
        <v>-14.545384371705627</v>
      </c>
      <c r="E20" s="701"/>
    </row>
    <row r="21" spans="1:5" s="901" customFormat="1" ht="12" x14ac:dyDescent="0.2">
      <c r="A21" s="943"/>
      <c r="B21" s="941"/>
      <c r="C21" s="941"/>
      <c r="D21" s="1694"/>
      <c r="E21" s="701"/>
    </row>
    <row r="22" spans="1:5" s="901" customFormat="1" ht="12" x14ac:dyDescent="0.2">
      <c r="A22" s="939" t="s">
        <v>626</v>
      </c>
      <c r="B22" s="941">
        <v>18.621367920090673</v>
      </c>
      <c r="C22" s="941">
        <v>19.383392177115084</v>
      </c>
      <c r="D22" s="1694">
        <v>-3.9313255908018596</v>
      </c>
      <c r="E22" s="701"/>
    </row>
    <row r="23" spans="1:5" s="901" customFormat="1" ht="12" x14ac:dyDescent="0.2">
      <c r="A23" s="943" t="s">
        <v>633</v>
      </c>
      <c r="B23" s="944">
        <v>6.6953219519974576</v>
      </c>
      <c r="C23" s="944">
        <v>6.9127381464631679</v>
      </c>
      <c r="D23" s="1695">
        <v>-3.145153047305127</v>
      </c>
      <c r="E23" s="701"/>
    </row>
    <row r="24" spans="1:5" s="901" customFormat="1" ht="12" x14ac:dyDescent="0.2">
      <c r="A24" s="943" t="s">
        <v>634</v>
      </c>
      <c r="B24" s="944">
        <v>3.2525749749610684</v>
      </c>
      <c r="C24" s="944">
        <v>3.8249487999894636</v>
      </c>
      <c r="D24" s="1695">
        <v>-14.964221874812333</v>
      </c>
      <c r="E24" s="701"/>
    </row>
    <row r="25" spans="1:5" s="901" customFormat="1" ht="12" x14ac:dyDescent="0.2">
      <c r="A25" s="943" t="s">
        <v>635</v>
      </c>
      <c r="B25" s="944">
        <v>0.43633965686678378</v>
      </c>
      <c r="C25" s="944">
        <v>0.38935097880000996</v>
      </c>
      <c r="D25" s="1695">
        <v>12.068462807412006</v>
      </c>
      <c r="E25" s="701"/>
    </row>
    <row r="26" spans="1:5" s="901" customFormat="1" ht="12" x14ac:dyDescent="0.2">
      <c r="A26" s="943" t="s">
        <v>636</v>
      </c>
      <c r="B26" s="944">
        <v>0.49740053483121355</v>
      </c>
      <c r="C26" s="944">
        <v>0.67440683791058731</v>
      </c>
      <c r="D26" s="1695">
        <v>-26.246220104731677</v>
      </c>
      <c r="E26" s="701"/>
    </row>
    <row r="27" spans="1:5" s="901" customFormat="1" ht="12" x14ac:dyDescent="0.2">
      <c r="A27" s="943" t="s">
        <v>204</v>
      </c>
      <c r="B27" s="944">
        <v>2.6524128056951501</v>
      </c>
      <c r="C27" s="944">
        <v>2.5753108018446658</v>
      </c>
      <c r="D27" s="1695">
        <v>2.9938912148101515</v>
      </c>
      <c r="E27" s="701"/>
    </row>
    <row r="28" spans="1:5" s="901" customFormat="1" ht="12" x14ac:dyDescent="0.2">
      <c r="A28" s="943" t="s">
        <v>637</v>
      </c>
      <c r="B28" s="944">
        <v>5.087317995739002</v>
      </c>
      <c r="C28" s="944">
        <v>5.0066366121071892</v>
      </c>
      <c r="D28" s="1695">
        <v>1.6114887075428408</v>
      </c>
      <c r="E28" s="701"/>
    </row>
    <row r="29" spans="1:5" s="901" customFormat="1" ht="12" x14ac:dyDescent="0.2">
      <c r="A29" s="943"/>
      <c r="B29" s="941"/>
      <c r="C29" s="941"/>
      <c r="D29" s="1694"/>
      <c r="E29" s="701"/>
    </row>
    <row r="30" spans="1:5" s="901" customFormat="1" ht="12" x14ac:dyDescent="0.2">
      <c r="A30" s="939" t="s">
        <v>618</v>
      </c>
      <c r="B30" s="941">
        <v>87.407233769976685</v>
      </c>
      <c r="C30" s="941">
        <v>91.151549682465543</v>
      </c>
      <c r="D30" s="1694">
        <v>-4.1077918318805473</v>
      </c>
      <c r="E30" s="701"/>
    </row>
    <row r="31" spans="1:5" s="901" customFormat="1" ht="12" x14ac:dyDescent="0.2">
      <c r="A31" s="939"/>
      <c r="B31" s="941"/>
      <c r="C31" s="941"/>
      <c r="D31" s="1694"/>
      <c r="E31" s="701"/>
    </row>
    <row r="32" spans="1:5" s="901" customFormat="1" ht="12" x14ac:dyDescent="0.2">
      <c r="A32" s="936" t="s">
        <v>586</v>
      </c>
      <c r="B32" s="937">
        <v>12.095663527670332</v>
      </c>
      <c r="C32" s="937">
        <v>10.687285687917296</v>
      </c>
      <c r="D32" s="1693">
        <v>13.178068603006498</v>
      </c>
      <c r="E32" s="701"/>
    </row>
    <row r="33" spans="1:5" s="901" customFormat="1" ht="12" x14ac:dyDescent="0.2">
      <c r="A33" s="712"/>
      <c r="B33" s="712"/>
      <c r="C33" s="712"/>
      <c r="D33" s="947"/>
      <c r="E33" s="701"/>
    </row>
    <row r="34" spans="1:5" s="901" customFormat="1" ht="12" x14ac:dyDescent="0.2">
      <c r="A34" s="948"/>
      <c r="B34" s="949"/>
      <c r="C34" s="949"/>
      <c r="D34" s="950"/>
      <c r="E34" s="701"/>
    </row>
    <row r="35" spans="1:5" s="901" customFormat="1" ht="26.1" customHeight="1" x14ac:dyDescent="0.2">
      <c r="A35" s="1985" t="s">
        <v>920</v>
      </c>
      <c r="B35" s="1985"/>
      <c r="C35" s="1985"/>
      <c r="D35" s="1985"/>
      <c r="E35" s="701"/>
    </row>
    <row r="36" spans="1:5" s="901" customFormat="1" ht="12" x14ac:dyDescent="0.2">
      <c r="A36" s="1984" t="s">
        <v>25</v>
      </c>
      <c r="B36" s="1984"/>
      <c r="C36" s="1984"/>
      <c r="D36" s="1984"/>
      <c r="E36" s="701"/>
    </row>
    <row r="37" spans="1:5" s="901" customFormat="1" ht="12" x14ac:dyDescent="0.2">
      <c r="A37" s="809" t="s">
        <v>677</v>
      </c>
      <c r="B37" s="809"/>
      <c r="C37" s="809"/>
      <c r="D37" s="809"/>
      <c r="E37" s="701"/>
    </row>
    <row r="38" spans="1:5" x14ac:dyDescent="0.2">
      <c r="A38" s="809"/>
      <c r="B38" s="809"/>
      <c r="C38" s="809"/>
      <c r="D38" s="809"/>
    </row>
  </sheetData>
  <sheetProtection formatCells="0" formatColumns="0" formatRows="0" insertColumns="0" insertRows="0" insertHyperlinks="0" deleteColumns="0" deleteRows="0" sort="0" autoFilter="0" pivotTables="0"/>
  <mergeCells count="4">
    <mergeCell ref="A2:D2"/>
    <mergeCell ref="A1:D1"/>
    <mergeCell ref="A35:D35"/>
    <mergeCell ref="A36:D36"/>
  </mergeCells>
  <phoneticPr fontId="51" type="noConversion"/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>
    <pageSetUpPr fitToPage="1"/>
  </sheetPr>
  <dimension ref="A1:F38"/>
  <sheetViews>
    <sheetView showGridLines="0" zoomScaleNormal="100" workbookViewId="0">
      <selection activeCell="H14" sqref="H14"/>
    </sheetView>
  </sheetViews>
  <sheetFormatPr defaultRowHeight="12.75" x14ac:dyDescent="0.2"/>
  <cols>
    <col min="1" max="1" width="27.7109375" style="701" customWidth="1"/>
    <col min="2" max="4" width="12.7109375" style="701" customWidth="1"/>
    <col min="5" max="5" width="9.140625" style="701"/>
  </cols>
  <sheetData>
    <row r="1" spans="1:6" s="840" customFormat="1" ht="30" customHeight="1" x14ac:dyDescent="0.25">
      <c r="A1" s="1893" t="str">
        <f>CONCATENATE('List of Tables'!A88,":  ",'List of Tables'!C88)</f>
        <v>TABLE 73:  Japan MMA Air Visitor Personal Daily Spending 2015 vs. 2014R</v>
      </c>
      <c r="B1" s="1893"/>
      <c r="C1" s="1893"/>
      <c r="D1" s="1893"/>
      <c r="E1" s="747"/>
      <c r="F1" s="1353"/>
    </row>
    <row r="2" spans="1:6" s="840" customFormat="1" ht="15.75" x14ac:dyDescent="0.25">
      <c r="A2" s="1893" t="s">
        <v>650</v>
      </c>
      <c r="B2" s="1893"/>
      <c r="C2" s="1893"/>
      <c r="D2" s="1893"/>
      <c r="E2" s="701"/>
    </row>
    <row r="3" spans="1:6" s="901" customFormat="1" ht="12" x14ac:dyDescent="0.2">
      <c r="A3" s="701"/>
      <c r="B3" s="701"/>
      <c r="C3" s="888"/>
      <c r="D3" s="701"/>
      <c r="E3" s="701"/>
    </row>
    <row r="4" spans="1:6" s="901" customFormat="1" ht="12" x14ac:dyDescent="0.2">
      <c r="A4" s="934" t="s">
        <v>463</v>
      </c>
      <c r="B4" s="935">
        <v>2015</v>
      </c>
      <c r="C4" s="935" t="s">
        <v>984</v>
      </c>
      <c r="D4" s="935" t="s">
        <v>462</v>
      </c>
      <c r="E4" s="701"/>
    </row>
    <row r="5" spans="1:6" s="901" customFormat="1" ht="12" x14ac:dyDescent="0.2">
      <c r="A5" s="936" t="s">
        <v>460</v>
      </c>
      <c r="B5" s="937">
        <v>236.33110888468596</v>
      </c>
      <c r="C5" s="937">
        <v>273.38676127235692</v>
      </c>
      <c r="D5" s="1693">
        <v>-13.554296563305378</v>
      </c>
      <c r="E5" s="701"/>
    </row>
    <row r="6" spans="1:6" s="901" customFormat="1" ht="12" x14ac:dyDescent="0.2">
      <c r="A6" s="939" t="s">
        <v>625</v>
      </c>
      <c r="B6" s="940">
        <v>49.902852196702725</v>
      </c>
      <c r="C6" s="941">
        <v>50.665426295386894</v>
      </c>
      <c r="D6" s="1694">
        <v>-1.505117304724235</v>
      </c>
      <c r="E6" s="701"/>
    </row>
    <row r="7" spans="1:6" s="901" customFormat="1" ht="12" x14ac:dyDescent="0.2">
      <c r="A7" s="943" t="s">
        <v>627</v>
      </c>
      <c r="B7" s="944">
        <v>37.256655056223451</v>
      </c>
      <c r="C7" s="944">
        <v>37.716083020161221</v>
      </c>
      <c r="D7" s="1695">
        <v>-1.2181221567790668</v>
      </c>
      <c r="E7" s="701"/>
    </row>
    <row r="8" spans="1:6" s="901" customFormat="1" ht="12" x14ac:dyDescent="0.2">
      <c r="A8" s="943" t="s">
        <v>628</v>
      </c>
      <c r="B8" s="944">
        <v>3.9185206027147994</v>
      </c>
      <c r="C8" s="944">
        <v>4.3670494670128308</v>
      </c>
      <c r="D8" s="1695">
        <v>-10.270753003511002</v>
      </c>
      <c r="E8" s="701"/>
    </row>
    <row r="9" spans="1:6" s="901" customFormat="1" ht="12" x14ac:dyDescent="0.2">
      <c r="A9" s="943" t="s">
        <v>629</v>
      </c>
      <c r="B9" s="944">
        <v>8.7276765377644736</v>
      </c>
      <c r="C9" s="944">
        <v>8.5822938082128388</v>
      </c>
      <c r="D9" s="1695">
        <v>1.6939845314140944</v>
      </c>
      <c r="E9" s="701"/>
    </row>
    <row r="10" spans="1:6" s="901" customFormat="1" ht="12" x14ac:dyDescent="0.2">
      <c r="A10" s="943"/>
      <c r="B10" s="941"/>
      <c r="C10" s="941"/>
      <c r="D10" s="1694"/>
      <c r="E10" s="701"/>
    </row>
    <row r="11" spans="1:6" s="901" customFormat="1" ht="12" x14ac:dyDescent="0.2">
      <c r="A11" s="939" t="s">
        <v>193</v>
      </c>
      <c r="B11" s="941">
        <v>18.746008804060541</v>
      </c>
      <c r="C11" s="941">
        <v>19.109233561199982</v>
      </c>
      <c r="D11" s="1694">
        <v>-1.9007813996106293</v>
      </c>
      <c r="E11" s="701"/>
    </row>
    <row r="12" spans="1:6" s="901" customFormat="1" ht="12" x14ac:dyDescent="0.2">
      <c r="A12" s="943" t="s">
        <v>1108</v>
      </c>
      <c r="B12" s="944">
        <v>5.9576241957340974</v>
      </c>
      <c r="C12" s="944">
        <v>4.8779324392600367</v>
      </c>
      <c r="D12" s="1695">
        <v>22.134208907531438</v>
      </c>
      <c r="E12" s="701"/>
    </row>
    <row r="13" spans="1:6" s="901" customFormat="1" ht="12" x14ac:dyDescent="0.2">
      <c r="A13" s="943" t="s">
        <v>1109</v>
      </c>
      <c r="B13" s="944">
        <v>4.0433329822497166</v>
      </c>
      <c r="C13" s="944">
        <v>4.1930748226791952</v>
      </c>
      <c r="D13" s="1695">
        <v>-3.5711702452712268</v>
      </c>
      <c r="E13" s="701"/>
    </row>
    <row r="14" spans="1:6" s="901" customFormat="1" ht="12" x14ac:dyDescent="0.2">
      <c r="A14" s="943" t="s">
        <v>1110</v>
      </c>
      <c r="B14" s="944">
        <v>8.7450516260767923</v>
      </c>
      <c r="C14" s="944">
        <v>10.038226299260694</v>
      </c>
      <c r="D14" s="1695">
        <v>-12.88250169533579</v>
      </c>
      <c r="E14" s="701"/>
    </row>
    <row r="15" spans="1:6" s="901" customFormat="1" ht="12" x14ac:dyDescent="0.2">
      <c r="A15" s="943"/>
      <c r="B15" s="941"/>
      <c r="C15" s="941"/>
      <c r="D15" s="1694"/>
      <c r="E15" s="701"/>
    </row>
    <row r="16" spans="1:6" s="901" customFormat="1" ht="12" x14ac:dyDescent="0.2">
      <c r="A16" s="939" t="s">
        <v>461</v>
      </c>
      <c r="B16" s="941">
        <v>12.046762436751186</v>
      </c>
      <c r="C16" s="941">
        <v>12.199159907827401</v>
      </c>
      <c r="D16" s="1694">
        <v>-1.2492456220565828</v>
      </c>
      <c r="E16" s="701"/>
    </row>
    <row r="17" spans="1:5" s="901" customFormat="1" ht="12" x14ac:dyDescent="0.2">
      <c r="A17" s="943" t="s">
        <v>630</v>
      </c>
      <c r="B17" s="944">
        <v>1.9686903080538183</v>
      </c>
      <c r="C17" s="944">
        <v>2.087890695836768</v>
      </c>
      <c r="D17" s="1695">
        <v>-5.7091296982468513</v>
      </c>
      <c r="E17" s="701"/>
    </row>
    <row r="18" spans="1:5" s="901" customFormat="1" ht="12" x14ac:dyDescent="0.2">
      <c r="A18" s="943" t="s">
        <v>631</v>
      </c>
      <c r="B18" s="944">
        <v>5.7937855051860332</v>
      </c>
      <c r="C18" s="944">
        <v>6.2502810776574087</v>
      </c>
      <c r="D18" s="1695">
        <v>-7.3036006989059876</v>
      </c>
      <c r="E18" s="701"/>
    </row>
    <row r="19" spans="1:5" s="901" customFormat="1" ht="12" x14ac:dyDescent="0.2">
      <c r="A19" s="943" t="s">
        <v>638</v>
      </c>
      <c r="B19" s="944">
        <v>3.8800214274578284</v>
      </c>
      <c r="C19" s="944">
        <v>3.4579883888151377</v>
      </c>
      <c r="D19" s="1695">
        <v>12.204582294369647</v>
      </c>
      <c r="E19" s="701"/>
    </row>
    <row r="20" spans="1:5" s="901" customFormat="1" ht="12" x14ac:dyDescent="0.2">
      <c r="A20" s="943" t="s">
        <v>632</v>
      </c>
      <c r="B20" s="944">
        <v>0.4042651960535068</v>
      </c>
      <c r="C20" s="944">
        <v>0.40299974551808698</v>
      </c>
      <c r="D20" s="1695">
        <v>0.31400777531336299</v>
      </c>
      <c r="E20" s="701"/>
    </row>
    <row r="21" spans="1:5" s="901" customFormat="1" ht="12" x14ac:dyDescent="0.2">
      <c r="A21" s="943"/>
      <c r="B21" s="941"/>
      <c r="C21" s="941"/>
      <c r="D21" s="1694"/>
      <c r="E21" s="701"/>
    </row>
    <row r="22" spans="1:5" s="901" customFormat="1" ht="12" x14ac:dyDescent="0.2">
      <c r="A22" s="939" t="s">
        <v>626</v>
      </c>
      <c r="B22" s="941">
        <v>65.513667725981804</v>
      </c>
      <c r="C22" s="941">
        <v>77.761018068500832</v>
      </c>
      <c r="D22" s="1694">
        <v>-15.74998713588106</v>
      </c>
      <c r="E22" s="701"/>
    </row>
    <row r="23" spans="1:5" s="901" customFormat="1" ht="12" x14ac:dyDescent="0.2">
      <c r="A23" s="943" t="s">
        <v>633</v>
      </c>
      <c r="B23" s="944">
        <v>18.175792201322526</v>
      </c>
      <c r="C23" s="944">
        <v>20.54592990850125</v>
      </c>
      <c r="D23" s="1695">
        <v>-11.535801580818383</v>
      </c>
      <c r="E23" s="701"/>
    </row>
    <row r="24" spans="1:5" s="901" customFormat="1" ht="12" x14ac:dyDescent="0.2">
      <c r="A24" s="943" t="s">
        <v>634</v>
      </c>
      <c r="B24" s="944">
        <v>5.7691968425371964</v>
      </c>
      <c r="C24" s="944">
        <v>7.5187254201868505</v>
      </c>
      <c r="D24" s="1695">
        <v>-23.268951582569908</v>
      </c>
      <c r="E24" s="701"/>
    </row>
    <row r="25" spans="1:5" s="901" customFormat="1" ht="12" x14ac:dyDescent="0.2">
      <c r="A25" s="943" t="s">
        <v>635</v>
      </c>
      <c r="B25" s="944">
        <v>3.4706213472897596</v>
      </c>
      <c r="C25" s="944">
        <v>4.5082553189757935</v>
      </c>
      <c r="D25" s="1695">
        <v>-23.0163089326043</v>
      </c>
      <c r="E25" s="701"/>
    </row>
    <row r="26" spans="1:5" s="901" customFormat="1" ht="12" x14ac:dyDescent="0.2">
      <c r="A26" s="943" t="s">
        <v>636</v>
      </c>
      <c r="B26" s="944">
        <v>17.643979799846434</v>
      </c>
      <c r="C26" s="944">
        <v>24.8398841478894</v>
      </c>
      <c r="D26" s="1695">
        <v>-28.969154224716419</v>
      </c>
      <c r="E26" s="701"/>
    </row>
    <row r="27" spans="1:5" s="901" customFormat="1" ht="12" x14ac:dyDescent="0.2">
      <c r="A27" s="943" t="s">
        <v>204</v>
      </c>
      <c r="B27" s="944">
        <v>13.563180232701821</v>
      </c>
      <c r="C27" s="944">
        <v>13.322163744097011</v>
      </c>
      <c r="D27" s="1695">
        <v>1.8091392151789343</v>
      </c>
      <c r="E27" s="701"/>
    </row>
    <row r="28" spans="1:5" s="901" customFormat="1" ht="12" x14ac:dyDescent="0.2">
      <c r="A28" s="943" t="s">
        <v>637</v>
      </c>
      <c r="B28" s="944">
        <v>6.8908973022840652</v>
      </c>
      <c r="C28" s="944">
        <v>7.0260595288505279</v>
      </c>
      <c r="D28" s="1695">
        <v>-1.9237273184415371</v>
      </c>
      <c r="E28" s="701"/>
    </row>
    <row r="29" spans="1:5" s="901" customFormat="1" ht="12" x14ac:dyDescent="0.2">
      <c r="A29" s="943"/>
      <c r="B29" s="941"/>
      <c r="C29" s="941"/>
      <c r="D29" s="1694"/>
      <c r="E29" s="701"/>
    </row>
    <row r="30" spans="1:5" s="901" customFormat="1" ht="12" x14ac:dyDescent="0.2">
      <c r="A30" s="939" t="s">
        <v>618</v>
      </c>
      <c r="B30" s="941">
        <v>79.328003425131655</v>
      </c>
      <c r="C30" s="941">
        <v>99.672835658418194</v>
      </c>
      <c r="D30" s="1694">
        <v>-20.41161174846965</v>
      </c>
      <c r="E30" s="701"/>
    </row>
    <row r="31" spans="1:5" s="901" customFormat="1" ht="12" x14ac:dyDescent="0.2">
      <c r="A31" s="939"/>
      <c r="B31" s="941"/>
      <c r="C31" s="941"/>
      <c r="D31" s="1694"/>
      <c r="E31" s="701"/>
    </row>
    <row r="32" spans="1:5" s="901" customFormat="1" ht="12" x14ac:dyDescent="0.2">
      <c r="A32" s="936" t="s">
        <v>586</v>
      </c>
      <c r="B32" s="937">
        <v>10.793814296058065</v>
      </c>
      <c r="C32" s="937">
        <v>13.979087781023599</v>
      </c>
      <c r="D32" s="1693">
        <v>-22.785989578586772</v>
      </c>
      <c r="E32" s="701"/>
    </row>
    <row r="33" spans="1:5" s="901" customFormat="1" ht="12" x14ac:dyDescent="0.2">
      <c r="A33" s="712"/>
      <c r="B33" s="712"/>
      <c r="C33" s="712"/>
      <c r="D33" s="947"/>
      <c r="E33" s="701"/>
    </row>
    <row r="34" spans="1:5" s="901" customFormat="1" ht="12" x14ac:dyDescent="0.2">
      <c r="A34" s="948"/>
      <c r="B34" s="949"/>
      <c r="C34" s="949"/>
      <c r="D34" s="950"/>
      <c r="E34" s="701"/>
    </row>
    <row r="35" spans="1:5" s="901" customFormat="1" ht="26.1" customHeight="1" x14ac:dyDescent="0.2">
      <c r="A35" s="1985" t="s">
        <v>920</v>
      </c>
      <c r="B35" s="1985"/>
      <c r="C35" s="1985"/>
      <c r="D35" s="1985"/>
      <c r="E35" s="701"/>
    </row>
    <row r="36" spans="1:5" s="901" customFormat="1" ht="12" customHeight="1" x14ac:dyDescent="0.2">
      <c r="A36" s="1984" t="s">
        <v>25</v>
      </c>
      <c r="B36" s="1984"/>
      <c r="C36" s="1984"/>
      <c r="D36" s="1984"/>
      <c r="E36" s="701"/>
    </row>
    <row r="37" spans="1:5" s="901" customFormat="1" ht="12" x14ac:dyDescent="0.2">
      <c r="A37" s="809" t="s">
        <v>677</v>
      </c>
      <c r="B37" s="809"/>
      <c r="C37" s="809"/>
      <c r="D37" s="809"/>
      <c r="E37" s="701"/>
    </row>
    <row r="38" spans="1:5" x14ac:dyDescent="0.2">
      <c r="A38" s="809"/>
      <c r="B38" s="809"/>
      <c r="C38" s="809"/>
      <c r="D38" s="809"/>
    </row>
  </sheetData>
  <sheetProtection formatCells="0" formatColumns="0" formatRows="0" insertColumns="0" insertRows="0" insertHyperlinks="0" deleteColumns="0" deleteRows="0" sort="0" autoFilter="0" pivotTables="0"/>
  <mergeCells count="4">
    <mergeCell ref="A2:D2"/>
    <mergeCell ref="A1:D1"/>
    <mergeCell ref="A35:D35"/>
    <mergeCell ref="A36:D36"/>
  </mergeCells>
  <phoneticPr fontId="51" type="noConversion"/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>
    <pageSetUpPr fitToPage="1"/>
  </sheetPr>
  <dimension ref="A1:F38"/>
  <sheetViews>
    <sheetView showGridLines="0" zoomScaleNormal="100" workbookViewId="0">
      <selection activeCell="H14" sqref="H14"/>
    </sheetView>
  </sheetViews>
  <sheetFormatPr defaultColWidth="9.140625" defaultRowHeight="12.75" x14ac:dyDescent="0.2"/>
  <cols>
    <col min="1" max="1" width="27.7109375" style="701" customWidth="1"/>
    <col min="2" max="4" width="12.7109375" style="701" customWidth="1"/>
    <col min="5" max="5" width="9.140625" style="701"/>
    <col min="6" max="16384" width="9.140625" style="840"/>
  </cols>
  <sheetData>
    <row r="1" spans="1:6" ht="30" customHeight="1" x14ac:dyDescent="0.25">
      <c r="A1" s="1893" t="str">
        <f>CONCATENATE('List of Tables'!A89,":  ",'List of Tables'!C89)</f>
        <v>TABLE 74:  Canada MMA Air Visitor Personal Daily Spending 2015 vs. 2014R</v>
      </c>
      <c r="B1" s="1893"/>
      <c r="C1" s="1893"/>
      <c r="D1" s="1893"/>
      <c r="E1" s="747"/>
      <c r="F1" s="1353"/>
    </row>
    <row r="2" spans="1:6" ht="15.75" x14ac:dyDescent="0.25">
      <c r="A2" s="1893" t="s">
        <v>650</v>
      </c>
      <c r="B2" s="1893"/>
      <c r="C2" s="1893"/>
      <c r="D2" s="1893"/>
    </row>
    <row r="3" spans="1:6" s="901" customFormat="1" ht="12" x14ac:dyDescent="0.2">
      <c r="A3" s="701"/>
      <c r="B3" s="701"/>
      <c r="C3" s="888"/>
      <c r="D3" s="701"/>
      <c r="E3" s="701"/>
    </row>
    <row r="4" spans="1:6" s="901" customFormat="1" ht="12" x14ac:dyDescent="0.2">
      <c r="A4" s="934" t="s">
        <v>463</v>
      </c>
      <c r="B4" s="935">
        <v>2015</v>
      </c>
      <c r="C4" s="935" t="s">
        <v>984</v>
      </c>
      <c r="D4" s="935" t="s">
        <v>462</v>
      </c>
      <c r="E4" s="701"/>
    </row>
    <row r="5" spans="1:6" s="901" customFormat="1" ht="12" x14ac:dyDescent="0.2">
      <c r="A5" s="936" t="s">
        <v>460</v>
      </c>
      <c r="B5" s="937">
        <v>161.51973629347347</v>
      </c>
      <c r="C5" s="937">
        <v>158.94567085504855</v>
      </c>
      <c r="D5" s="1693">
        <v>1.6194624393213841</v>
      </c>
      <c r="E5" s="701"/>
    </row>
    <row r="6" spans="1:6" s="901" customFormat="1" ht="12" x14ac:dyDescent="0.2">
      <c r="A6" s="939" t="s">
        <v>625</v>
      </c>
      <c r="B6" s="940">
        <v>33.024717105934485</v>
      </c>
      <c r="C6" s="941">
        <v>33.354660678315028</v>
      </c>
      <c r="D6" s="1694">
        <v>-0.98919780825427184</v>
      </c>
      <c r="E6" s="701"/>
    </row>
    <row r="7" spans="1:6" s="901" customFormat="1" ht="12" x14ac:dyDescent="0.2">
      <c r="A7" s="943" t="s">
        <v>627</v>
      </c>
      <c r="B7" s="944">
        <v>18.405344276379918</v>
      </c>
      <c r="C7" s="944">
        <v>19.911303702437795</v>
      </c>
      <c r="D7" s="1695">
        <v>-7.5633391392322498</v>
      </c>
      <c r="E7" s="701"/>
    </row>
    <row r="8" spans="1:6" s="901" customFormat="1" ht="12" x14ac:dyDescent="0.2">
      <c r="A8" s="943" t="s">
        <v>628</v>
      </c>
      <c r="B8" s="944">
        <v>2.9701504675695727</v>
      </c>
      <c r="C8" s="944">
        <v>2.7848850782061216</v>
      </c>
      <c r="D8" s="1695">
        <v>6.6525326597242973</v>
      </c>
      <c r="E8" s="701"/>
    </row>
    <row r="9" spans="1:6" s="901" customFormat="1" ht="12" x14ac:dyDescent="0.2">
      <c r="A9" s="943" t="s">
        <v>629</v>
      </c>
      <c r="B9" s="944">
        <v>11.649222361984993</v>
      </c>
      <c r="C9" s="944">
        <v>10.658471897671117</v>
      </c>
      <c r="D9" s="1695">
        <v>9.2954269038355797</v>
      </c>
      <c r="E9" s="701"/>
    </row>
    <row r="10" spans="1:6" s="901" customFormat="1" ht="12" x14ac:dyDescent="0.2">
      <c r="A10" s="943"/>
      <c r="B10" s="941"/>
      <c r="C10" s="941"/>
      <c r="D10" s="1694"/>
      <c r="E10" s="701"/>
    </row>
    <row r="11" spans="1:6" s="901" customFormat="1" ht="12" x14ac:dyDescent="0.2">
      <c r="A11" s="939" t="s">
        <v>193</v>
      </c>
      <c r="B11" s="941">
        <v>12.412203828765723</v>
      </c>
      <c r="C11" s="941">
        <v>12.711324431210544</v>
      </c>
      <c r="D11" s="1694">
        <v>-2.353182031216039</v>
      </c>
      <c r="E11" s="701"/>
    </row>
    <row r="12" spans="1:6" s="901" customFormat="1" ht="12" x14ac:dyDescent="0.2">
      <c r="A12" s="943" t="s">
        <v>1108</v>
      </c>
      <c r="B12" s="944">
        <v>3.7599809077503799</v>
      </c>
      <c r="C12" s="944">
        <v>3.6868280717067452</v>
      </c>
      <c r="D12" s="1695">
        <v>1.9841672738964977</v>
      </c>
      <c r="E12" s="701"/>
    </row>
    <row r="13" spans="1:6" s="901" customFormat="1" ht="12" x14ac:dyDescent="0.2">
      <c r="A13" s="943" t="s">
        <v>1109</v>
      </c>
      <c r="B13" s="944">
        <v>4.8536525259090819</v>
      </c>
      <c r="C13" s="944">
        <v>5.3038056549916934</v>
      </c>
      <c r="D13" s="1695">
        <v>-8.4873609322194561</v>
      </c>
      <c r="E13" s="701"/>
    </row>
    <row r="14" spans="1:6" s="901" customFormat="1" ht="12" x14ac:dyDescent="0.2">
      <c r="A14" s="943" t="s">
        <v>1110</v>
      </c>
      <c r="B14" s="944">
        <v>3.7985703951062684</v>
      </c>
      <c r="C14" s="944">
        <v>3.7206907045121227</v>
      </c>
      <c r="D14" s="1695">
        <v>2.0931514274943552</v>
      </c>
      <c r="E14" s="701"/>
    </row>
    <row r="15" spans="1:6" s="901" customFormat="1" ht="12" x14ac:dyDescent="0.2">
      <c r="A15" s="943"/>
      <c r="B15" s="941"/>
      <c r="C15" s="941"/>
      <c r="D15" s="1694"/>
      <c r="E15" s="701"/>
    </row>
    <row r="16" spans="1:6" s="901" customFormat="1" ht="12" x14ac:dyDescent="0.2">
      <c r="A16" s="939" t="s">
        <v>461</v>
      </c>
      <c r="B16" s="941">
        <v>17.144024358797388</v>
      </c>
      <c r="C16" s="941">
        <v>16.108897000215041</v>
      </c>
      <c r="D16" s="1694">
        <v>6.4258115162604268</v>
      </c>
      <c r="E16" s="701"/>
    </row>
    <row r="17" spans="1:5" s="901" customFormat="1" ht="12" x14ac:dyDescent="0.2">
      <c r="A17" s="943" t="s">
        <v>630</v>
      </c>
      <c r="B17" s="944">
        <v>1.6753364109886768</v>
      </c>
      <c r="C17" s="944">
        <v>1.1669575873678995</v>
      </c>
      <c r="D17" s="1695">
        <v>43.564464477876854</v>
      </c>
      <c r="E17" s="701"/>
    </row>
    <row r="18" spans="1:5" s="901" customFormat="1" ht="12" x14ac:dyDescent="0.2">
      <c r="A18" s="943" t="s">
        <v>631</v>
      </c>
      <c r="B18" s="944">
        <v>0.95486235841788769</v>
      </c>
      <c r="C18" s="944">
        <v>0.96593256211904444</v>
      </c>
      <c r="D18" s="1695">
        <v>-1.1460638283972036</v>
      </c>
      <c r="E18" s="701"/>
    </row>
    <row r="19" spans="1:5" s="901" customFormat="1" ht="12" x14ac:dyDescent="0.2">
      <c r="A19" s="943" t="s">
        <v>638</v>
      </c>
      <c r="B19" s="944">
        <v>13.243916164896614</v>
      </c>
      <c r="C19" s="944">
        <v>12.302628231314246</v>
      </c>
      <c r="D19" s="1695">
        <v>7.6511125580994044</v>
      </c>
      <c r="E19" s="701"/>
    </row>
    <row r="20" spans="1:5" s="901" customFormat="1" ht="12" x14ac:dyDescent="0.2">
      <c r="A20" s="943" t="s">
        <v>632</v>
      </c>
      <c r="B20" s="944">
        <v>1.2699094244942084</v>
      </c>
      <c r="C20" s="944">
        <v>1.673378619413852</v>
      </c>
      <c r="D20" s="1695">
        <v>-24.111052348748785</v>
      </c>
      <c r="E20" s="701"/>
    </row>
    <row r="21" spans="1:5" s="901" customFormat="1" ht="12" x14ac:dyDescent="0.2">
      <c r="A21" s="943"/>
      <c r="B21" s="941"/>
      <c r="C21" s="941"/>
      <c r="D21" s="1694"/>
      <c r="E21" s="701"/>
    </row>
    <row r="22" spans="1:5" s="901" customFormat="1" ht="12" x14ac:dyDescent="0.2">
      <c r="A22" s="939" t="s">
        <v>626</v>
      </c>
      <c r="B22" s="941">
        <v>14.910402950736355</v>
      </c>
      <c r="C22" s="941">
        <v>16.474098316284923</v>
      </c>
      <c r="D22" s="1694">
        <v>-9.4918418934214372</v>
      </c>
      <c r="E22" s="701"/>
    </row>
    <row r="23" spans="1:5" s="901" customFormat="1" ht="12" x14ac:dyDescent="0.2">
      <c r="A23" s="943" t="s">
        <v>633</v>
      </c>
      <c r="B23" s="944">
        <v>7.382812771374601</v>
      </c>
      <c r="C23" s="944">
        <v>8.2467920299818704</v>
      </c>
      <c r="D23" s="1695">
        <v>-10.476549614276731</v>
      </c>
      <c r="E23" s="701"/>
    </row>
    <row r="24" spans="1:5" s="901" customFormat="1" ht="12" x14ac:dyDescent="0.2">
      <c r="A24" s="943" t="s">
        <v>634</v>
      </c>
      <c r="B24" s="944">
        <v>1.8749436181280359</v>
      </c>
      <c r="C24" s="944">
        <v>2.2669681129530384</v>
      </c>
      <c r="D24" s="1695">
        <v>-17.29289850108816</v>
      </c>
      <c r="E24" s="701"/>
    </row>
    <row r="25" spans="1:5" s="901" customFormat="1" ht="12" x14ac:dyDescent="0.2">
      <c r="A25" s="943" t="s">
        <v>635</v>
      </c>
      <c r="B25" s="944">
        <v>0.30590574470017851</v>
      </c>
      <c r="C25" s="944">
        <v>0.31022181823763118</v>
      </c>
      <c r="D25" s="1695">
        <v>-1.3912862615441668</v>
      </c>
      <c r="E25" s="701"/>
    </row>
    <row r="26" spans="1:5" s="901" customFormat="1" ht="12" x14ac:dyDescent="0.2">
      <c r="A26" s="943" t="s">
        <v>636</v>
      </c>
      <c r="B26" s="944">
        <v>0.58894688510090076</v>
      </c>
      <c r="C26" s="944">
        <v>0.62545091402741915</v>
      </c>
      <c r="D26" s="1695">
        <v>-5.8364338604065207</v>
      </c>
      <c r="E26" s="701"/>
    </row>
    <row r="27" spans="1:5" s="901" customFormat="1" ht="12" x14ac:dyDescent="0.2">
      <c r="A27" s="943" t="s">
        <v>204</v>
      </c>
      <c r="B27" s="944">
        <v>1.9794954394555133</v>
      </c>
      <c r="C27" s="944">
        <v>2.033364493142011</v>
      </c>
      <c r="D27" s="1695">
        <v>-2.6492571237563878</v>
      </c>
      <c r="E27" s="701"/>
    </row>
    <row r="28" spans="1:5" s="901" customFormat="1" ht="12" x14ac:dyDescent="0.2">
      <c r="A28" s="943" t="s">
        <v>637</v>
      </c>
      <c r="B28" s="944">
        <v>2.7782984919771243</v>
      </c>
      <c r="C28" s="944">
        <v>2.9913009479429511</v>
      </c>
      <c r="D28" s="1695">
        <v>-7.1207297317343983</v>
      </c>
      <c r="E28" s="701"/>
    </row>
    <row r="29" spans="1:5" s="901" customFormat="1" ht="12" x14ac:dyDescent="0.2">
      <c r="A29" s="943"/>
      <c r="B29" s="941"/>
      <c r="C29" s="941"/>
      <c r="D29" s="1694"/>
      <c r="E29" s="701"/>
    </row>
    <row r="30" spans="1:5" s="901" customFormat="1" ht="12" x14ac:dyDescent="0.2">
      <c r="A30" s="939" t="s">
        <v>618</v>
      </c>
      <c r="B30" s="941">
        <v>78.208925488840421</v>
      </c>
      <c r="C30" s="941">
        <v>74.251275667079327</v>
      </c>
      <c r="D30" s="1694">
        <v>5.3300765356625313</v>
      </c>
      <c r="E30" s="701"/>
    </row>
    <row r="31" spans="1:5" s="901" customFormat="1" ht="12" x14ac:dyDescent="0.2">
      <c r="A31" s="939"/>
      <c r="B31" s="941"/>
      <c r="C31" s="941"/>
      <c r="D31" s="1694"/>
      <c r="E31" s="701"/>
    </row>
    <row r="32" spans="1:5" s="901" customFormat="1" ht="12" x14ac:dyDescent="0.2">
      <c r="A32" s="936" t="s">
        <v>586</v>
      </c>
      <c r="B32" s="937">
        <v>5.8194625603991126</v>
      </c>
      <c r="C32" s="937">
        <v>6.0454147619436682</v>
      </c>
      <c r="D32" s="1693">
        <v>-3.7375798095267365</v>
      </c>
      <c r="E32" s="701"/>
    </row>
    <row r="33" spans="1:5" s="901" customFormat="1" ht="12" customHeight="1" x14ac:dyDescent="0.2">
      <c r="A33" s="712"/>
      <c r="B33" s="712"/>
      <c r="C33" s="712"/>
      <c r="D33" s="947"/>
      <c r="E33" s="701"/>
    </row>
    <row r="34" spans="1:5" s="901" customFormat="1" ht="12" x14ac:dyDescent="0.2">
      <c r="A34" s="948"/>
      <c r="B34" s="949"/>
      <c r="C34" s="949"/>
      <c r="D34" s="950"/>
      <c r="E34" s="701"/>
    </row>
    <row r="35" spans="1:5" x14ac:dyDescent="0.2">
      <c r="A35" s="1985" t="s">
        <v>920</v>
      </c>
      <c r="B35" s="1985"/>
      <c r="C35" s="1985"/>
      <c r="D35" s="1985"/>
    </row>
    <row r="36" spans="1:5" x14ac:dyDescent="0.2">
      <c r="A36" s="1984" t="s">
        <v>25</v>
      </c>
      <c r="B36" s="1984"/>
      <c r="C36" s="1984"/>
      <c r="D36" s="1984"/>
    </row>
    <row r="37" spans="1:5" x14ac:dyDescent="0.2">
      <c r="A37" s="809" t="s">
        <v>677</v>
      </c>
      <c r="B37" s="809"/>
      <c r="C37" s="809"/>
      <c r="D37" s="809"/>
    </row>
    <row r="38" spans="1:5" x14ac:dyDescent="0.2">
      <c r="A38" s="809"/>
      <c r="B38" s="809"/>
      <c r="C38" s="809"/>
      <c r="D38" s="809"/>
    </row>
  </sheetData>
  <sheetProtection formatCells="0" formatColumns="0" formatRows="0" insertColumns="0" insertRows="0" insertHyperlinks="0" deleteColumns="0" deleteRows="0" sort="0" autoFilter="0" pivotTables="0"/>
  <mergeCells count="4">
    <mergeCell ref="A2:D2"/>
    <mergeCell ref="A1:D1"/>
    <mergeCell ref="A35:D35"/>
    <mergeCell ref="A36:D36"/>
  </mergeCells>
  <phoneticPr fontId="51" type="noConversion"/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>
    <pageSetUpPr fitToPage="1"/>
  </sheetPr>
  <dimension ref="A1:F38"/>
  <sheetViews>
    <sheetView showGridLines="0" zoomScaleNormal="100" workbookViewId="0">
      <selection activeCell="H14" sqref="H14"/>
    </sheetView>
  </sheetViews>
  <sheetFormatPr defaultColWidth="9.140625" defaultRowHeight="12.75" x14ac:dyDescent="0.2"/>
  <cols>
    <col min="1" max="1" width="27.7109375" style="701" customWidth="1"/>
    <col min="2" max="4" width="12.7109375" style="701" customWidth="1"/>
    <col min="5" max="5" width="9.140625" style="701"/>
    <col min="6" max="16384" width="9.140625" style="840"/>
  </cols>
  <sheetData>
    <row r="1" spans="1:6" ht="30" customHeight="1" x14ac:dyDescent="0.25">
      <c r="A1" s="1893" t="str">
        <f>CONCATENATE('List of Tables'!A90,":  ",'List of Tables'!C90)</f>
        <v>TABLE 75:  Europe MMA Air Visitor Personal Daily Spending 2015 vs. 2014R</v>
      </c>
      <c r="B1" s="1893"/>
      <c r="C1" s="1893"/>
      <c r="D1" s="1893"/>
      <c r="E1" s="747"/>
      <c r="F1" s="1353"/>
    </row>
    <row r="2" spans="1:6" ht="15.75" x14ac:dyDescent="0.25">
      <c r="A2" s="1893" t="s">
        <v>650</v>
      </c>
      <c r="B2" s="1893"/>
      <c r="C2" s="1893"/>
      <c r="D2" s="1893"/>
    </row>
    <row r="3" spans="1:6" s="901" customFormat="1" ht="12" x14ac:dyDescent="0.2">
      <c r="A3" s="701"/>
      <c r="B3" s="701"/>
      <c r="C3" s="888"/>
      <c r="D3" s="701"/>
      <c r="E3" s="701"/>
    </row>
    <row r="4" spans="1:6" s="901" customFormat="1" ht="12" x14ac:dyDescent="0.2">
      <c r="A4" s="934" t="s">
        <v>463</v>
      </c>
      <c r="B4" s="935">
        <v>2015</v>
      </c>
      <c r="C4" s="935" t="s">
        <v>984</v>
      </c>
      <c r="D4" s="935" t="s">
        <v>462</v>
      </c>
      <c r="E4" s="701"/>
    </row>
    <row r="5" spans="1:6" s="901" customFormat="1" ht="12" x14ac:dyDescent="0.2">
      <c r="A5" s="936" t="s">
        <v>460</v>
      </c>
      <c r="B5" s="937">
        <v>177.7268510536295</v>
      </c>
      <c r="C5" s="937">
        <v>181.46851966216761</v>
      </c>
      <c r="D5" s="1693">
        <v>-2.0618830282540523</v>
      </c>
      <c r="E5" s="701"/>
    </row>
    <row r="6" spans="1:6" s="901" customFormat="1" ht="12" x14ac:dyDescent="0.2">
      <c r="A6" s="939" t="s">
        <v>625</v>
      </c>
      <c r="B6" s="940">
        <v>35.421214738477623</v>
      </c>
      <c r="C6" s="941">
        <v>37.82513595628992</v>
      </c>
      <c r="D6" s="1694">
        <v>-6.3553538065011184</v>
      </c>
      <c r="E6" s="701"/>
    </row>
    <row r="7" spans="1:6" s="901" customFormat="1" ht="12" x14ac:dyDescent="0.2">
      <c r="A7" s="943" t="s">
        <v>627</v>
      </c>
      <c r="B7" s="944">
        <v>23.426543717742621</v>
      </c>
      <c r="C7" s="944">
        <v>26.737412762327132</v>
      </c>
      <c r="D7" s="1695">
        <v>-12.382907329199433</v>
      </c>
      <c r="E7" s="701"/>
    </row>
    <row r="8" spans="1:6" s="901" customFormat="1" ht="12" x14ac:dyDescent="0.2">
      <c r="A8" s="943" t="s">
        <v>628</v>
      </c>
      <c r="B8" s="944">
        <v>2.9594728291045769</v>
      </c>
      <c r="C8" s="944">
        <v>3.7624577762815901</v>
      </c>
      <c r="D8" s="1695">
        <v>-21.342032121636123</v>
      </c>
      <c r="E8" s="701"/>
    </row>
    <row r="9" spans="1:6" s="901" customFormat="1" ht="12" x14ac:dyDescent="0.2">
      <c r="A9" s="943" t="s">
        <v>629</v>
      </c>
      <c r="B9" s="944">
        <v>9.0351981916304247</v>
      </c>
      <c r="C9" s="944">
        <v>7.325265417681198</v>
      </c>
      <c r="D9" s="1695">
        <v>23.342946315937098</v>
      </c>
      <c r="E9" s="701"/>
    </row>
    <row r="10" spans="1:6" s="901" customFormat="1" ht="12" x14ac:dyDescent="0.2">
      <c r="A10" s="943"/>
      <c r="B10" s="941"/>
      <c r="C10" s="941"/>
      <c r="D10" s="1694"/>
      <c r="E10" s="701"/>
    </row>
    <row r="11" spans="1:6" s="901" customFormat="1" ht="12" x14ac:dyDescent="0.2">
      <c r="A11" s="939" t="s">
        <v>193</v>
      </c>
      <c r="B11" s="941">
        <v>16.225477049921984</v>
      </c>
      <c r="C11" s="941">
        <v>19.688695121487157</v>
      </c>
      <c r="D11" s="1694">
        <v>-17.58988114852572</v>
      </c>
      <c r="E11" s="701"/>
    </row>
    <row r="12" spans="1:6" s="901" customFormat="1" ht="12" x14ac:dyDescent="0.2">
      <c r="A12" s="943" t="s">
        <v>1108</v>
      </c>
      <c r="B12" s="944">
        <v>4.4309819218196234</v>
      </c>
      <c r="C12" s="944">
        <v>4.8960119843612881</v>
      </c>
      <c r="D12" s="1695">
        <v>-9.49813979269355</v>
      </c>
      <c r="E12" s="701"/>
    </row>
    <row r="13" spans="1:6" s="901" customFormat="1" ht="12" x14ac:dyDescent="0.2">
      <c r="A13" s="943" t="s">
        <v>1109</v>
      </c>
      <c r="B13" s="944">
        <v>5.5039548711137307</v>
      </c>
      <c r="C13" s="944">
        <v>4.9416066055161743</v>
      </c>
      <c r="D13" s="1695">
        <v>11.379867126003585</v>
      </c>
      <c r="E13" s="701"/>
    </row>
    <row r="14" spans="1:6" s="901" customFormat="1" ht="12" x14ac:dyDescent="0.2">
      <c r="A14" s="943" t="s">
        <v>1110</v>
      </c>
      <c r="B14" s="944">
        <v>6.2905402569886295</v>
      </c>
      <c r="C14" s="944">
        <v>9.8510765316096887</v>
      </c>
      <c r="D14" s="1695">
        <v>-36.143626163051024</v>
      </c>
      <c r="E14" s="701"/>
    </row>
    <row r="15" spans="1:6" s="901" customFormat="1" ht="12" x14ac:dyDescent="0.2">
      <c r="A15" s="943"/>
      <c r="B15" s="941"/>
      <c r="C15" s="941"/>
      <c r="D15" s="1694"/>
      <c r="E15" s="701"/>
    </row>
    <row r="16" spans="1:6" s="901" customFormat="1" ht="12" x14ac:dyDescent="0.2">
      <c r="A16" s="939" t="s">
        <v>461</v>
      </c>
      <c r="B16" s="941">
        <v>26.644619982041451</v>
      </c>
      <c r="C16" s="941">
        <v>22.885983227856748</v>
      </c>
      <c r="D16" s="1694">
        <v>16.423313417488238</v>
      </c>
      <c r="E16" s="701"/>
    </row>
    <row r="17" spans="1:5" s="901" customFormat="1" ht="12" x14ac:dyDescent="0.2">
      <c r="A17" s="943" t="s">
        <v>630</v>
      </c>
      <c r="B17" s="944">
        <v>7.3562766263420443</v>
      </c>
      <c r="C17" s="944">
        <v>5.9103769887470863</v>
      </c>
      <c r="D17" s="1695">
        <v>24.463746396343964</v>
      </c>
      <c r="E17" s="701"/>
    </row>
    <row r="18" spans="1:5" s="901" customFormat="1" ht="12" x14ac:dyDescent="0.2">
      <c r="A18" s="943" t="s">
        <v>631</v>
      </c>
      <c r="B18" s="944">
        <v>2.2045812332402259</v>
      </c>
      <c r="C18" s="944">
        <v>2.2489239706114041</v>
      </c>
      <c r="D18" s="1695">
        <v>-1.9717312790757835</v>
      </c>
      <c r="E18" s="701"/>
    </row>
    <row r="19" spans="1:5" s="901" customFormat="1" ht="12" x14ac:dyDescent="0.2">
      <c r="A19" s="943" t="s">
        <v>638</v>
      </c>
      <c r="B19" s="944">
        <v>15.76337272876528</v>
      </c>
      <c r="C19" s="944">
        <v>13.178401497138292</v>
      </c>
      <c r="D19" s="1695">
        <v>19.615210784011381</v>
      </c>
      <c r="E19" s="701"/>
    </row>
    <row r="20" spans="1:5" s="901" customFormat="1" ht="12" x14ac:dyDescent="0.2">
      <c r="A20" s="943" t="s">
        <v>632</v>
      </c>
      <c r="B20" s="944">
        <v>1.3203893936939015</v>
      </c>
      <c r="C20" s="944">
        <v>1.5482807713599671</v>
      </c>
      <c r="D20" s="1695">
        <v>-14.718995538896484</v>
      </c>
      <c r="E20" s="701"/>
    </row>
    <row r="21" spans="1:5" s="901" customFormat="1" ht="12" x14ac:dyDescent="0.2">
      <c r="A21" s="943"/>
      <c r="B21" s="941"/>
      <c r="C21" s="941"/>
      <c r="D21" s="1694"/>
      <c r="E21" s="701"/>
    </row>
    <row r="22" spans="1:5" s="901" customFormat="1" ht="12" x14ac:dyDescent="0.2">
      <c r="A22" s="939" t="s">
        <v>626</v>
      </c>
      <c r="B22" s="941">
        <v>16.221807847387886</v>
      </c>
      <c r="C22" s="941">
        <v>16.162911037762441</v>
      </c>
      <c r="D22" s="1694">
        <v>0.36439481407675167</v>
      </c>
      <c r="E22" s="701"/>
    </row>
    <row r="23" spans="1:5" s="901" customFormat="1" ht="12" x14ac:dyDescent="0.2">
      <c r="A23" s="943" t="s">
        <v>633</v>
      </c>
      <c r="B23" s="944">
        <v>8.2140266281921317</v>
      </c>
      <c r="C23" s="944">
        <v>8.3127246576210112</v>
      </c>
      <c r="D23" s="1695">
        <v>-1.1873126260520839</v>
      </c>
      <c r="E23" s="701"/>
    </row>
    <row r="24" spans="1:5" s="901" customFormat="1" ht="12" x14ac:dyDescent="0.2">
      <c r="A24" s="943" t="s">
        <v>634</v>
      </c>
      <c r="B24" s="944">
        <v>1.7197731397372671</v>
      </c>
      <c r="C24" s="944">
        <v>1.3498534505266608</v>
      </c>
      <c r="D24" s="1695">
        <v>27.404433352841217</v>
      </c>
      <c r="E24" s="701"/>
    </row>
    <row r="25" spans="1:5" s="901" customFormat="1" ht="12" x14ac:dyDescent="0.2">
      <c r="A25" s="943" t="s">
        <v>635</v>
      </c>
      <c r="B25" s="944">
        <v>0.69459183060922736</v>
      </c>
      <c r="C25" s="944">
        <v>0.74504798891205659</v>
      </c>
      <c r="D25" s="1695">
        <v>-6.7722024693344878</v>
      </c>
      <c r="E25" s="701"/>
    </row>
    <row r="26" spans="1:5" s="901" customFormat="1" ht="12" x14ac:dyDescent="0.2">
      <c r="A26" s="943" t="s">
        <v>636</v>
      </c>
      <c r="B26" s="944">
        <v>0.54636683669785735</v>
      </c>
      <c r="C26" s="944">
        <v>0.83957990647564373</v>
      </c>
      <c r="D26" s="1695">
        <v>-34.923783610856638</v>
      </c>
      <c r="E26" s="701"/>
    </row>
    <row r="27" spans="1:5" s="901" customFormat="1" ht="12" x14ac:dyDescent="0.2">
      <c r="A27" s="943" t="s">
        <v>204</v>
      </c>
      <c r="B27" s="944">
        <v>1.6029007831157758</v>
      </c>
      <c r="C27" s="944">
        <v>1.5126766810353731</v>
      </c>
      <c r="D27" s="1695">
        <v>5.9645331491887221</v>
      </c>
      <c r="E27" s="701"/>
    </row>
    <row r="28" spans="1:5" s="901" customFormat="1" ht="12" x14ac:dyDescent="0.2">
      <c r="A28" s="943" t="s">
        <v>637</v>
      </c>
      <c r="B28" s="944">
        <v>3.4441486290356291</v>
      </c>
      <c r="C28" s="944">
        <v>3.4030283531916989</v>
      </c>
      <c r="D28" s="1695">
        <v>1.2083436156317573</v>
      </c>
      <c r="E28" s="701"/>
    </row>
    <row r="29" spans="1:5" s="901" customFormat="1" ht="12" x14ac:dyDescent="0.2">
      <c r="A29" s="943"/>
      <c r="B29" s="941"/>
      <c r="C29" s="941"/>
      <c r="D29" s="1694"/>
      <c r="E29" s="701"/>
    </row>
    <row r="30" spans="1:5" s="901" customFormat="1" ht="12" x14ac:dyDescent="0.2">
      <c r="A30" s="939" t="s">
        <v>618</v>
      </c>
      <c r="B30" s="941">
        <v>77.227608541208568</v>
      </c>
      <c r="C30" s="941">
        <v>79.564171260041121</v>
      </c>
      <c r="D30" s="1694">
        <v>-2.9367021384486214</v>
      </c>
      <c r="E30" s="701"/>
    </row>
    <row r="31" spans="1:5" s="901" customFormat="1" ht="12" x14ac:dyDescent="0.2">
      <c r="A31" s="939"/>
      <c r="B31" s="941"/>
      <c r="C31" s="941"/>
      <c r="D31" s="1694"/>
      <c r="E31" s="701"/>
    </row>
    <row r="32" spans="1:5" s="901" customFormat="1" ht="12" x14ac:dyDescent="0.2">
      <c r="A32" s="936" t="s">
        <v>586</v>
      </c>
      <c r="B32" s="937">
        <v>5.9861228945919773</v>
      </c>
      <c r="C32" s="937">
        <v>5.341623058730228</v>
      </c>
      <c r="D32" s="1693">
        <v>12.065618048589055</v>
      </c>
      <c r="E32" s="701"/>
    </row>
    <row r="33" spans="1:5" s="901" customFormat="1" ht="12" x14ac:dyDescent="0.2">
      <c r="A33" s="712"/>
      <c r="B33" s="712"/>
      <c r="C33" s="712"/>
      <c r="D33" s="947"/>
      <c r="E33" s="701"/>
    </row>
    <row r="34" spans="1:5" s="901" customFormat="1" ht="12" x14ac:dyDescent="0.2">
      <c r="A34" s="948"/>
      <c r="B34" s="949"/>
      <c r="C34" s="949"/>
      <c r="D34" s="950"/>
      <c r="E34" s="701"/>
    </row>
    <row r="35" spans="1:5" s="901" customFormat="1" ht="26.1" customHeight="1" x14ac:dyDescent="0.2">
      <c r="A35" s="1985" t="s">
        <v>920</v>
      </c>
      <c r="B35" s="1985"/>
      <c r="C35" s="1985"/>
      <c r="D35" s="1985"/>
      <c r="E35" s="701"/>
    </row>
    <row r="36" spans="1:5" s="901" customFormat="1" ht="12" customHeight="1" x14ac:dyDescent="0.2">
      <c r="A36" s="1984" t="s">
        <v>25</v>
      </c>
      <c r="B36" s="1984"/>
      <c r="C36" s="1984"/>
      <c r="D36" s="1984"/>
      <c r="E36" s="701"/>
    </row>
    <row r="37" spans="1:5" s="901" customFormat="1" ht="12" x14ac:dyDescent="0.2">
      <c r="A37" s="809" t="s">
        <v>677</v>
      </c>
      <c r="B37" s="809"/>
      <c r="C37" s="809"/>
      <c r="D37" s="809"/>
      <c r="E37" s="701"/>
    </row>
    <row r="38" spans="1:5" x14ac:dyDescent="0.2">
      <c r="A38" s="809"/>
      <c r="B38" s="809"/>
      <c r="C38" s="809"/>
      <c r="D38" s="809"/>
    </row>
  </sheetData>
  <sheetProtection formatCells="0" formatColumns="0" formatRows="0" insertColumns="0" insertRows="0" insertHyperlinks="0" deleteColumns="0" deleteRows="0" sort="0" autoFilter="0" pivotTables="0"/>
  <mergeCells count="4">
    <mergeCell ref="A1:D1"/>
    <mergeCell ref="A2:D2"/>
    <mergeCell ref="A35:D35"/>
    <mergeCell ref="A36:D36"/>
  </mergeCells>
  <phoneticPr fontId="51" type="noConversion"/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F38"/>
  <sheetViews>
    <sheetView showGridLines="0" zoomScaleNormal="100" workbookViewId="0">
      <selection activeCell="H14" sqref="H14"/>
    </sheetView>
  </sheetViews>
  <sheetFormatPr defaultColWidth="9.140625" defaultRowHeight="12.75" x14ac:dyDescent="0.2"/>
  <cols>
    <col min="1" max="1" width="27.7109375" style="701" customWidth="1"/>
    <col min="2" max="4" width="12.7109375" style="701" customWidth="1"/>
    <col min="5" max="5" width="9.140625" style="701"/>
    <col min="6" max="16384" width="9.140625" style="840"/>
  </cols>
  <sheetData>
    <row r="1" spans="1:6" ht="30" customHeight="1" x14ac:dyDescent="0.25">
      <c r="A1" s="1893" t="str">
        <f>CONCATENATE('List of Tables'!A91,":  ",'List of Tables'!C91)</f>
        <v>TABLE 76:  Oceania MMA Air Visitor Personal Daily Spending 2015 vs. 2014R</v>
      </c>
      <c r="B1" s="1893"/>
      <c r="C1" s="1893"/>
      <c r="D1" s="1893"/>
      <c r="E1" s="747"/>
      <c r="F1" s="1353"/>
    </row>
    <row r="2" spans="1:6" ht="15.75" x14ac:dyDescent="0.25">
      <c r="A2" s="1893" t="s">
        <v>650</v>
      </c>
      <c r="B2" s="1893"/>
      <c r="C2" s="1893"/>
      <c r="D2" s="1893"/>
    </row>
    <row r="3" spans="1:6" s="901" customFormat="1" ht="12" x14ac:dyDescent="0.2">
      <c r="A3" s="701"/>
      <c r="B3" s="701"/>
      <c r="C3" s="888"/>
      <c r="D3" s="701"/>
      <c r="E3" s="701"/>
    </row>
    <row r="4" spans="1:6" s="901" customFormat="1" ht="12" x14ac:dyDescent="0.2">
      <c r="A4" s="934" t="s">
        <v>463</v>
      </c>
      <c r="B4" s="935">
        <v>2015</v>
      </c>
      <c r="C4" s="935" t="s">
        <v>984</v>
      </c>
      <c r="D4" s="935" t="s">
        <v>462</v>
      </c>
      <c r="E4" s="701"/>
    </row>
    <row r="5" spans="1:6" s="901" customFormat="1" ht="12" x14ac:dyDescent="0.2">
      <c r="A5" s="936" t="s">
        <v>460</v>
      </c>
      <c r="B5" s="937">
        <v>262.77932772941386</v>
      </c>
      <c r="C5" s="937">
        <v>258.55903552389066</v>
      </c>
      <c r="D5" s="1693">
        <v>1.6322354378264459</v>
      </c>
      <c r="E5" s="701"/>
    </row>
    <row r="6" spans="1:6" s="901" customFormat="1" ht="12" x14ac:dyDescent="0.2">
      <c r="A6" s="939" t="s">
        <v>625</v>
      </c>
      <c r="B6" s="940">
        <v>50.414936722825217</v>
      </c>
      <c r="C6" s="941">
        <v>48.667766348409273</v>
      </c>
      <c r="D6" s="1694">
        <v>3.5899949915680684</v>
      </c>
      <c r="E6" s="701"/>
    </row>
    <row r="7" spans="1:6" s="901" customFormat="1" ht="12" x14ac:dyDescent="0.2">
      <c r="A7" s="943" t="s">
        <v>627</v>
      </c>
      <c r="B7" s="944">
        <v>36.466696650257077</v>
      </c>
      <c r="C7" s="944">
        <v>35.97663216467965</v>
      </c>
      <c r="D7" s="1695">
        <v>1.3621744340443165</v>
      </c>
      <c r="E7" s="701"/>
    </row>
    <row r="8" spans="1:6" s="901" customFormat="1" ht="12" x14ac:dyDescent="0.2">
      <c r="A8" s="943" t="s">
        <v>628</v>
      </c>
      <c r="B8" s="944">
        <v>4.3158309591238382</v>
      </c>
      <c r="C8" s="944">
        <v>3.7983435362179323</v>
      </c>
      <c r="D8" s="1695">
        <v>13.624028947660062</v>
      </c>
      <c r="E8" s="701"/>
    </row>
    <row r="9" spans="1:6" s="901" customFormat="1" ht="12" x14ac:dyDescent="0.2">
      <c r="A9" s="943" t="s">
        <v>629</v>
      </c>
      <c r="B9" s="944">
        <v>9.6324091134443055</v>
      </c>
      <c r="C9" s="944">
        <v>8.8927906475116849</v>
      </c>
      <c r="D9" s="1695">
        <v>8.3170569875000488</v>
      </c>
      <c r="E9" s="701"/>
    </row>
    <row r="10" spans="1:6" s="901" customFormat="1" ht="12" x14ac:dyDescent="0.2">
      <c r="A10" s="943"/>
      <c r="B10" s="941"/>
      <c r="C10" s="941"/>
      <c r="D10" s="1694"/>
      <c r="E10" s="701"/>
    </row>
    <row r="11" spans="1:6" s="901" customFormat="1" ht="12" x14ac:dyDescent="0.2">
      <c r="A11" s="939" t="s">
        <v>193</v>
      </c>
      <c r="B11" s="941">
        <v>24.154734082710732</v>
      </c>
      <c r="C11" s="941">
        <v>22.767411722893321</v>
      </c>
      <c r="D11" s="1694">
        <v>6.0934566331157347</v>
      </c>
      <c r="E11" s="701"/>
    </row>
    <row r="12" spans="1:6" s="901" customFormat="1" ht="12" x14ac:dyDescent="0.2">
      <c r="A12" s="939" t="s">
        <v>1108</v>
      </c>
      <c r="B12" s="941">
        <v>10.263466347737296</v>
      </c>
      <c r="C12" s="941">
        <v>9.3904541562802191</v>
      </c>
      <c r="D12" s="1694">
        <v>9.2968047863075665</v>
      </c>
      <c r="E12" s="701"/>
    </row>
    <row r="13" spans="1:6" s="901" customFormat="1" ht="12" x14ac:dyDescent="0.2">
      <c r="A13" s="939" t="s">
        <v>1109</v>
      </c>
      <c r="B13" s="941">
        <v>5.1348779473806214</v>
      </c>
      <c r="C13" s="941">
        <v>4.7745719470252226</v>
      </c>
      <c r="D13" s="1694">
        <v>7.5463518898251314</v>
      </c>
      <c r="E13" s="701"/>
    </row>
    <row r="14" spans="1:6" s="901" customFormat="1" ht="12" x14ac:dyDescent="0.2">
      <c r="A14" s="939" t="s">
        <v>1110</v>
      </c>
      <c r="B14" s="941">
        <v>8.7563897875927825</v>
      </c>
      <c r="C14" s="941">
        <v>8.6023856195878743</v>
      </c>
      <c r="D14" s="1694">
        <v>1.7902495286218789</v>
      </c>
      <c r="E14" s="701"/>
    </row>
    <row r="15" spans="1:6" s="901" customFormat="1" ht="12" x14ac:dyDescent="0.2">
      <c r="A15" s="939"/>
      <c r="B15" s="941"/>
      <c r="C15" s="941"/>
      <c r="D15" s="1694"/>
      <c r="E15" s="701"/>
    </row>
    <row r="16" spans="1:6" s="901" customFormat="1" ht="12" x14ac:dyDescent="0.2">
      <c r="A16" s="943" t="s">
        <v>461</v>
      </c>
      <c r="B16" s="941">
        <v>16.609052835988987</v>
      </c>
      <c r="C16" s="941">
        <v>15.687246667594186</v>
      </c>
      <c r="D16" s="1694">
        <v>5.8761501487639256</v>
      </c>
      <c r="E16" s="701"/>
    </row>
    <row r="17" spans="1:5" s="901" customFormat="1" ht="12" x14ac:dyDescent="0.2">
      <c r="A17" s="939" t="s">
        <v>630</v>
      </c>
      <c r="B17" s="941">
        <v>3.9106992903516549</v>
      </c>
      <c r="C17" s="941">
        <v>3.8824421668142137</v>
      </c>
      <c r="D17" s="1694">
        <v>0.72781827322434545</v>
      </c>
      <c r="E17" s="701"/>
    </row>
    <row r="18" spans="1:5" s="901" customFormat="1" ht="12" x14ac:dyDescent="0.2">
      <c r="A18" s="943" t="s">
        <v>631</v>
      </c>
      <c r="B18" s="944">
        <v>4.0506628183555859</v>
      </c>
      <c r="C18" s="944">
        <v>4.0431601775406083</v>
      </c>
      <c r="D18" s="1695">
        <v>0.18556377896314924</v>
      </c>
      <c r="E18" s="701"/>
    </row>
    <row r="19" spans="1:5" s="901" customFormat="1" ht="12" x14ac:dyDescent="0.2">
      <c r="A19" s="943" t="s">
        <v>638</v>
      </c>
      <c r="B19" s="944">
        <v>7.9783382914452368</v>
      </c>
      <c r="C19" s="944">
        <v>7.0045031107615454</v>
      </c>
      <c r="D19" s="1695">
        <v>13.902987339494711</v>
      </c>
      <c r="E19" s="701"/>
    </row>
    <row r="20" spans="1:5" s="901" customFormat="1" ht="12" x14ac:dyDescent="0.2">
      <c r="A20" s="943" t="s">
        <v>632</v>
      </c>
      <c r="B20" s="944">
        <v>0.66935243583650772</v>
      </c>
      <c r="C20" s="944">
        <v>0.75714121247781918</v>
      </c>
      <c r="D20" s="1695">
        <v>-11.594769270848971</v>
      </c>
      <c r="E20" s="701"/>
    </row>
    <row r="21" spans="1:5" s="901" customFormat="1" ht="12" x14ac:dyDescent="0.2">
      <c r="A21" s="943"/>
      <c r="B21" s="944"/>
      <c r="C21" s="944"/>
      <c r="D21" s="1695"/>
      <c r="E21" s="701"/>
    </row>
    <row r="22" spans="1:5" s="901" customFormat="1" ht="12" x14ac:dyDescent="0.2">
      <c r="A22" s="943" t="s">
        <v>626</v>
      </c>
      <c r="B22" s="941">
        <v>54.119364191820097</v>
      </c>
      <c r="C22" s="941">
        <v>62.691533756109131</v>
      </c>
      <c r="D22" s="1694">
        <v>-13.673568105125034</v>
      </c>
      <c r="E22" s="701"/>
    </row>
    <row r="23" spans="1:5" s="901" customFormat="1" ht="12" x14ac:dyDescent="0.2">
      <c r="A23" s="939" t="s">
        <v>633</v>
      </c>
      <c r="B23" s="941">
        <v>34.703292933206498</v>
      </c>
      <c r="C23" s="941">
        <v>39.247202960223277</v>
      </c>
      <c r="D23" s="1694">
        <v>-11.577665882641352</v>
      </c>
      <c r="E23" s="701"/>
    </row>
    <row r="24" spans="1:5" s="901" customFormat="1" ht="12" x14ac:dyDescent="0.2">
      <c r="A24" s="943" t="s">
        <v>634</v>
      </c>
      <c r="B24" s="944">
        <v>4.673824486054019</v>
      </c>
      <c r="C24" s="944">
        <v>5.7832943297990802</v>
      </c>
      <c r="D24" s="1695">
        <v>-19.184045986184582</v>
      </c>
      <c r="E24" s="701"/>
    </row>
    <row r="25" spans="1:5" s="901" customFormat="1" ht="12" x14ac:dyDescent="0.2">
      <c r="A25" s="943" t="s">
        <v>635</v>
      </c>
      <c r="B25" s="944">
        <v>4.9142421872441959</v>
      </c>
      <c r="C25" s="944">
        <v>6.2387585054588994</v>
      </c>
      <c r="D25" s="1695">
        <v>-21.230447004091513</v>
      </c>
      <c r="E25" s="701"/>
    </row>
    <row r="26" spans="1:5" s="901" customFormat="1" ht="12" x14ac:dyDescent="0.2">
      <c r="A26" s="943" t="s">
        <v>636</v>
      </c>
      <c r="B26" s="944">
        <v>3.9072735809284751</v>
      </c>
      <c r="C26" s="944">
        <v>5.3756910419938375</v>
      </c>
      <c r="D26" s="1695">
        <v>-27.315882731994357</v>
      </c>
      <c r="E26" s="701"/>
    </row>
    <row r="27" spans="1:5" s="901" customFormat="1" ht="12" x14ac:dyDescent="0.2">
      <c r="A27" s="943" t="s">
        <v>204</v>
      </c>
      <c r="B27" s="944">
        <v>1.6264436091241756</v>
      </c>
      <c r="C27" s="944">
        <v>1.8222077932955894</v>
      </c>
      <c r="D27" s="1695">
        <v>-10.743241516784463</v>
      </c>
      <c r="E27" s="701"/>
    </row>
    <row r="28" spans="1:5" s="901" customFormat="1" ht="12" x14ac:dyDescent="0.2">
      <c r="A28" s="943" t="s">
        <v>637</v>
      </c>
      <c r="B28" s="944">
        <v>4.2942873952627378</v>
      </c>
      <c r="C28" s="944">
        <v>4.2243791253384497</v>
      </c>
      <c r="D28" s="1695">
        <v>1.654876796094551</v>
      </c>
      <c r="E28" s="701"/>
    </row>
    <row r="29" spans="1:5" s="901" customFormat="1" ht="12" x14ac:dyDescent="0.2">
      <c r="A29" s="943"/>
      <c r="B29" s="944"/>
      <c r="C29" s="944"/>
      <c r="D29" s="1695"/>
      <c r="E29" s="701"/>
    </row>
    <row r="30" spans="1:5" s="901" customFormat="1" ht="12" x14ac:dyDescent="0.2">
      <c r="A30" s="943" t="s">
        <v>618</v>
      </c>
      <c r="B30" s="941">
        <v>104.2381922805187</v>
      </c>
      <c r="C30" s="941">
        <v>96.612879386878092</v>
      </c>
      <c r="D30" s="1694">
        <v>7.8926463449098705</v>
      </c>
      <c r="E30" s="701"/>
    </row>
    <row r="31" spans="1:5" s="901" customFormat="1" ht="12" x14ac:dyDescent="0.2">
      <c r="A31" s="939"/>
      <c r="B31" s="941"/>
      <c r="C31" s="941"/>
      <c r="D31" s="1694"/>
      <c r="E31" s="701"/>
    </row>
    <row r="32" spans="1:5" s="901" customFormat="1" ht="12" x14ac:dyDescent="0.2">
      <c r="A32" s="936" t="s">
        <v>586</v>
      </c>
      <c r="B32" s="937">
        <v>13.24304761555007</v>
      </c>
      <c r="C32" s="937">
        <v>12.132197642006656</v>
      </c>
      <c r="D32" s="1693">
        <v>9.1562139549820287</v>
      </c>
      <c r="E32" s="701"/>
    </row>
    <row r="33" spans="1:5" s="901" customFormat="1" ht="12" x14ac:dyDescent="0.2">
      <c r="A33" s="712"/>
      <c r="B33" s="712"/>
      <c r="C33" s="712"/>
      <c r="D33" s="947"/>
      <c r="E33" s="701"/>
    </row>
    <row r="34" spans="1:5" s="901" customFormat="1" ht="12" x14ac:dyDescent="0.2">
      <c r="A34" s="948"/>
      <c r="B34" s="949"/>
      <c r="C34" s="949"/>
      <c r="D34" s="950"/>
      <c r="E34" s="701"/>
    </row>
    <row r="35" spans="1:5" s="901" customFormat="1" ht="26.1" customHeight="1" x14ac:dyDescent="0.2">
      <c r="A35" s="1985" t="s">
        <v>920</v>
      </c>
      <c r="B35" s="1985"/>
      <c r="C35" s="1985"/>
      <c r="D35" s="1985"/>
      <c r="E35" s="701"/>
    </row>
    <row r="36" spans="1:5" s="901" customFormat="1" ht="12" customHeight="1" x14ac:dyDescent="0.2">
      <c r="A36" s="1984" t="s">
        <v>675</v>
      </c>
      <c r="B36" s="1984"/>
      <c r="C36" s="1984"/>
      <c r="D36" s="1984"/>
      <c r="E36" s="701"/>
    </row>
    <row r="37" spans="1:5" s="901" customFormat="1" ht="12" x14ac:dyDescent="0.2">
      <c r="A37" s="809" t="s">
        <v>677</v>
      </c>
      <c r="B37" s="809"/>
      <c r="C37" s="809"/>
      <c r="D37" s="809"/>
      <c r="E37" s="701"/>
    </row>
    <row r="38" spans="1:5" x14ac:dyDescent="0.2">
      <c r="A38" s="809"/>
      <c r="B38" s="809"/>
      <c r="C38" s="809"/>
      <c r="D38" s="809"/>
    </row>
  </sheetData>
  <sheetProtection formatCells="0" formatColumns="0" formatRows="0" insertColumns="0" insertRows="0" insertHyperlinks="0" deleteColumns="0" deleteRows="0" sort="0" autoFilter="0" pivotTables="0"/>
  <mergeCells count="4">
    <mergeCell ref="A1:D1"/>
    <mergeCell ref="A2:D2"/>
    <mergeCell ref="A35:D35"/>
    <mergeCell ref="A36:D36"/>
  </mergeCells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F38"/>
  <sheetViews>
    <sheetView showGridLines="0" zoomScaleNormal="100" workbookViewId="0">
      <selection activeCell="H14" sqref="H14"/>
    </sheetView>
  </sheetViews>
  <sheetFormatPr defaultColWidth="9.140625" defaultRowHeight="12.75" x14ac:dyDescent="0.2"/>
  <cols>
    <col min="1" max="1" width="27.7109375" style="701" customWidth="1"/>
    <col min="2" max="4" width="12.7109375" style="701" customWidth="1"/>
    <col min="5" max="5" width="9.140625" style="701"/>
    <col min="6" max="16384" width="9.140625" style="840"/>
  </cols>
  <sheetData>
    <row r="1" spans="1:6" ht="30" customHeight="1" x14ac:dyDescent="0.25">
      <c r="A1" s="1893" t="str">
        <f>CONCATENATE('List of Tables'!A92,":  ",'List of Tables'!C92)</f>
        <v>TABLE 77:  Other Asia MMA Air Visitor Personal Daily Spending 2015 vs. 2014R</v>
      </c>
      <c r="B1" s="1893"/>
      <c r="C1" s="1893"/>
      <c r="D1" s="1893"/>
      <c r="E1" s="747"/>
      <c r="F1" s="1353"/>
    </row>
    <row r="2" spans="1:6" ht="15.75" x14ac:dyDescent="0.25">
      <c r="A2" s="1893" t="s">
        <v>650</v>
      </c>
      <c r="B2" s="1893"/>
      <c r="C2" s="1893"/>
      <c r="D2" s="1893"/>
    </row>
    <row r="3" spans="1:6" s="901" customFormat="1" ht="12" x14ac:dyDescent="0.2">
      <c r="A3" s="701"/>
      <c r="B3" s="701"/>
      <c r="C3" s="888"/>
      <c r="D3" s="701"/>
      <c r="E3" s="701"/>
    </row>
    <row r="4" spans="1:6" s="901" customFormat="1" ht="12" x14ac:dyDescent="0.2">
      <c r="A4" s="934" t="s">
        <v>463</v>
      </c>
      <c r="B4" s="935">
        <v>2015</v>
      </c>
      <c r="C4" s="935" t="s">
        <v>984</v>
      </c>
      <c r="D4" s="935" t="s">
        <v>462</v>
      </c>
      <c r="E4" s="701"/>
    </row>
    <row r="5" spans="1:6" s="901" customFormat="1" ht="12" x14ac:dyDescent="0.2">
      <c r="A5" s="936" t="s">
        <v>460</v>
      </c>
      <c r="B5" s="937">
        <v>340.25236039375784</v>
      </c>
      <c r="C5" s="937">
        <v>320.63293586377273</v>
      </c>
      <c r="D5" s="1693">
        <v>6.1189673098090092</v>
      </c>
      <c r="E5" s="701"/>
    </row>
    <row r="6" spans="1:6" s="901" customFormat="1" ht="12" x14ac:dyDescent="0.2">
      <c r="A6" s="939" t="s">
        <v>625</v>
      </c>
      <c r="B6" s="940">
        <v>60.657434394014423</v>
      </c>
      <c r="C6" s="941">
        <v>56.228463912682052</v>
      </c>
      <c r="D6" s="1694">
        <v>7.8767410189440445</v>
      </c>
      <c r="E6" s="701"/>
    </row>
    <row r="7" spans="1:6" s="901" customFormat="1" ht="12" x14ac:dyDescent="0.2">
      <c r="A7" s="943" t="s">
        <v>627</v>
      </c>
      <c r="B7" s="944">
        <v>47.281918465120263</v>
      </c>
      <c r="C7" s="944">
        <v>43.203117925059324</v>
      </c>
      <c r="D7" s="1695">
        <v>9.4409865212415447</v>
      </c>
      <c r="E7" s="701"/>
    </row>
    <row r="8" spans="1:6" s="901" customFormat="1" ht="12" x14ac:dyDescent="0.2">
      <c r="A8" s="943" t="s">
        <v>628</v>
      </c>
      <c r="B8" s="944">
        <v>5.6198889047643341</v>
      </c>
      <c r="C8" s="944">
        <v>6.1402297151130654</v>
      </c>
      <c r="D8" s="1695">
        <v>-8.4742889841402214</v>
      </c>
      <c r="E8" s="701"/>
    </row>
    <row r="9" spans="1:6" s="901" customFormat="1" ht="12" x14ac:dyDescent="0.2">
      <c r="A9" s="943" t="s">
        <v>629</v>
      </c>
      <c r="B9" s="944">
        <v>7.7556270241298275</v>
      </c>
      <c r="C9" s="944">
        <v>6.8851162725096637</v>
      </c>
      <c r="D9" s="1695">
        <v>12.643370382804854</v>
      </c>
      <c r="E9" s="701"/>
    </row>
    <row r="10" spans="1:6" s="901" customFormat="1" ht="12" x14ac:dyDescent="0.2">
      <c r="A10" s="943"/>
      <c r="B10" s="941"/>
      <c r="C10" s="941"/>
      <c r="D10" s="1694"/>
      <c r="E10" s="701"/>
    </row>
    <row r="11" spans="1:6" s="901" customFormat="1" ht="12" x14ac:dyDescent="0.2">
      <c r="A11" s="939" t="s">
        <v>193</v>
      </c>
      <c r="B11" s="941">
        <v>30.443601599800338</v>
      </c>
      <c r="C11" s="941">
        <v>27.051755918647427</v>
      </c>
      <c r="D11" s="1694">
        <v>12.53835681259725</v>
      </c>
      <c r="E11" s="701"/>
    </row>
    <row r="12" spans="1:6" s="901" customFormat="1" ht="12" x14ac:dyDescent="0.2">
      <c r="A12" s="943" t="s">
        <v>1108</v>
      </c>
      <c r="B12" s="944">
        <v>19.408638815380403</v>
      </c>
      <c r="C12" s="944">
        <v>18.787411566718536</v>
      </c>
      <c r="D12" s="1695">
        <v>3.3066143595978703</v>
      </c>
      <c r="E12" s="701"/>
    </row>
    <row r="13" spans="1:6" s="901" customFormat="1" ht="12" x14ac:dyDescent="0.2">
      <c r="A13" s="943" t="s">
        <v>1109</v>
      </c>
      <c r="B13" s="944">
        <v>7.0094500209646666</v>
      </c>
      <c r="C13" s="944">
        <v>5.2767686540924217</v>
      </c>
      <c r="D13" s="1695">
        <v>32.83603054169253</v>
      </c>
      <c r="E13" s="701"/>
    </row>
    <row r="14" spans="1:6" s="901" customFormat="1" ht="12" x14ac:dyDescent="0.2">
      <c r="A14" s="943" t="s">
        <v>1110</v>
      </c>
      <c r="B14" s="944">
        <v>4.0255127634552883</v>
      </c>
      <c r="C14" s="944">
        <v>2.9875756978364905</v>
      </c>
      <c r="D14" s="1695">
        <v>34.741782990484204</v>
      </c>
      <c r="E14" s="701"/>
    </row>
    <row r="15" spans="1:6" s="901" customFormat="1" ht="12" x14ac:dyDescent="0.2">
      <c r="A15" s="943"/>
      <c r="B15" s="941"/>
      <c r="C15" s="941"/>
      <c r="D15" s="1694"/>
      <c r="E15" s="701"/>
    </row>
    <row r="16" spans="1:6" s="901" customFormat="1" ht="12" x14ac:dyDescent="0.2">
      <c r="A16" s="939" t="s">
        <v>461</v>
      </c>
      <c r="B16" s="941">
        <v>29.213775819834034</v>
      </c>
      <c r="C16" s="941">
        <v>25.609548133995645</v>
      </c>
      <c r="D16" s="1694">
        <v>14.073765249508341</v>
      </c>
      <c r="E16" s="701"/>
    </row>
    <row r="17" spans="1:5" s="901" customFormat="1" ht="12" x14ac:dyDescent="0.2">
      <c r="A17" s="943" t="s">
        <v>630</v>
      </c>
      <c r="B17" s="944">
        <v>9.9152668651855524</v>
      </c>
      <c r="C17" s="944">
        <v>9.7412088418668343</v>
      </c>
      <c r="D17" s="1695">
        <v>1.7868215962133283</v>
      </c>
      <c r="E17" s="701"/>
    </row>
    <row r="18" spans="1:5" s="901" customFormat="1" ht="12" x14ac:dyDescent="0.2">
      <c r="A18" s="943" t="s">
        <v>631</v>
      </c>
      <c r="B18" s="944">
        <v>4.3966195846090628</v>
      </c>
      <c r="C18" s="944">
        <v>3.62512508806536</v>
      </c>
      <c r="D18" s="1695">
        <v>21.281872426516202</v>
      </c>
      <c r="E18" s="701"/>
    </row>
    <row r="19" spans="1:5" s="901" customFormat="1" ht="12" x14ac:dyDescent="0.2">
      <c r="A19" s="943" t="s">
        <v>638</v>
      </c>
      <c r="B19" s="944">
        <v>13.674251682578996</v>
      </c>
      <c r="C19" s="944">
        <v>10.714319075355402</v>
      </c>
      <c r="D19" s="1695">
        <v>27.625951648499058</v>
      </c>
      <c r="E19" s="701"/>
    </row>
    <row r="20" spans="1:5" s="901" customFormat="1" ht="12" x14ac:dyDescent="0.2">
      <c r="A20" s="943" t="s">
        <v>632</v>
      </c>
      <c r="B20" s="944">
        <v>1.2276376874604207</v>
      </c>
      <c r="C20" s="944">
        <v>1.5288951287080517</v>
      </c>
      <c r="D20" s="1695">
        <v>-19.704258035160315</v>
      </c>
      <c r="E20" s="701"/>
    </row>
    <row r="21" spans="1:5" s="901" customFormat="1" ht="12" x14ac:dyDescent="0.2">
      <c r="A21" s="943"/>
      <c r="B21" s="941"/>
      <c r="C21" s="941"/>
      <c r="D21" s="1694"/>
      <c r="E21" s="701"/>
    </row>
    <row r="22" spans="1:5" s="901" customFormat="1" ht="12" x14ac:dyDescent="0.2">
      <c r="A22" s="939" t="s">
        <v>626</v>
      </c>
      <c r="B22" s="941">
        <v>116.87275589406319</v>
      </c>
      <c r="C22" s="941">
        <v>116.86062598981833</v>
      </c>
      <c r="D22" s="1694">
        <v>1.0379804268656478E-2</v>
      </c>
      <c r="E22" s="701"/>
    </row>
    <row r="23" spans="1:5" s="901" customFormat="1" ht="12" x14ac:dyDescent="0.2">
      <c r="A23" s="943" t="s">
        <v>633</v>
      </c>
      <c r="B23" s="944">
        <v>39.501012248908403</v>
      </c>
      <c r="C23" s="944">
        <v>41.413361691004468</v>
      </c>
      <c r="D23" s="1695">
        <v>-4.6177112024002991</v>
      </c>
      <c r="E23" s="701"/>
    </row>
    <row r="24" spans="1:5" s="901" customFormat="1" ht="12" x14ac:dyDescent="0.2">
      <c r="A24" s="943" t="s">
        <v>634</v>
      </c>
      <c r="B24" s="944">
        <v>16.470373410540674</v>
      </c>
      <c r="C24" s="944">
        <v>18.477870128061042</v>
      </c>
      <c r="D24" s="1695">
        <v>-10.864329620283042</v>
      </c>
      <c r="E24" s="701"/>
    </row>
    <row r="25" spans="1:5" s="901" customFormat="1" ht="12" x14ac:dyDescent="0.2">
      <c r="A25" s="943" t="s">
        <v>635</v>
      </c>
      <c r="B25" s="944">
        <v>13.32741106489496</v>
      </c>
      <c r="C25" s="944">
        <v>12.092852512589268</v>
      </c>
      <c r="D25" s="1695">
        <v>10.208993709469748</v>
      </c>
      <c r="E25" s="701"/>
    </row>
    <row r="26" spans="1:5" s="901" customFormat="1" ht="12" x14ac:dyDescent="0.2">
      <c r="A26" s="943" t="s">
        <v>636</v>
      </c>
      <c r="B26" s="944">
        <v>34.3139209732525</v>
      </c>
      <c r="C26" s="944">
        <v>32.377859089359632</v>
      </c>
      <c r="D26" s="1695">
        <v>5.9795858600456997</v>
      </c>
      <c r="E26" s="701"/>
    </row>
    <row r="27" spans="1:5" s="901" customFormat="1" ht="12" x14ac:dyDescent="0.2">
      <c r="A27" s="943" t="s">
        <v>204</v>
      </c>
      <c r="B27" s="944">
        <v>7.5853304315301031</v>
      </c>
      <c r="C27" s="944">
        <v>8.2881240995860512</v>
      </c>
      <c r="D27" s="1695">
        <v>-8.4795263634029006</v>
      </c>
      <c r="E27" s="701"/>
    </row>
    <row r="28" spans="1:5" s="901" customFormat="1" ht="12" x14ac:dyDescent="0.2">
      <c r="A28" s="943" t="s">
        <v>637</v>
      </c>
      <c r="B28" s="944">
        <v>5.6747077649365441</v>
      </c>
      <c r="C28" s="944">
        <v>4.2105584692178759</v>
      </c>
      <c r="D28" s="1695">
        <v>34.773280229276523</v>
      </c>
      <c r="E28" s="701"/>
    </row>
    <row r="29" spans="1:5" s="901" customFormat="1" ht="12" x14ac:dyDescent="0.2">
      <c r="A29" s="943"/>
      <c r="B29" s="941"/>
      <c r="C29" s="941"/>
      <c r="D29" s="1694"/>
      <c r="E29" s="701"/>
    </row>
    <row r="30" spans="1:5" s="901" customFormat="1" ht="12" x14ac:dyDescent="0.2">
      <c r="A30" s="939" t="s">
        <v>618</v>
      </c>
      <c r="B30" s="941">
        <v>89.828508502371434</v>
      </c>
      <c r="C30" s="941">
        <v>86.394431071404142</v>
      </c>
      <c r="D30" s="1694">
        <v>3.9748828580502549</v>
      </c>
      <c r="E30" s="701"/>
    </row>
    <row r="31" spans="1:5" s="901" customFormat="1" ht="12" x14ac:dyDescent="0.2">
      <c r="A31" s="939"/>
      <c r="B31" s="941"/>
      <c r="C31" s="941"/>
      <c r="D31" s="1694"/>
      <c r="E31" s="701"/>
    </row>
    <row r="32" spans="1:5" s="901" customFormat="1" ht="12" x14ac:dyDescent="0.2">
      <c r="A32" s="936" t="s">
        <v>586</v>
      </c>
      <c r="B32" s="937">
        <v>13.236284183674419</v>
      </c>
      <c r="C32" s="937">
        <v>8.4881108372251397</v>
      </c>
      <c r="D32" s="1693">
        <v>55.939106327710398</v>
      </c>
      <c r="E32" s="701"/>
    </row>
    <row r="33" spans="1:5" s="901" customFormat="1" ht="12" x14ac:dyDescent="0.2">
      <c r="A33" s="712"/>
      <c r="B33" s="712"/>
      <c r="C33" s="712"/>
      <c r="D33" s="947"/>
      <c r="E33" s="701"/>
    </row>
    <row r="34" spans="1:5" s="901" customFormat="1" ht="12" x14ac:dyDescent="0.2">
      <c r="A34" s="948"/>
      <c r="B34" s="949"/>
      <c r="C34" s="949"/>
      <c r="D34" s="950"/>
      <c r="E34" s="701"/>
    </row>
    <row r="35" spans="1:5" s="901" customFormat="1" ht="26.1" customHeight="1" x14ac:dyDescent="0.2">
      <c r="A35" s="1985" t="s">
        <v>920</v>
      </c>
      <c r="B35" s="1985"/>
      <c r="C35" s="1985"/>
      <c r="D35" s="1985"/>
      <c r="E35" s="701"/>
    </row>
    <row r="36" spans="1:5" s="901" customFormat="1" ht="12" customHeight="1" x14ac:dyDescent="0.2">
      <c r="A36" s="1984" t="s">
        <v>675</v>
      </c>
      <c r="B36" s="1984"/>
      <c r="C36" s="1984"/>
      <c r="D36" s="1984"/>
      <c r="E36" s="701"/>
    </row>
    <row r="37" spans="1:5" s="901" customFormat="1" ht="12" x14ac:dyDescent="0.2">
      <c r="A37" s="809" t="s">
        <v>677</v>
      </c>
      <c r="B37" s="809"/>
      <c r="C37" s="809"/>
      <c r="D37" s="809"/>
      <c r="E37" s="701"/>
    </row>
    <row r="38" spans="1:5" x14ac:dyDescent="0.2">
      <c r="A38" s="809"/>
      <c r="B38" s="809"/>
      <c r="C38" s="809"/>
      <c r="D38" s="809"/>
    </row>
  </sheetData>
  <sheetProtection formatCells="0" formatColumns="0" formatRows="0" insertColumns="0" insertRows="0" insertHyperlinks="0" deleteColumns="0" deleteRows="0" sort="0" autoFilter="0" pivotTables="0"/>
  <mergeCells count="4">
    <mergeCell ref="A1:D1"/>
    <mergeCell ref="A2:D2"/>
    <mergeCell ref="A35:D35"/>
    <mergeCell ref="A36:D36"/>
  </mergeCells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2015 Annual Visitor Research Report</oddFooter>
  </headerFooter>
  <rowBreaks count="1" manualBreakCount="1">
    <brk id="37" max="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S49"/>
  <sheetViews>
    <sheetView showGridLines="0" zoomScaleNormal="100" zoomScalePageLayoutView="70" workbookViewId="0">
      <selection activeCell="C40" sqref="C40"/>
    </sheetView>
  </sheetViews>
  <sheetFormatPr defaultRowHeight="12.75" x14ac:dyDescent="0.2"/>
  <cols>
    <col min="1" max="1" width="20.7109375" style="445" customWidth="1"/>
    <col min="2" max="3" width="10.7109375" style="445" customWidth="1"/>
    <col min="4" max="4" width="7.7109375" style="445" customWidth="1"/>
    <col min="5" max="6" width="10.7109375" style="445" customWidth="1"/>
    <col min="7" max="7" width="7.7109375" style="445" customWidth="1"/>
    <col min="8" max="9" width="10.7109375" style="445" customWidth="1"/>
    <col min="10" max="10" width="7.7109375" style="445" customWidth="1"/>
    <col min="11" max="11" width="0.5703125" style="445" customWidth="1"/>
    <col min="12" max="12" width="9.140625" style="445"/>
    <col min="13" max="16" width="10.140625" bestFit="1" customWidth="1"/>
  </cols>
  <sheetData>
    <row r="1" spans="1:19" s="472" customFormat="1" ht="15.75" x14ac:dyDescent="0.25">
      <c r="A1" s="1904" t="str">
        <f>CONCATENATE('List of Tables'!A7,":  ",'List of Tables'!C7)</f>
        <v>TABLE 4:  Visitor Days by Island: 2015 vs. 2014R</v>
      </c>
      <c r="B1" s="1904"/>
      <c r="C1" s="1904"/>
      <c r="D1" s="1904"/>
      <c r="E1" s="1904"/>
      <c r="F1" s="1904"/>
      <c r="G1" s="1904"/>
      <c r="H1" s="1904"/>
      <c r="I1" s="1904"/>
      <c r="J1" s="1904"/>
      <c r="K1" s="381"/>
      <c r="L1" s="459"/>
      <c r="M1" s="1353"/>
    </row>
    <row r="2" spans="1:19" s="472" customFormat="1" ht="18" customHeight="1" x14ac:dyDescent="0.25">
      <c r="A2" s="1904" t="s">
        <v>885</v>
      </c>
      <c r="B2" s="1904"/>
      <c r="C2" s="1904"/>
      <c r="D2" s="1904"/>
      <c r="E2" s="1904"/>
      <c r="F2" s="1904"/>
      <c r="G2" s="1904"/>
      <c r="H2" s="1904"/>
      <c r="I2" s="1904"/>
      <c r="J2" s="1904"/>
      <c r="K2" s="381"/>
      <c r="L2" s="171"/>
      <c r="O2"/>
      <c r="P2"/>
      <c r="Q2"/>
      <c r="R2"/>
      <c r="S2"/>
    </row>
    <row r="3" spans="1:19" s="445" customFormat="1" x14ac:dyDescent="0.2">
      <c r="D3" s="447"/>
      <c r="G3" s="448"/>
      <c r="H3" s="448"/>
      <c r="I3" s="448"/>
      <c r="J3" s="448"/>
      <c r="K3" s="448"/>
      <c r="O3"/>
      <c r="P3"/>
      <c r="Q3"/>
      <c r="R3"/>
      <c r="S3"/>
    </row>
    <row r="4" spans="1:19" s="445" customFormat="1" x14ac:dyDescent="0.2">
      <c r="A4" s="449"/>
      <c r="B4" s="396" t="s">
        <v>264</v>
      </c>
      <c r="C4" s="396"/>
      <c r="D4" s="397"/>
      <c r="E4" s="396" t="s">
        <v>250</v>
      </c>
      <c r="F4" s="396"/>
      <c r="G4" s="397"/>
      <c r="H4" s="396" t="s">
        <v>251</v>
      </c>
      <c r="I4" s="396"/>
      <c r="J4" s="397"/>
      <c r="K4" s="397"/>
      <c r="O4"/>
      <c r="P4"/>
      <c r="Q4"/>
      <c r="R4"/>
      <c r="S4"/>
    </row>
    <row r="5" spans="1:19" s="445" customFormat="1" ht="24" x14ac:dyDescent="0.2">
      <c r="A5" s="450"/>
      <c r="B5" s="451">
        <v>2015</v>
      </c>
      <c r="C5" s="1303" t="s">
        <v>984</v>
      </c>
      <c r="D5" s="398" t="s">
        <v>453</v>
      </c>
      <c r="E5" s="451">
        <f>+B5</f>
        <v>2015</v>
      </c>
      <c r="F5" s="451" t="str">
        <f>+C5</f>
        <v>2014R</v>
      </c>
      <c r="G5" s="398" t="s">
        <v>453</v>
      </c>
      <c r="H5" s="451">
        <f>+E5</f>
        <v>2015</v>
      </c>
      <c r="I5" s="451" t="str">
        <f>+F5</f>
        <v>2014R</v>
      </c>
      <c r="J5" s="326" t="s">
        <v>453</v>
      </c>
      <c r="K5" s="398"/>
      <c r="O5"/>
      <c r="P5"/>
      <c r="Q5"/>
      <c r="R5"/>
      <c r="S5"/>
    </row>
    <row r="6" spans="1:19" s="445" customFormat="1" x14ac:dyDescent="0.2">
      <c r="A6" s="1874" t="s">
        <v>455</v>
      </c>
      <c r="B6" s="1408">
        <v>78086080.96241492</v>
      </c>
      <c r="C6" s="1409">
        <v>75269196.744925186</v>
      </c>
      <c r="D6" s="1875">
        <v>3.7424130179516693E-2</v>
      </c>
      <c r="E6" s="1408">
        <v>56949633.465043828</v>
      </c>
      <c r="F6" s="1409">
        <v>55142678.16924724</v>
      </c>
      <c r="G6" s="1875">
        <v>3.2768725709160729E-2</v>
      </c>
      <c r="H6" s="1408">
        <v>21136447.497027684</v>
      </c>
      <c r="I6" s="1409">
        <v>20126518.575305242</v>
      </c>
      <c r="J6" s="1875">
        <v>5.0179017197817838E-2</v>
      </c>
      <c r="K6" s="452"/>
      <c r="O6"/>
      <c r="P6"/>
      <c r="Q6"/>
      <c r="R6"/>
      <c r="S6"/>
    </row>
    <row r="7" spans="1:19" s="445" customFormat="1" x14ac:dyDescent="0.2">
      <c r="A7" s="401" t="s">
        <v>548</v>
      </c>
      <c r="B7" s="1411">
        <v>36420503.276894495</v>
      </c>
      <c r="C7" s="1412">
        <v>35200567.585830979</v>
      </c>
      <c r="D7" s="1410">
        <v>3.4656705125248245E-2</v>
      </c>
      <c r="E7" s="1411">
        <v>21038028.176768199</v>
      </c>
      <c r="F7" s="1412">
        <v>20574531.46438697</v>
      </c>
      <c r="G7" s="1410">
        <v>2.252769221906745E-2</v>
      </c>
      <c r="H7" s="1411">
        <v>15382475.099928938</v>
      </c>
      <c r="I7" s="1412">
        <v>14626036.12115931</v>
      </c>
      <c r="J7" s="1410">
        <v>5.1718659280165266E-2</v>
      </c>
      <c r="K7" s="454"/>
      <c r="O7"/>
      <c r="P7"/>
      <c r="Q7"/>
      <c r="R7"/>
      <c r="S7"/>
    </row>
    <row r="8" spans="1:19" s="445" customFormat="1" x14ac:dyDescent="0.2">
      <c r="A8" s="401" t="s">
        <v>382</v>
      </c>
      <c r="B8" s="1411">
        <v>21247096.488435365</v>
      </c>
      <c r="C8" s="1412">
        <v>20435598.579754304</v>
      </c>
      <c r="D8" s="1410">
        <v>3.9710014145855163E-2</v>
      </c>
      <c r="E8" s="1411">
        <v>17948612.629786763</v>
      </c>
      <c r="F8" s="1412">
        <v>17349872.550023898</v>
      </c>
      <c r="G8" s="1410">
        <v>3.450976818628216E-2</v>
      </c>
      <c r="H8" s="1411">
        <v>3298483.8586778739</v>
      </c>
      <c r="I8" s="1412">
        <v>3085726.0297308662</v>
      </c>
      <c r="J8" s="1410">
        <v>6.8949034002725174E-2</v>
      </c>
      <c r="K8" s="454"/>
      <c r="O8"/>
      <c r="P8"/>
      <c r="Q8"/>
      <c r="R8"/>
      <c r="S8"/>
    </row>
    <row r="9" spans="1:19" s="445" customFormat="1" x14ac:dyDescent="0.2">
      <c r="A9" s="401" t="s">
        <v>383</v>
      </c>
      <c r="B9" s="1411">
        <v>20798172.080861703</v>
      </c>
      <c r="C9" s="1412">
        <v>19932485.32145793</v>
      </c>
      <c r="D9" s="1410">
        <v>4.3430949299224336E-2</v>
      </c>
      <c r="E9" s="1411">
        <v>17552378.397074196</v>
      </c>
      <c r="F9" s="1412">
        <v>16899276.106922928</v>
      </c>
      <c r="G9" s="1410">
        <v>3.8646761318002223E-2</v>
      </c>
      <c r="H9" s="1411">
        <v>3245793.6838149005</v>
      </c>
      <c r="I9" s="1412">
        <v>3033209.2145340894</v>
      </c>
      <c r="J9" s="1410">
        <v>7.0085659855634017E-2</v>
      </c>
      <c r="K9" s="454"/>
      <c r="O9"/>
      <c r="P9"/>
      <c r="Q9"/>
      <c r="R9"/>
      <c r="S9"/>
    </row>
    <row r="10" spans="1:19" s="445" customFormat="1" x14ac:dyDescent="0.2">
      <c r="A10" s="401" t="s">
        <v>549</v>
      </c>
      <c r="B10" s="1411">
        <v>285990.93897066149</v>
      </c>
      <c r="C10" s="1412">
        <v>277292.91608842066</v>
      </c>
      <c r="D10" s="1410">
        <v>3.136763464764198E-2</v>
      </c>
      <c r="E10" s="1411">
        <v>255187.68784688646</v>
      </c>
      <c r="F10" s="1412">
        <v>250595.56046978899</v>
      </c>
      <c r="G10" s="1410">
        <v>1.8324855270734446E-2</v>
      </c>
      <c r="H10" s="1411">
        <v>30803.251123774571</v>
      </c>
      <c r="I10" s="1412">
        <v>26697.355618634912</v>
      </c>
      <c r="J10" s="1410">
        <v>0.15379408971402844</v>
      </c>
      <c r="K10" s="454"/>
      <c r="O10"/>
      <c r="P10"/>
      <c r="Q10"/>
      <c r="R10"/>
      <c r="S10"/>
    </row>
    <row r="11" spans="1:19" s="445" customFormat="1" x14ac:dyDescent="0.2">
      <c r="A11" s="401" t="s">
        <v>550</v>
      </c>
      <c r="B11" s="1411">
        <v>162933.46860631503</v>
      </c>
      <c r="C11" s="1412">
        <v>225820.34220857095</v>
      </c>
      <c r="D11" s="1410">
        <v>-0.2784818807163647</v>
      </c>
      <c r="E11" s="1411">
        <v>141046.54486702677</v>
      </c>
      <c r="F11" s="1412">
        <v>200000.88263062047</v>
      </c>
      <c r="G11" s="1410">
        <v>-0.29477038795111649</v>
      </c>
      <c r="H11" s="1411">
        <v>21886.923739286158</v>
      </c>
      <c r="I11" s="1412">
        <v>25819.45957795599</v>
      </c>
      <c r="J11" s="1410">
        <v>-0.1523089910846675</v>
      </c>
      <c r="K11" s="454"/>
      <c r="O11"/>
      <c r="P11"/>
      <c r="Q11"/>
      <c r="R11"/>
      <c r="S11"/>
    </row>
    <row r="12" spans="1:19" s="445" customFormat="1" x14ac:dyDescent="0.2">
      <c r="A12" s="401" t="s">
        <v>551</v>
      </c>
      <c r="B12" s="1411">
        <v>8954641.406251017</v>
      </c>
      <c r="C12" s="1412">
        <v>8620327.9649387952</v>
      </c>
      <c r="D12" s="1410">
        <v>3.8781986331838533E-2</v>
      </c>
      <c r="E12" s="1411">
        <v>8183080.9955924451</v>
      </c>
      <c r="F12" s="1412">
        <v>7929766.3333725883</v>
      </c>
      <c r="G12" s="1410">
        <v>3.1944782679632917E-2</v>
      </c>
      <c r="H12" s="1411">
        <v>771560.41065951833</v>
      </c>
      <c r="I12" s="1412">
        <v>690561.63156331447</v>
      </c>
      <c r="J12" s="1410">
        <v>0.11729406238924157</v>
      </c>
      <c r="K12" s="454"/>
      <c r="O12"/>
      <c r="P12"/>
      <c r="Q12"/>
      <c r="R12"/>
      <c r="S12"/>
    </row>
    <row r="13" spans="1:19" s="445" customFormat="1" x14ac:dyDescent="0.2">
      <c r="A13" s="401" t="s">
        <v>2</v>
      </c>
      <c r="B13" s="1411">
        <v>11463839.790541451</v>
      </c>
      <c r="C13" s="1412">
        <v>11012702.614196341</v>
      </c>
      <c r="D13" s="1410">
        <v>4.0965164696589056E-2</v>
      </c>
      <c r="E13" s="1411">
        <v>9779911.6627841145</v>
      </c>
      <c r="F13" s="1412">
        <v>9288507.8213630859</v>
      </c>
      <c r="G13" s="1410">
        <v>5.2904497780668844E-2</v>
      </c>
      <c r="H13" s="1411">
        <v>1683928.1277621977</v>
      </c>
      <c r="I13" s="1412">
        <v>1724194.7928477202</v>
      </c>
      <c r="J13" s="1410">
        <v>-2.3353895541591965E-2</v>
      </c>
      <c r="K13" s="454"/>
      <c r="O13"/>
      <c r="P13"/>
      <c r="Q13"/>
      <c r="R13"/>
      <c r="S13"/>
    </row>
    <row r="14" spans="1:19" s="445" customFormat="1" x14ac:dyDescent="0.2">
      <c r="A14" s="401" t="s">
        <v>384</v>
      </c>
      <c r="B14" s="1411">
        <v>2256113.4046439012</v>
      </c>
      <c r="C14" s="1412">
        <v>2214945.8665980017</v>
      </c>
      <c r="D14" s="1410">
        <v>1.8586250195418937E-2</v>
      </c>
      <c r="E14" s="1411">
        <v>1892997.0614811953</v>
      </c>
      <c r="F14" s="1412">
        <v>1861246.1517158032</v>
      </c>
      <c r="G14" s="1410">
        <v>1.7058952538933268E-2</v>
      </c>
      <c r="H14" s="1411">
        <v>363116.34316278767</v>
      </c>
      <c r="I14" s="1412">
        <v>353699.71488192223</v>
      </c>
      <c r="J14" s="1410">
        <v>2.6623228361970966E-2</v>
      </c>
      <c r="K14" s="454"/>
      <c r="O14"/>
      <c r="P14"/>
      <c r="Q14"/>
      <c r="R14"/>
      <c r="S14"/>
    </row>
    <row r="15" spans="1:19" s="445" customFormat="1" x14ac:dyDescent="0.2">
      <c r="A15" s="410" t="s">
        <v>385</v>
      </c>
      <c r="B15" s="1413">
        <v>9207726.3859008811</v>
      </c>
      <c r="C15" s="1414">
        <v>8797756.7476083748</v>
      </c>
      <c r="D15" s="1415">
        <v>4.6599337769136946E-2</v>
      </c>
      <c r="E15" s="1413">
        <v>7886914.6013039714</v>
      </c>
      <c r="F15" s="1414">
        <v>7427261.669647566</v>
      </c>
      <c r="G15" s="1415">
        <v>6.1887267757757145E-2</v>
      </c>
      <c r="H15" s="1413">
        <v>1320811.7845994041</v>
      </c>
      <c r="I15" s="1414">
        <v>1370495.0779657653</v>
      </c>
      <c r="J15" s="1421">
        <v>-3.6252077198340921E-2</v>
      </c>
      <c r="K15" s="455"/>
      <c r="O15"/>
      <c r="P15"/>
      <c r="Q15"/>
      <c r="R15"/>
      <c r="S15"/>
    </row>
    <row r="16" spans="1:19" s="445" customFormat="1" x14ac:dyDescent="0.2">
      <c r="A16" s="411"/>
      <c r="B16" s="456"/>
      <c r="C16" s="456"/>
      <c r="D16" s="456"/>
      <c r="E16" s="456"/>
      <c r="F16" s="456"/>
      <c r="G16" s="456"/>
      <c r="H16" s="456"/>
      <c r="I16" s="456"/>
      <c r="J16" s="456"/>
      <c r="K16" s="456"/>
      <c r="O16"/>
      <c r="P16"/>
      <c r="Q16"/>
      <c r="R16"/>
      <c r="S16"/>
    </row>
    <row r="17" spans="1:18" s="445" customFormat="1" x14ac:dyDescent="0.2">
      <c r="A17" s="445" t="s">
        <v>677</v>
      </c>
      <c r="D17" s="448"/>
      <c r="E17" s="448"/>
      <c r="F17" s="448"/>
      <c r="G17" s="448"/>
      <c r="H17" s="448"/>
      <c r="I17" s="448"/>
      <c r="J17" s="448"/>
      <c r="K17" s="453"/>
    </row>
    <row r="18" spans="1:18" x14ac:dyDescent="0.2">
      <c r="B18" s="448"/>
      <c r="C18" s="448"/>
      <c r="D18" s="448"/>
      <c r="E18" s="448"/>
      <c r="F18" s="448"/>
      <c r="G18" s="448"/>
      <c r="H18" s="448"/>
      <c r="I18" s="448"/>
      <c r="J18" s="448"/>
      <c r="K18" s="453"/>
    </row>
    <row r="19" spans="1:18" x14ac:dyDescent="0.2">
      <c r="D19" s="448"/>
      <c r="E19" s="448"/>
      <c r="F19" s="448"/>
      <c r="G19" s="448"/>
      <c r="H19" s="448"/>
      <c r="I19" s="448"/>
      <c r="J19" s="448"/>
      <c r="K19" s="453"/>
    </row>
    <row r="20" spans="1:18" x14ac:dyDescent="0.2">
      <c r="D20" s="448"/>
      <c r="E20" s="448"/>
      <c r="F20" s="448"/>
      <c r="G20" s="448"/>
      <c r="H20" s="448"/>
      <c r="I20" s="448"/>
      <c r="J20" s="448"/>
      <c r="K20" s="453"/>
    </row>
    <row r="21" spans="1:18" x14ac:dyDescent="0.2">
      <c r="A21" s="461"/>
      <c r="B21" s="461"/>
      <c r="C21" s="461"/>
      <c r="I21" s="462"/>
      <c r="K21" s="413"/>
    </row>
    <row r="22" spans="1:18" s="472" customFormat="1" ht="15.75" x14ac:dyDescent="0.25">
      <c r="A22" s="1904" t="str">
        <f>CONCATENATE('List of Tables'!A8,":  ",'List of Tables'!C8)</f>
        <v>TABLE 5:  Visitor Days by Month: 2015 vs. 2014R</v>
      </c>
      <c r="B22" s="1904"/>
      <c r="C22" s="1904"/>
      <c r="D22" s="1904"/>
      <c r="E22" s="1904"/>
      <c r="F22" s="1904"/>
      <c r="G22" s="1904"/>
      <c r="H22" s="1904"/>
      <c r="I22" s="1904"/>
      <c r="J22" s="1904"/>
      <c r="K22" s="381"/>
      <c r="L22" s="459"/>
    </row>
    <row r="23" spans="1:18" s="472" customFormat="1" ht="18" customHeight="1" x14ac:dyDescent="0.25">
      <c r="A23" s="1904" t="s">
        <v>885</v>
      </c>
      <c r="B23" s="1904"/>
      <c r="C23" s="1904"/>
      <c r="D23" s="1904"/>
      <c r="E23" s="1904"/>
      <c r="F23" s="1904"/>
      <c r="G23" s="1904"/>
      <c r="H23" s="1904"/>
      <c r="I23" s="1904"/>
      <c r="J23" s="1904"/>
      <c r="K23" s="381"/>
      <c r="L23" s="459"/>
    </row>
    <row r="24" spans="1:18" ht="8.1" customHeight="1" x14ac:dyDescent="0.2">
      <c r="D24" s="447"/>
      <c r="J24" s="463"/>
      <c r="K24" s="464"/>
    </row>
    <row r="25" spans="1:18" ht="14.25" customHeight="1" x14ac:dyDescent="0.2">
      <c r="A25" s="449"/>
      <c r="B25" s="396" t="s">
        <v>264</v>
      </c>
      <c r="C25" s="396"/>
      <c r="D25" s="397"/>
      <c r="E25" s="396" t="s">
        <v>250</v>
      </c>
      <c r="F25" s="396"/>
      <c r="G25" s="397"/>
      <c r="H25" s="396" t="s">
        <v>251</v>
      </c>
      <c r="I25" s="396"/>
      <c r="J25" s="397"/>
      <c r="K25" s="465"/>
      <c r="M25" s="18"/>
      <c r="N25" s="18"/>
      <c r="O25" s="18"/>
      <c r="P25" s="18"/>
      <c r="Q25" s="18"/>
      <c r="R25" s="18"/>
    </row>
    <row r="26" spans="1:18" ht="24" customHeight="1" x14ac:dyDescent="0.2">
      <c r="A26" s="450"/>
      <c r="B26" s="451">
        <f>+B5</f>
        <v>2015</v>
      </c>
      <c r="C26" s="451" t="str">
        <f>+C5</f>
        <v>2014R</v>
      </c>
      <c r="D26" s="398" t="s">
        <v>453</v>
      </c>
      <c r="E26" s="451">
        <f>+E5</f>
        <v>2015</v>
      </c>
      <c r="F26" s="451" t="str">
        <f>+F5</f>
        <v>2014R</v>
      </c>
      <c r="G26" s="398" t="s">
        <v>453</v>
      </c>
      <c r="H26" s="451">
        <f>+H5</f>
        <v>2015</v>
      </c>
      <c r="I26" s="451" t="str">
        <f>+I5</f>
        <v>2014R</v>
      </c>
      <c r="J26" s="326" t="s">
        <v>453</v>
      </c>
      <c r="K26" s="398"/>
    </row>
    <row r="27" spans="1:18" x14ac:dyDescent="0.2">
      <c r="A27" s="466" t="s">
        <v>349</v>
      </c>
      <c r="B27" s="1412">
        <v>7186747.9793010093</v>
      </c>
      <c r="C27" s="1412">
        <v>7120459.2048014458</v>
      </c>
      <c r="D27" s="1416">
        <v>9.3096207130663518E-3</v>
      </c>
      <c r="E27" s="1412">
        <v>5145692.3061274039</v>
      </c>
      <c r="F27" s="1412">
        <v>5119261.1434109453</v>
      </c>
      <c r="G27" s="1410">
        <v>5.1630815416553576E-3</v>
      </c>
      <c r="H27" s="1412">
        <v>2041055.6731802926</v>
      </c>
      <c r="I27" s="1412">
        <v>2001198.0613798157</v>
      </c>
      <c r="J27" s="1410">
        <v>1.9916875080817985E-2</v>
      </c>
      <c r="K27" s="468"/>
    </row>
    <row r="28" spans="1:18" x14ac:dyDescent="0.2">
      <c r="A28" s="466" t="s">
        <v>350</v>
      </c>
      <c r="B28" s="1412">
        <v>6138434.4039629633</v>
      </c>
      <c r="C28" s="1412">
        <v>5965883.6985362126</v>
      </c>
      <c r="D28" s="1417">
        <v>2.8922908012619774E-2</v>
      </c>
      <c r="E28" s="1412">
        <v>4269490.0762326783</v>
      </c>
      <c r="F28" s="1412">
        <v>4230014.1679697661</v>
      </c>
      <c r="G28" s="1410">
        <v>9.332334761861804E-3</v>
      </c>
      <c r="H28" s="1412">
        <v>1868944.3277249911</v>
      </c>
      <c r="I28" s="1412">
        <v>1735869.5305549745</v>
      </c>
      <c r="J28" s="1410">
        <v>7.6661750683227545E-2</v>
      </c>
      <c r="K28" s="468"/>
    </row>
    <row r="29" spans="1:18" x14ac:dyDescent="0.2">
      <c r="A29" s="466" t="s">
        <v>351</v>
      </c>
      <c r="B29" s="1412">
        <v>6846372.3306824462</v>
      </c>
      <c r="C29" s="1412">
        <v>6486630.6537726792</v>
      </c>
      <c r="D29" s="1417">
        <v>5.5458942571447054E-2</v>
      </c>
      <c r="E29" s="1412">
        <v>4842583.1692561442</v>
      </c>
      <c r="F29" s="1412">
        <v>4591870.1567799496</v>
      </c>
      <c r="G29" s="1410">
        <v>5.4599325311063943E-2</v>
      </c>
      <c r="H29" s="1412">
        <v>2003789.1614225658</v>
      </c>
      <c r="I29" s="1412">
        <v>1894760.4970068566</v>
      </c>
      <c r="J29" s="1410">
        <v>5.7542187832151467E-2</v>
      </c>
      <c r="K29" s="468"/>
    </row>
    <row r="30" spans="1:18" x14ac:dyDescent="0.2">
      <c r="A30" s="466" t="s">
        <v>352</v>
      </c>
      <c r="B30" s="1412">
        <v>5836905.4903438892</v>
      </c>
      <c r="C30" s="1412">
        <v>5696891.2398425434</v>
      </c>
      <c r="D30" s="1417">
        <v>2.4577307974939629E-2</v>
      </c>
      <c r="E30" s="1412">
        <v>4228364.4997306475</v>
      </c>
      <c r="F30" s="1412">
        <v>4074470.8999507423</v>
      </c>
      <c r="G30" s="1410">
        <v>3.7770204661853338E-2</v>
      </c>
      <c r="H30" s="1412">
        <v>1608540.9906142859</v>
      </c>
      <c r="I30" s="1412">
        <v>1622420.3398980824</v>
      </c>
      <c r="J30" s="1410">
        <v>-8.5547184921685449E-3</v>
      </c>
      <c r="K30" s="468"/>
    </row>
    <row r="31" spans="1:18" x14ac:dyDescent="0.2">
      <c r="A31" s="466" t="s">
        <v>353</v>
      </c>
      <c r="B31" s="1412">
        <v>6031520.4090153426</v>
      </c>
      <c r="C31" s="1412">
        <v>5654107.5798793314</v>
      </c>
      <c r="D31" s="1417">
        <v>6.6750203069900885E-2</v>
      </c>
      <c r="E31" s="1412">
        <v>4566630.4509783797</v>
      </c>
      <c r="F31" s="1412">
        <v>4293776.5004010005</v>
      </c>
      <c r="G31" s="1410">
        <v>6.3546379405611142E-2</v>
      </c>
      <c r="H31" s="1412">
        <v>1464889.9580444363</v>
      </c>
      <c r="I31" s="1412">
        <v>1360331.0794750126</v>
      </c>
      <c r="J31" s="1410">
        <v>7.6862816814988674E-2</v>
      </c>
      <c r="K31" s="468"/>
    </row>
    <row r="32" spans="1:18" x14ac:dyDescent="0.2">
      <c r="A32" s="466" t="s">
        <v>354</v>
      </c>
      <c r="B32" s="1412">
        <v>7094009.6705892794</v>
      </c>
      <c r="C32" s="1412">
        <v>6671490.9040934937</v>
      </c>
      <c r="D32" s="1417">
        <v>6.3331985694012799E-2</v>
      </c>
      <c r="E32" s="1412">
        <v>5557622.249639038</v>
      </c>
      <c r="F32" s="1412">
        <v>5223758.2334933709</v>
      </c>
      <c r="G32" s="1410">
        <v>6.3912608743072821E-2</v>
      </c>
      <c r="H32" s="1412">
        <v>1536387.4209514752</v>
      </c>
      <c r="I32" s="1412">
        <v>1447732.6706017996</v>
      </c>
      <c r="J32" s="1410">
        <v>6.1236961871436638E-2</v>
      </c>
      <c r="K32" s="468"/>
    </row>
    <row r="33" spans="1:11" x14ac:dyDescent="0.2">
      <c r="A33" s="466" t="s">
        <v>355</v>
      </c>
      <c r="B33" s="1412">
        <v>7516377.8212764086</v>
      </c>
      <c r="C33" s="1412">
        <v>7084616.1529329345</v>
      </c>
      <c r="D33" s="1417">
        <v>6.0943551354540319E-2</v>
      </c>
      <c r="E33" s="1412">
        <v>5687280.7457710793</v>
      </c>
      <c r="F33" s="1412">
        <v>5481991.3930488955</v>
      </c>
      <c r="G33" s="1410">
        <v>3.7447952396001287E-2</v>
      </c>
      <c r="H33" s="1412">
        <v>1829097.0755047717</v>
      </c>
      <c r="I33" s="1412">
        <v>1602624.7598804424</v>
      </c>
      <c r="J33" s="1410">
        <v>0.14131337621491905</v>
      </c>
      <c r="K33" s="468"/>
    </row>
    <row r="34" spans="1:11" x14ac:dyDescent="0.2">
      <c r="A34" s="466" t="s">
        <v>356</v>
      </c>
      <c r="B34" s="1412">
        <v>6663656.6639373256</v>
      </c>
      <c r="C34" s="1412">
        <v>6461493.9780773707</v>
      </c>
      <c r="D34" s="1417">
        <v>3.1287297728026173E-2</v>
      </c>
      <c r="E34" s="1412">
        <v>4776783.2180503048</v>
      </c>
      <c r="F34" s="1412">
        <v>4711021.2279454507</v>
      </c>
      <c r="G34" s="1410">
        <v>1.3959179320772012E-2</v>
      </c>
      <c r="H34" s="1412">
        <v>1886873.4458850001</v>
      </c>
      <c r="I34" s="1412">
        <v>1750472.7501456288</v>
      </c>
      <c r="J34" s="1410">
        <v>7.7922204574749035E-2</v>
      </c>
      <c r="K34" s="468"/>
    </row>
    <row r="35" spans="1:11" x14ac:dyDescent="0.2">
      <c r="A35" s="466" t="s">
        <v>357</v>
      </c>
      <c r="B35" s="1412">
        <v>5332589.5502938451</v>
      </c>
      <c r="C35" s="1412">
        <v>5294034.999309741</v>
      </c>
      <c r="D35" s="1417">
        <v>7.2826399880490163E-3</v>
      </c>
      <c r="E35" s="1412">
        <v>3768327.4716845546</v>
      </c>
      <c r="F35" s="1412">
        <v>3773951.4874958103</v>
      </c>
      <c r="G35" s="1410">
        <v>-1.4902194238292819E-3</v>
      </c>
      <c r="H35" s="1412">
        <v>1564262.0786113327</v>
      </c>
      <c r="I35" s="1412">
        <v>1520083.5118088948</v>
      </c>
      <c r="J35" s="1410">
        <v>2.9063249788076131E-2</v>
      </c>
      <c r="K35" s="468"/>
    </row>
    <row r="36" spans="1:11" x14ac:dyDescent="0.2">
      <c r="A36" s="466" t="s">
        <v>358</v>
      </c>
      <c r="B36" s="1412">
        <v>5884939.6955536949</v>
      </c>
      <c r="C36" s="1412">
        <v>5731494.2020421783</v>
      </c>
      <c r="D36" s="1417">
        <v>2.6772336864066392E-2</v>
      </c>
      <c r="E36" s="1412">
        <v>4329823.7545656897</v>
      </c>
      <c r="F36" s="1412">
        <v>4186257.3649984989</v>
      </c>
      <c r="G36" s="1410">
        <v>3.4294687843981195E-2</v>
      </c>
      <c r="H36" s="1412">
        <v>1555115.9409783757</v>
      </c>
      <c r="I36" s="1412">
        <v>1545236.837039215</v>
      </c>
      <c r="J36" s="1410">
        <v>6.3932619921809389E-3</v>
      </c>
      <c r="K36" s="468"/>
    </row>
    <row r="37" spans="1:11" x14ac:dyDescent="0.2">
      <c r="A37" s="466" t="s">
        <v>359</v>
      </c>
      <c r="B37" s="1412">
        <v>5847413.7342566596</v>
      </c>
      <c r="C37" s="1412">
        <v>5631210.3422204359</v>
      </c>
      <c r="D37" s="1417">
        <v>3.8393769526814177E-2</v>
      </c>
      <c r="E37" s="1412">
        <v>4179799.3701928975</v>
      </c>
      <c r="F37" s="1412">
        <v>4079958.2704629311</v>
      </c>
      <c r="G37" s="1410">
        <v>2.4471108063229757E-2</v>
      </c>
      <c r="H37" s="1412">
        <v>1667614.3640618543</v>
      </c>
      <c r="I37" s="1412">
        <v>1551252.0717508916</v>
      </c>
      <c r="J37" s="1410">
        <v>7.5011852960573361E-2</v>
      </c>
      <c r="K37" s="468"/>
    </row>
    <row r="38" spans="1:11" x14ac:dyDescent="0.2">
      <c r="A38" s="466" t="s">
        <v>360</v>
      </c>
      <c r="B38" s="1412">
        <v>7707113.2127374969</v>
      </c>
      <c r="C38" s="1412">
        <v>7470883.788977134</v>
      </c>
      <c r="D38" s="1417">
        <v>3.1620010487769336E-2</v>
      </c>
      <c r="E38" s="1412">
        <v>5597236.1526886346</v>
      </c>
      <c r="F38" s="1412">
        <v>5376347.3232328184</v>
      </c>
      <c r="G38" s="1410">
        <v>4.1085297540448873E-2</v>
      </c>
      <c r="H38" s="1412">
        <v>2109877.060047281</v>
      </c>
      <c r="I38" s="1412">
        <v>2094536.4657587237</v>
      </c>
      <c r="J38" s="1410">
        <v>7.3240998852700011E-3</v>
      </c>
      <c r="K38" s="468"/>
    </row>
    <row r="39" spans="1:11" ht="14.25" customHeight="1" x14ac:dyDescent="0.2">
      <c r="A39" s="469" t="s">
        <v>454</v>
      </c>
      <c r="B39" s="1418">
        <v>78086080.961950362</v>
      </c>
      <c r="C39" s="1418">
        <v>75269196.744485497</v>
      </c>
      <c r="D39" s="1419">
        <v>3.7424130179404894E-2</v>
      </c>
      <c r="E39" s="1418">
        <v>56949633.464917451</v>
      </c>
      <c r="F39" s="1418">
        <v>55142678.169190183</v>
      </c>
      <c r="G39" s="1419">
        <v>3.2768725707937527E-2</v>
      </c>
      <c r="H39" s="1418">
        <v>21136447.497026663</v>
      </c>
      <c r="I39" s="1418">
        <v>20126518.575300336</v>
      </c>
      <c r="J39" s="1419">
        <v>5.0179017198023125E-2</v>
      </c>
      <c r="K39" s="1420"/>
    </row>
    <row r="40" spans="1:11" ht="6.75" customHeight="1" x14ac:dyDescent="0.2">
      <c r="D40" s="471"/>
    </row>
    <row r="41" spans="1:11" x14ac:dyDescent="0.2">
      <c r="A41" s="445" t="s">
        <v>675</v>
      </c>
      <c r="D41" s="471"/>
    </row>
    <row r="42" spans="1:11" x14ac:dyDescent="0.2">
      <c r="A42" s="445" t="s">
        <v>677</v>
      </c>
    </row>
    <row r="49" ht="14.25" customHeight="1" x14ac:dyDescent="0.2"/>
  </sheetData>
  <sheetProtection formatCells="0" formatColumns="0" formatRows="0" insertColumns="0" insertRows="0" insertHyperlinks="0" deleteColumns="0" deleteRows="0" sort="0" autoFilter="0" pivotTables="0"/>
  <mergeCells count="4">
    <mergeCell ref="A1:J1"/>
    <mergeCell ref="A2:J2"/>
    <mergeCell ref="A22:J22"/>
    <mergeCell ref="A23:J23"/>
  </mergeCells>
  <phoneticPr fontId="51" type="noConversion"/>
  <printOptions horizontalCentered="1"/>
  <pageMargins left="0.25" right="0.25" top="0.25" bottom="0.5" header="0.3" footer="0.3"/>
  <pageSetup orientation="landscape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F38"/>
  <sheetViews>
    <sheetView showGridLines="0" zoomScaleNormal="100" workbookViewId="0">
      <selection activeCell="H14" sqref="H14"/>
    </sheetView>
  </sheetViews>
  <sheetFormatPr defaultColWidth="9.140625" defaultRowHeight="12.75" x14ac:dyDescent="0.2"/>
  <cols>
    <col min="1" max="1" width="27.7109375" style="701" customWidth="1"/>
    <col min="2" max="4" width="12.7109375" style="701" customWidth="1"/>
    <col min="5" max="5" width="9.140625" style="701"/>
    <col min="6" max="16384" width="9.140625" style="840"/>
  </cols>
  <sheetData>
    <row r="1" spans="1:6" ht="30" customHeight="1" x14ac:dyDescent="0.25">
      <c r="A1" s="1893" t="str">
        <f>CONCATENATE('List of Tables'!A93,":  ",'List of Tables'!C93)</f>
        <v>TABLE 78:  Latin America MMA Air Visitor Personal Daily Spending 2015 vs. 2014R</v>
      </c>
      <c r="B1" s="1893"/>
      <c r="C1" s="1893"/>
      <c r="D1" s="1893"/>
      <c r="E1" s="747"/>
      <c r="F1" s="1353"/>
    </row>
    <row r="2" spans="1:6" ht="15.75" x14ac:dyDescent="0.25">
      <c r="A2" s="1893" t="s">
        <v>650</v>
      </c>
      <c r="B2" s="1893"/>
      <c r="C2" s="1893"/>
      <c r="D2" s="1893"/>
    </row>
    <row r="3" spans="1:6" s="901" customFormat="1" ht="12" x14ac:dyDescent="0.2">
      <c r="A3" s="701"/>
      <c r="B3" s="701"/>
      <c r="C3" s="888"/>
      <c r="D3" s="701"/>
      <c r="E3" s="701"/>
    </row>
    <row r="4" spans="1:6" s="901" customFormat="1" ht="12" x14ac:dyDescent="0.2">
      <c r="A4" s="934" t="s">
        <v>463</v>
      </c>
      <c r="B4" s="935">
        <v>2015</v>
      </c>
      <c r="C4" s="935" t="s">
        <v>984</v>
      </c>
      <c r="D4" s="935" t="s">
        <v>462</v>
      </c>
      <c r="E4" s="701"/>
    </row>
    <row r="5" spans="1:6" s="901" customFormat="1" ht="12" x14ac:dyDescent="0.2">
      <c r="A5" s="936" t="s">
        <v>460</v>
      </c>
      <c r="B5" s="937">
        <v>247.4078873908596</v>
      </c>
      <c r="C5" s="937">
        <v>269.44739279144761</v>
      </c>
      <c r="D5" s="1693">
        <v>-8.1795207488411634</v>
      </c>
      <c r="E5" s="701"/>
    </row>
    <row r="6" spans="1:6" s="901" customFormat="1" ht="12" x14ac:dyDescent="0.2">
      <c r="A6" s="939" t="s">
        <v>625</v>
      </c>
      <c r="B6" s="940">
        <v>49.153247404029912</v>
      </c>
      <c r="C6" s="941">
        <v>37.441619942609364</v>
      </c>
      <c r="D6" s="1694">
        <v>31.279702853060765</v>
      </c>
      <c r="E6" s="701"/>
    </row>
    <row r="7" spans="1:6" s="901" customFormat="1" ht="12" x14ac:dyDescent="0.2">
      <c r="A7" s="943" t="s">
        <v>627</v>
      </c>
      <c r="B7" s="944">
        <v>30.770246160503884</v>
      </c>
      <c r="C7" s="944">
        <v>25.485234381481739</v>
      </c>
      <c r="D7" s="1695">
        <v>20.73754433611321</v>
      </c>
      <c r="E7" s="701"/>
    </row>
    <row r="8" spans="1:6" s="901" customFormat="1" ht="12" x14ac:dyDescent="0.2">
      <c r="A8" s="943" t="s">
        <v>628</v>
      </c>
      <c r="B8" s="944">
        <v>7.5042584031914812</v>
      </c>
      <c r="C8" s="944">
        <v>4.5147709773980358</v>
      </c>
      <c r="D8" s="1695">
        <v>66.215704866525797</v>
      </c>
      <c r="E8" s="701"/>
    </row>
    <row r="9" spans="1:6" s="901" customFormat="1" ht="12" x14ac:dyDescent="0.2">
      <c r="A9" s="943" t="s">
        <v>629</v>
      </c>
      <c r="B9" s="944">
        <v>10.878742840334549</v>
      </c>
      <c r="C9" s="944">
        <v>7.4416145837295895</v>
      </c>
      <c r="D9" s="1695">
        <v>46.187937011948009</v>
      </c>
      <c r="E9" s="701"/>
    </row>
    <row r="10" spans="1:6" s="901" customFormat="1" ht="12" x14ac:dyDescent="0.2">
      <c r="A10" s="943"/>
      <c r="B10" s="941"/>
      <c r="C10" s="941"/>
      <c r="D10" s="1694"/>
      <c r="E10" s="701"/>
    </row>
    <row r="11" spans="1:6" s="901" customFormat="1" ht="12" x14ac:dyDescent="0.2">
      <c r="A11" s="939" t="s">
        <v>193</v>
      </c>
      <c r="B11" s="941">
        <v>25.742957998308651</v>
      </c>
      <c r="C11" s="941">
        <v>19.669550211652979</v>
      </c>
      <c r="D11" s="1694">
        <v>30.877207263527339</v>
      </c>
      <c r="E11" s="701"/>
    </row>
    <row r="12" spans="1:6" s="901" customFormat="1" ht="12" x14ac:dyDescent="0.2">
      <c r="A12" s="943" t="s">
        <v>1108</v>
      </c>
      <c r="B12" s="944">
        <v>7.7874128920443813</v>
      </c>
      <c r="C12" s="944">
        <v>4.8312197515653272</v>
      </c>
      <c r="D12" s="1695">
        <v>61.189374371166629</v>
      </c>
      <c r="E12" s="701"/>
    </row>
    <row r="13" spans="1:6" s="901" customFormat="1" ht="12" x14ac:dyDescent="0.2">
      <c r="A13" s="943" t="s">
        <v>1109</v>
      </c>
      <c r="B13" s="944">
        <v>8.872917675880915</v>
      </c>
      <c r="C13" s="944">
        <v>6.5654395755930928</v>
      </c>
      <c r="D13" s="1695">
        <v>35.145827993998012</v>
      </c>
      <c r="E13" s="701"/>
    </row>
    <row r="14" spans="1:6" s="901" customFormat="1" ht="12" x14ac:dyDescent="0.2">
      <c r="A14" s="943" t="s">
        <v>1110</v>
      </c>
      <c r="B14" s="944">
        <v>9.082627430383349</v>
      </c>
      <c r="C14" s="944">
        <v>8.2728908844945614</v>
      </c>
      <c r="D14" s="1695">
        <v>9.7878306047337595</v>
      </c>
      <c r="E14" s="701"/>
    </row>
    <row r="15" spans="1:6" s="901" customFormat="1" ht="12" x14ac:dyDescent="0.2">
      <c r="A15" s="943"/>
      <c r="B15" s="941"/>
      <c r="C15" s="941"/>
      <c r="D15" s="1694"/>
      <c r="E15" s="701"/>
    </row>
    <row r="16" spans="1:6" s="901" customFormat="1" ht="12" x14ac:dyDescent="0.2">
      <c r="A16" s="939" t="s">
        <v>461</v>
      </c>
      <c r="B16" s="941">
        <v>29.204922499641476</v>
      </c>
      <c r="C16" s="941">
        <v>28.550840878279828</v>
      </c>
      <c r="D16" s="1694">
        <v>2.2909364531509935</v>
      </c>
      <c r="E16" s="701"/>
    </row>
    <row r="17" spans="1:5" s="901" customFormat="1" ht="12" x14ac:dyDescent="0.2">
      <c r="A17" s="943" t="s">
        <v>630</v>
      </c>
      <c r="B17" s="944">
        <v>8.0780898904513059</v>
      </c>
      <c r="C17" s="944">
        <v>7.9647841489182847</v>
      </c>
      <c r="D17" s="1695">
        <v>1.4225839572615362</v>
      </c>
      <c r="E17" s="701"/>
    </row>
    <row r="18" spans="1:5" s="901" customFormat="1" ht="12" x14ac:dyDescent="0.2">
      <c r="A18" s="943" t="s">
        <v>631</v>
      </c>
      <c r="B18" s="944">
        <v>1.6395612146650149</v>
      </c>
      <c r="C18" s="944">
        <v>1.0145696690927319</v>
      </c>
      <c r="D18" s="1695">
        <v>61.601639060546233</v>
      </c>
      <c r="E18" s="701"/>
    </row>
    <row r="19" spans="1:5" s="901" customFormat="1" ht="12" x14ac:dyDescent="0.2">
      <c r="A19" s="943" t="s">
        <v>638</v>
      </c>
      <c r="B19" s="944">
        <v>18.304440770665046</v>
      </c>
      <c r="C19" s="944">
        <v>18.069258509261743</v>
      </c>
      <c r="D19" s="1695">
        <v>1.3015601126230791</v>
      </c>
      <c r="E19" s="701"/>
    </row>
    <row r="20" spans="1:5" s="901" customFormat="1" ht="12" x14ac:dyDescent="0.2">
      <c r="A20" s="943" t="s">
        <v>632</v>
      </c>
      <c r="B20" s="944">
        <v>1.1828306238601096</v>
      </c>
      <c r="C20" s="944">
        <v>1.5022285510070668</v>
      </c>
      <c r="D20" s="1695">
        <v>-21.261606759693031</v>
      </c>
      <c r="E20" s="701"/>
    </row>
    <row r="21" spans="1:5" s="901" customFormat="1" ht="12" x14ac:dyDescent="0.2">
      <c r="A21" s="943"/>
      <c r="B21" s="941"/>
      <c r="C21" s="941"/>
      <c r="D21" s="1694"/>
      <c r="E21" s="701"/>
    </row>
    <row r="22" spans="1:5" s="901" customFormat="1" ht="12" x14ac:dyDescent="0.2">
      <c r="A22" s="939" t="s">
        <v>626</v>
      </c>
      <c r="B22" s="941">
        <v>29.652760741795788</v>
      </c>
      <c r="C22" s="941">
        <v>58.444719963593087</v>
      </c>
      <c r="D22" s="1694">
        <v>-49.26357631576068</v>
      </c>
      <c r="E22" s="701"/>
    </row>
    <row r="23" spans="1:5" s="901" customFormat="1" ht="12" x14ac:dyDescent="0.2">
      <c r="A23" s="943" t="s">
        <v>633</v>
      </c>
      <c r="B23" s="944">
        <v>16.28740908732301</v>
      </c>
      <c r="C23" s="944">
        <v>25.653409134537</v>
      </c>
      <c r="D23" s="1695">
        <v>-36.509767563815174</v>
      </c>
      <c r="E23" s="701"/>
    </row>
    <row r="24" spans="1:5" s="901" customFormat="1" ht="12" x14ac:dyDescent="0.2">
      <c r="A24" s="943" t="s">
        <v>634</v>
      </c>
      <c r="B24" s="944">
        <v>2.170494998718286</v>
      </c>
      <c r="C24" s="944">
        <v>15.575133265443553</v>
      </c>
      <c r="D24" s="1695">
        <v>-86.064356806924096</v>
      </c>
      <c r="E24" s="701"/>
    </row>
    <row r="25" spans="1:5" s="901" customFormat="1" ht="12" x14ac:dyDescent="0.2">
      <c r="A25" s="943" t="s">
        <v>635</v>
      </c>
      <c r="B25" s="944">
        <v>1.8459070518349006</v>
      </c>
      <c r="C25" s="944">
        <v>3.3828233728029451</v>
      </c>
      <c r="D25" s="1695">
        <v>-45.432946139738419</v>
      </c>
      <c r="E25" s="701"/>
    </row>
    <row r="26" spans="1:5" s="901" customFormat="1" ht="12" x14ac:dyDescent="0.2">
      <c r="A26" s="943" t="s">
        <v>636</v>
      </c>
      <c r="B26" s="944">
        <v>0.65511774275885049</v>
      </c>
      <c r="C26" s="944">
        <v>0.9935704675144722</v>
      </c>
      <c r="D26" s="1695">
        <v>-34.064289934291139</v>
      </c>
      <c r="E26" s="701"/>
    </row>
    <row r="27" spans="1:5" s="901" customFormat="1" ht="12" x14ac:dyDescent="0.2">
      <c r="A27" s="943" t="s">
        <v>204</v>
      </c>
      <c r="B27" s="944">
        <v>2.1910238804868603</v>
      </c>
      <c r="C27" s="944">
        <v>4.5418784596872896</v>
      </c>
      <c r="D27" s="1695">
        <v>-51.759521970173708</v>
      </c>
      <c r="E27" s="701"/>
    </row>
    <row r="28" spans="1:5" s="901" customFormat="1" ht="12" x14ac:dyDescent="0.2">
      <c r="A28" s="943" t="s">
        <v>637</v>
      </c>
      <c r="B28" s="944">
        <v>6.5028079806738806</v>
      </c>
      <c r="C28" s="944">
        <v>8.2979052636078201</v>
      </c>
      <c r="D28" s="1695">
        <v>-21.633137833071082</v>
      </c>
      <c r="E28" s="701"/>
    </row>
    <row r="29" spans="1:5" s="901" customFormat="1" ht="12" x14ac:dyDescent="0.2">
      <c r="A29" s="943"/>
      <c r="B29" s="941"/>
      <c r="C29" s="941"/>
      <c r="D29" s="1694"/>
      <c r="E29" s="701"/>
    </row>
    <row r="30" spans="1:5" s="901" customFormat="1" ht="12" x14ac:dyDescent="0.2">
      <c r="A30" s="939" t="s">
        <v>618</v>
      </c>
      <c r="B30" s="941">
        <v>96.247314260133081</v>
      </c>
      <c r="C30" s="941">
        <v>114.90222056946197</v>
      </c>
      <c r="D30" s="1694">
        <v>-16.235461957892639</v>
      </c>
      <c r="E30" s="701"/>
    </row>
    <row r="31" spans="1:5" s="901" customFormat="1" ht="12" x14ac:dyDescent="0.2">
      <c r="A31" s="939"/>
      <c r="B31" s="941"/>
      <c r="C31" s="941"/>
      <c r="D31" s="1694"/>
      <c r="E31" s="701"/>
    </row>
    <row r="32" spans="1:5" s="901" customFormat="1" ht="12" x14ac:dyDescent="0.2">
      <c r="A32" s="936" t="s">
        <v>586</v>
      </c>
      <c r="B32" s="937">
        <v>17.406684486950706</v>
      </c>
      <c r="C32" s="937">
        <v>10.438441225850392</v>
      </c>
      <c r="D32" s="1693">
        <v>66.755592241528674</v>
      </c>
      <c r="E32" s="701"/>
    </row>
    <row r="33" spans="1:5" s="901" customFormat="1" ht="12" x14ac:dyDescent="0.2">
      <c r="A33" s="712"/>
      <c r="B33" s="712"/>
      <c r="C33" s="712"/>
      <c r="D33" s="947"/>
      <c r="E33" s="701"/>
    </row>
    <row r="34" spans="1:5" s="901" customFormat="1" ht="12" x14ac:dyDescent="0.2">
      <c r="A34" s="948"/>
      <c r="B34" s="949"/>
      <c r="C34" s="949"/>
      <c r="D34" s="950"/>
      <c r="E34" s="701"/>
    </row>
    <row r="35" spans="1:5" s="901" customFormat="1" ht="26.1" customHeight="1" x14ac:dyDescent="0.2">
      <c r="A35" s="1985" t="s">
        <v>920</v>
      </c>
      <c r="B35" s="1985"/>
      <c r="C35" s="1985"/>
      <c r="D35" s="1985"/>
      <c r="E35" s="701"/>
    </row>
    <row r="36" spans="1:5" s="901" customFormat="1" ht="12" customHeight="1" x14ac:dyDescent="0.2">
      <c r="A36" s="1984" t="s">
        <v>675</v>
      </c>
      <c r="B36" s="1984"/>
      <c r="C36" s="1984"/>
      <c r="D36" s="1984"/>
      <c r="E36" s="701"/>
    </row>
    <row r="37" spans="1:5" s="901" customFormat="1" ht="12" x14ac:dyDescent="0.2">
      <c r="A37" s="809" t="s">
        <v>677</v>
      </c>
      <c r="B37" s="809"/>
      <c r="C37" s="809"/>
      <c r="D37" s="809"/>
      <c r="E37" s="701"/>
    </row>
    <row r="38" spans="1:5" x14ac:dyDescent="0.2">
      <c r="A38" s="809"/>
      <c r="B38" s="809"/>
      <c r="C38" s="809"/>
      <c r="D38" s="809"/>
    </row>
  </sheetData>
  <sheetProtection formatCells="0" formatColumns="0" formatRows="0" insertColumns="0" insertRows="0" insertHyperlinks="0" deleteColumns="0" deleteRows="0" sort="0" autoFilter="0" pivotTables="0"/>
  <mergeCells count="4">
    <mergeCell ref="A1:D1"/>
    <mergeCell ref="A2:D2"/>
    <mergeCell ref="A35:D35"/>
    <mergeCell ref="A36:D36"/>
  </mergeCells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F38"/>
  <sheetViews>
    <sheetView showGridLines="0" zoomScaleNormal="100" workbookViewId="0">
      <selection activeCell="H14" sqref="H14"/>
    </sheetView>
  </sheetViews>
  <sheetFormatPr defaultColWidth="9.140625" defaultRowHeight="12.75" x14ac:dyDescent="0.2"/>
  <cols>
    <col min="1" max="1" width="27.7109375" style="701" customWidth="1"/>
    <col min="2" max="4" width="12.7109375" style="701" customWidth="1"/>
    <col min="5" max="5" width="9.140625" style="701"/>
    <col min="6" max="16384" width="9.140625" style="840"/>
  </cols>
  <sheetData>
    <row r="1" spans="1:6" ht="30" customHeight="1" x14ac:dyDescent="0.25">
      <c r="A1" s="1893" t="str">
        <f>CONCATENATE('List of Tables'!A94,":  ",'List of Tables'!C94)</f>
        <v>TABLE 79:  Other MMA Air Visitor Personal Daily Spending 2015 vs. 2014R</v>
      </c>
      <c r="B1" s="1893"/>
      <c r="C1" s="1893"/>
      <c r="D1" s="1893"/>
      <c r="E1" s="747"/>
      <c r="F1" s="1353"/>
    </row>
    <row r="2" spans="1:6" ht="15.75" x14ac:dyDescent="0.25">
      <c r="A2" s="1893" t="s">
        <v>650</v>
      </c>
      <c r="B2" s="1893"/>
      <c r="C2" s="1893"/>
      <c r="D2" s="1893"/>
    </row>
    <row r="3" spans="1:6" s="901" customFormat="1" ht="12" x14ac:dyDescent="0.2">
      <c r="A3" s="701"/>
      <c r="B3" s="701"/>
      <c r="C3" s="888"/>
      <c r="D3" s="701"/>
      <c r="E3" s="701"/>
    </row>
    <row r="4" spans="1:6" s="901" customFormat="1" ht="12" x14ac:dyDescent="0.2">
      <c r="A4" s="934" t="s">
        <v>463</v>
      </c>
      <c r="B4" s="935">
        <v>2015</v>
      </c>
      <c r="C4" s="935" t="s">
        <v>984</v>
      </c>
      <c r="D4" s="935" t="s">
        <v>462</v>
      </c>
      <c r="E4" s="701"/>
    </row>
    <row r="5" spans="1:6" s="901" customFormat="1" ht="12" x14ac:dyDescent="0.2">
      <c r="A5" s="936" t="s">
        <v>460</v>
      </c>
      <c r="B5" s="937">
        <v>183.59566668193855</v>
      </c>
      <c r="C5" s="937">
        <v>210.92818874732779</v>
      </c>
      <c r="D5" s="1693">
        <v>-12.958212094700649</v>
      </c>
      <c r="E5" s="701"/>
    </row>
    <row r="6" spans="1:6" s="901" customFormat="1" ht="12" x14ac:dyDescent="0.2">
      <c r="A6" s="939" t="s">
        <v>625</v>
      </c>
      <c r="B6" s="940">
        <v>38.30831431957521</v>
      </c>
      <c r="C6" s="941">
        <v>38.177087326995832</v>
      </c>
      <c r="D6" s="1694">
        <v>0.34373233205400311</v>
      </c>
      <c r="E6" s="701"/>
    </row>
    <row r="7" spans="1:6" s="901" customFormat="1" ht="12" x14ac:dyDescent="0.2">
      <c r="A7" s="943" t="s">
        <v>627</v>
      </c>
      <c r="B7" s="944">
        <v>26.196451340394216</v>
      </c>
      <c r="C7" s="944">
        <v>25.775491237009383</v>
      </c>
      <c r="D7" s="1695">
        <v>1.6331797501511813</v>
      </c>
      <c r="E7" s="701"/>
    </row>
    <row r="8" spans="1:6" s="901" customFormat="1" ht="12" x14ac:dyDescent="0.2">
      <c r="A8" s="943" t="s">
        <v>628</v>
      </c>
      <c r="B8" s="944">
        <v>3.333176735349717</v>
      </c>
      <c r="C8" s="944">
        <v>3.5051378297428459</v>
      </c>
      <c r="D8" s="1695">
        <v>-4.9059723966901725</v>
      </c>
      <c r="E8" s="701"/>
    </row>
    <row r="9" spans="1:6" s="901" customFormat="1" ht="12" x14ac:dyDescent="0.2">
      <c r="A9" s="943" t="s">
        <v>629</v>
      </c>
      <c r="B9" s="944">
        <v>8.7786862438312792</v>
      </c>
      <c r="C9" s="944">
        <v>8.8964582602435982</v>
      </c>
      <c r="D9" s="1695">
        <v>-1.3238078903670902</v>
      </c>
      <c r="E9" s="701"/>
    </row>
    <row r="10" spans="1:6" s="901" customFormat="1" ht="12" x14ac:dyDescent="0.2">
      <c r="A10" s="943"/>
      <c r="B10" s="941"/>
      <c r="C10" s="941"/>
      <c r="D10" s="1694"/>
      <c r="E10" s="701"/>
    </row>
    <row r="11" spans="1:6" s="901" customFormat="1" ht="12" x14ac:dyDescent="0.2">
      <c r="A11" s="939" t="s">
        <v>192</v>
      </c>
      <c r="B11" s="941">
        <v>15.873288021844184</v>
      </c>
      <c r="C11" s="941">
        <v>16.257780724087976</v>
      </c>
      <c r="D11" s="1694">
        <v>-2.3649765534979661</v>
      </c>
      <c r="E11" s="701"/>
    </row>
    <row r="12" spans="1:6" s="901" customFormat="1" ht="12" x14ac:dyDescent="0.2">
      <c r="A12" s="943" t="s">
        <v>1108</v>
      </c>
      <c r="B12" s="944">
        <v>5.2802354920447705</v>
      </c>
      <c r="C12" s="944">
        <v>5.3699408613085389</v>
      </c>
      <c r="D12" s="1695">
        <v>-1.6705094447149849</v>
      </c>
      <c r="E12" s="701"/>
    </row>
    <row r="13" spans="1:6" s="901" customFormat="1" ht="12" x14ac:dyDescent="0.2">
      <c r="A13" s="943" t="s">
        <v>1109</v>
      </c>
      <c r="B13" s="944">
        <v>4.5215522399313004</v>
      </c>
      <c r="C13" s="944">
        <v>4.8807983774168298</v>
      </c>
      <c r="D13" s="1695">
        <v>-7.3603970028293002</v>
      </c>
      <c r="E13" s="701"/>
    </row>
    <row r="14" spans="1:6" s="901" customFormat="1" ht="12" x14ac:dyDescent="0.2">
      <c r="A14" s="943" t="s">
        <v>1110</v>
      </c>
      <c r="B14" s="944">
        <v>6.0715002898681139</v>
      </c>
      <c r="C14" s="944">
        <v>6.007041485362608</v>
      </c>
      <c r="D14" s="1695">
        <v>1.0730540926439991</v>
      </c>
      <c r="E14" s="701"/>
    </row>
    <row r="15" spans="1:6" s="901" customFormat="1" ht="12" x14ac:dyDescent="0.2">
      <c r="A15" s="943"/>
      <c r="B15" s="941"/>
      <c r="C15" s="941"/>
      <c r="D15" s="1694"/>
      <c r="E15" s="701"/>
    </row>
    <row r="16" spans="1:6" s="901" customFormat="1" ht="12" x14ac:dyDescent="0.2">
      <c r="A16" s="939" t="s">
        <v>461</v>
      </c>
      <c r="B16" s="941">
        <v>19.715415437615022</v>
      </c>
      <c r="C16" s="941">
        <v>22.444181819737139</v>
      </c>
      <c r="D16" s="1694">
        <v>-12.158012281483455</v>
      </c>
      <c r="E16" s="701"/>
    </row>
    <row r="17" spans="1:5" s="901" customFormat="1" ht="12" x14ac:dyDescent="0.2">
      <c r="A17" s="943" t="s">
        <v>630</v>
      </c>
      <c r="B17" s="944">
        <v>4.1123350992704584</v>
      </c>
      <c r="C17" s="944">
        <v>5.4779030700289351</v>
      </c>
      <c r="D17" s="1695">
        <v>-24.928662542969448</v>
      </c>
      <c r="E17" s="701"/>
    </row>
    <row r="18" spans="1:5" s="901" customFormat="1" ht="12" x14ac:dyDescent="0.2">
      <c r="A18" s="943" t="s">
        <v>631</v>
      </c>
      <c r="B18" s="944">
        <v>2.1700429225938538</v>
      </c>
      <c r="C18" s="944">
        <v>2.4172682013268316</v>
      </c>
      <c r="D18" s="1695">
        <v>-10.227465806122659</v>
      </c>
      <c r="E18" s="701"/>
    </row>
    <row r="19" spans="1:5" s="901" customFormat="1" ht="12" x14ac:dyDescent="0.2">
      <c r="A19" s="943" t="s">
        <v>638</v>
      </c>
      <c r="B19" s="944">
        <v>11.894199812998952</v>
      </c>
      <c r="C19" s="944">
        <v>12.834458381119001</v>
      </c>
      <c r="D19" s="1695">
        <v>-7.3260478954318753</v>
      </c>
      <c r="E19" s="701"/>
    </row>
    <row r="20" spans="1:5" s="901" customFormat="1" ht="12" x14ac:dyDescent="0.2">
      <c r="A20" s="943" t="s">
        <v>632</v>
      </c>
      <c r="B20" s="944">
        <v>1.5388376027517563</v>
      </c>
      <c r="C20" s="944">
        <v>1.7145521672623709</v>
      </c>
      <c r="D20" s="1695">
        <v>-10.248423341424395</v>
      </c>
      <c r="E20" s="701"/>
    </row>
    <row r="21" spans="1:5" s="901" customFormat="1" ht="12" x14ac:dyDescent="0.2">
      <c r="A21" s="943"/>
      <c r="B21" s="941"/>
      <c r="C21" s="941"/>
      <c r="D21" s="1694"/>
      <c r="E21" s="701"/>
    </row>
    <row r="22" spans="1:5" s="901" customFormat="1" ht="12" x14ac:dyDescent="0.2">
      <c r="A22" s="939" t="s">
        <v>626</v>
      </c>
      <c r="B22" s="941">
        <v>32.226370896920855</v>
      </c>
      <c r="C22" s="941">
        <v>40.521789567824371</v>
      </c>
      <c r="D22" s="1694">
        <v>-20.471501282091332</v>
      </c>
      <c r="E22" s="701"/>
    </row>
    <row r="23" spans="1:5" s="901" customFormat="1" ht="12" x14ac:dyDescent="0.2">
      <c r="A23" s="943" t="s">
        <v>633</v>
      </c>
      <c r="B23" s="944">
        <v>17.663133885794526</v>
      </c>
      <c r="C23" s="944">
        <v>19.499074182780795</v>
      </c>
      <c r="D23" s="1695">
        <v>-9.4155254745763699</v>
      </c>
      <c r="E23" s="701"/>
    </row>
    <row r="24" spans="1:5" s="901" customFormat="1" ht="12" x14ac:dyDescent="0.2">
      <c r="A24" s="943" t="s">
        <v>634</v>
      </c>
      <c r="B24" s="944">
        <v>1.970819564288127</v>
      </c>
      <c r="C24" s="944">
        <v>3.4874429351679277</v>
      </c>
      <c r="D24" s="1695">
        <v>-43.488120066021153</v>
      </c>
      <c r="E24" s="701"/>
    </row>
    <row r="25" spans="1:5" s="901" customFormat="1" ht="12" x14ac:dyDescent="0.2">
      <c r="A25" s="943" t="s">
        <v>635</v>
      </c>
      <c r="B25" s="944">
        <v>1.5836314886171081</v>
      </c>
      <c r="C25" s="944">
        <v>2.4994794639726705</v>
      </c>
      <c r="D25" s="1695">
        <v>-36.641548312620031</v>
      </c>
      <c r="E25" s="701"/>
    </row>
    <row r="26" spans="1:5" s="901" customFormat="1" ht="12" x14ac:dyDescent="0.2">
      <c r="A26" s="943" t="s">
        <v>636</v>
      </c>
      <c r="B26" s="944">
        <v>2.9396481094877425</v>
      </c>
      <c r="C26" s="944">
        <v>4.1088131184801577</v>
      </c>
      <c r="D26" s="1695">
        <v>-28.455054422745008</v>
      </c>
      <c r="E26" s="701"/>
    </row>
    <row r="27" spans="1:5" s="901" customFormat="1" ht="12" x14ac:dyDescent="0.2">
      <c r="A27" s="943" t="s">
        <v>204</v>
      </c>
      <c r="B27" s="944">
        <v>3.29614138202481</v>
      </c>
      <c r="C27" s="944">
        <v>4.370993622567255</v>
      </c>
      <c r="D27" s="1695">
        <v>-24.590569864779223</v>
      </c>
      <c r="E27" s="701"/>
    </row>
    <row r="28" spans="1:5" s="901" customFormat="1" ht="12" x14ac:dyDescent="0.2">
      <c r="A28" s="943" t="s">
        <v>637</v>
      </c>
      <c r="B28" s="944">
        <v>4.7729964667085403</v>
      </c>
      <c r="C28" s="944">
        <v>6.5559862448555659</v>
      </c>
      <c r="D28" s="1695">
        <v>-27.196362401555142</v>
      </c>
      <c r="E28" s="701"/>
    </row>
    <row r="29" spans="1:5" s="901" customFormat="1" ht="12" x14ac:dyDescent="0.2">
      <c r="A29" s="943"/>
      <c r="B29" s="941"/>
      <c r="C29" s="941"/>
      <c r="D29" s="1694"/>
      <c r="E29" s="701"/>
    </row>
    <row r="30" spans="1:5" s="901" customFormat="1" ht="12" x14ac:dyDescent="0.2">
      <c r="A30" s="939" t="s">
        <v>618</v>
      </c>
      <c r="B30" s="941">
        <v>72.540093122777591</v>
      </c>
      <c r="C30" s="941">
        <v>79.822721399410725</v>
      </c>
      <c r="D30" s="1694">
        <v>-9.1235028685540343</v>
      </c>
      <c r="E30" s="701"/>
    </row>
    <row r="31" spans="1:5" s="901" customFormat="1" ht="12" x14ac:dyDescent="0.2">
      <c r="A31" s="939"/>
      <c r="B31" s="941"/>
      <c r="C31" s="941"/>
      <c r="D31" s="1694"/>
      <c r="E31" s="701"/>
    </row>
    <row r="32" spans="1:5" s="901" customFormat="1" ht="12" x14ac:dyDescent="0.2">
      <c r="A32" s="936" t="s">
        <v>586</v>
      </c>
      <c r="B32" s="937">
        <v>4.9321848832057142</v>
      </c>
      <c r="C32" s="937">
        <v>13.704627909271737</v>
      </c>
      <c r="D32" s="1693">
        <v>-64.01080776612045</v>
      </c>
      <c r="E32" s="701"/>
    </row>
    <row r="33" spans="1:5" s="901" customFormat="1" ht="12" x14ac:dyDescent="0.2">
      <c r="A33" s="712"/>
      <c r="B33" s="712"/>
      <c r="C33" s="712"/>
      <c r="D33" s="947"/>
      <c r="E33" s="701"/>
    </row>
    <row r="34" spans="1:5" s="901" customFormat="1" ht="12" x14ac:dyDescent="0.2">
      <c r="A34" s="948"/>
      <c r="B34" s="949"/>
      <c r="C34" s="949"/>
      <c r="D34" s="950"/>
      <c r="E34" s="701"/>
    </row>
    <row r="35" spans="1:5" s="901" customFormat="1" ht="26.1" customHeight="1" x14ac:dyDescent="0.2">
      <c r="A35" s="1985" t="s">
        <v>920</v>
      </c>
      <c r="B35" s="1985"/>
      <c r="C35" s="1985"/>
      <c r="D35" s="1985"/>
      <c r="E35" s="701"/>
    </row>
    <row r="36" spans="1:5" s="901" customFormat="1" ht="12" customHeight="1" x14ac:dyDescent="0.2">
      <c r="A36" s="1984" t="s">
        <v>675</v>
      </c>
      <c r="B36" s="1984"/>
      <c r="C36" s="1984"/>
      <c r="D36" s="1984"/>
      <c r="E36" s="701"/>
    </row>
    <row r="37" spans="1:5" s="901" customFormat="1" ht="12" x14ac:dyDescent="0.2">
      <c r="A37" s="809" t="s">
        <v>677</v>
      </c>
      <c r="B37" s="809"/>
      <c r="C37" s="809"/>
      <c r="D37" s="809"/>
      <c r="E37" s="701"/>
    </row>
    <row r="38" spans="1:5" x14ac:dyDescent="0.2">
      <c r="A38" s="809"/>
      <c r="B38" s="809"/>
      <c r="C38" s="809"/>
      <c r="D38" s="809"/>
    </row>
  </sheetData>
  <sheetProtection formatCells="0" formatColumns="0" formatRows="0" insertColumns="0" insertRows="0" insertHyperlinks="0" deleteColumns="0" deleteRows="0" sort="0" autoFilter="0" pivotTables="0"/>
  <mergeCells count="4">
    <mergeCell ref="A1:D1"/>
    <mergeCell ref="A2:D2"/>
    <mergeCell ref="A35:D35"/>
    <mergeCell ref="A36:D36"/>
  </mergeCells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F38"/>
  <sheetViews>
    <sheetView showGridLines="0" zoomScaleNormal="100" workbookViewId="0">
      <selection activeCell="H14" sqref="H14"/>
    </sheetView>
  </sheetViews>
  <sheetFormatPr defaultColWidth="9.140625" defaultRowHeight="12.75" x14ac:dyDescent="0.2"/>
  <cols>
    <col min="1" max="1" width="27.7109375" style="701" customWidth="1"/>
    <col min="2" max="4" width="12.7109375" style="701" customWidth="1"/>
    <col min="5" max="5" width="9.140625" style="701"/>
    <col min="6" max="16384" width="9.140625" style="840"/>
  </cols>
  <sheetData>
    <row r="1" spans="1:6" ht="30" customHeight="1" x14ac:dyDescent="0.25">
      <c r="A1" s="1893" t="str">
        <f>CONCATENATE('List of Tables'!A95,":  ",'List of Tables'!C95)</f>
        <v>TABLE 80:  China Air Visitor Personal Daily Spending 2015 vs. 2014R</v>
      </c>
      <c r="B1" s="1893"/>
      <c r="C1" s="1893"/>
      <c r="D1" s="1893"/>
      <c r="E1" s="747"/>
      <c r="F1" s="1353"/>
    </row>
    <row r="2" spans="1:6" ht="15.75" x14ac:dyDescent="0.25">
      <c r="A2" s="1893" t="s">
        <v>650</v>
      </c>
      <c r="B2" s="1893"/>
      <c r="C2" s="1893"/>
      <c r="D2" s="1893"/>
    </row>
    <row r="3" spans="1:6" s="901" customFormat="1" ht="12" x14ac:dyDescent="0.2">
      <c r="A3" s="701"/>
      <c r="B3" s="701"/>
      <c r="C3" s="888"/>
      <c r="D3" s="701"/>
      <c r="E3" s="701"/>
    </row>
    <row r="4" spans="1:6" s="901" customFormat="1" ht="12" x14ac:dyDescent="0.2">
      <c r="A4" s="934" t="s">
        <v>463</v>
      </c>
      <c r="B4" s="935">
        <v>2015</v>
      </c>
      <c r="C4" s="935" t="s">
        <v>984</v>
      </c>
      <c r="D4" s="935" t="s">
        <v>462</v>
      </c>
      <c r="E4" s="701"/>
    </row>
    <row r="5" spans="1:6" s="901" customFormat="1" ht="12" x14ac:dyDescent="0.2">
      <c r="A5" s="936" t="s">
        <v>460</v>
      </c>
      <c r="B5" s="937">
        <v>392.02989554519365</v>
      </c>
      <c r="C5" s="937">
        <v>396.78684615684341</v>
      </c>
      <c r="D5" s="1693">
        <v>-1.198868021388344</v>
      </c>
      <c r="E5" s="701"/>
    </row>
    <row r="6" spans="1:6" s="901" customFormat="1" ht="12" x14ac:dyDescent="0.2">
      <c r="A6" s="939" t="s">
        <v>625</v>
      </c>
      <c r="B6" s="940">
        <v>55.592100769521899</v>
      </c>
      <c r="C6" s="941">
        <v>54.129047462174157</v>
      </c>
      <c r="D6" s="1694">
        <v>2.7028986762978491</v>
      </c>
      <c r="E6" s="701"/>
    </row>
    <row r="7" spans="1:6" s="901" customFormat="1" ht="12" x14ac:dyDescent="0.2">
      <c r="A7" s="943" t="s">
        <v>627</v>
      </c>
      <c r="B7" s="944">
        <v>42.165606475446701</v>
      </c>
      <c r="C7" s="944">
        <v>39.784387507263517</v>
      </c>
      <c r="D7" s="1695">
        <v>5.9853101112803175</v>
      </c>
      <c r="E7" s="701"/>
    </row>
    <row r="8" spans="1:6" s="901" customFormat="1" ht="12" x14ac:dyDescent="0.2">
      <c r="A8" s="943" t="s">
        <v>628</v>
      </c>
      <c r="B8" s="944">
        <v>5.5434962395892446</v>
      </c>
      <c r="C8" s="944">
        <v>6.3726833073030331</v>
      </c>
      <c r="D8" s="1695">
        <v>-13.011584410032551</v>
      </c>
      <c r="E8" s="701"/>
    </row>
    <row r="9" spans="1:6" s="901" customFormat="1" ht="12" x14ac:dyDescent="0.2">
      <c r="A9" s="943" t="s">
        <v>629</v>
      </c>
      <c r="B9" s="944">
        <v>7.8829980544859533</v>
      </c>
      <c r="C9" s="944">
        <v>7.9719766476076046</v>
      </c>
      <c r="D9" s="1695">
        <v>-1.1161421696882945</v>
      </c>
      <c r="E9" s="701"/>
    </row>
    <row r="10" spans="1:6" s="901" customFormat="1" ht="12" x14ac:dyDescent="0.2">
      <c r="A10" s="943"/>
      <c r="B10" s="941"/>
      <c r="C10" s="941"/>
      <c r="D10" s="1694"/>
      <c r="E10" s="701"/>
    </row>
    <row r="11" spans="1:6" s="901" customFormat="1" ht="12" x14ac:dyDescent="0.2">
      <c r="A11" s="939" t="s">
        <v>193</v>
      </c>
      <c r="B11" s="941">
        <v>35.039807256662591</v>
      </c>
      <c r="C11" s="941">
        <v>29.525893821803123</v>
      </c>
      <c r="D11" s="1694">
        <v>18.674840017164087</v>
      </c>
      <c r="E11" s="701"/>
    </row>
    <row r="12" spans="1:6" s="901" customFormat="1" ht="12" x14ac:dyDescent="0.2">
      <c r="A12" s="943" t="s">
        <v>1108</v>
      </c>
      <c r="B12" s="944">
        <v>26.877559107526402</v>
      </c>
      <c r="C12" s="944">
        <v>24.104329342725862</v>
      </c>
      <c r="D12" s="1695">
        <v>11.505110660286588</v>
      </c>
      <c r="E12" s="701"/>
    </row>
    <row r="13" spans="1:6" s="901" customFormat="1" ht="12" x14ac:dyDescent="0.2">
      <c r="A13" s="943" t="s">
        <v>1109</v>
      </c>
      <c r="B13" s="944">
        <v>4.0839182974988573</v>
      </c>
      <c r="C13" s="944">
        <v>2.8834573466199318</v>
      </c>
      <c r="D13" s="1695">
        <v>41.632693207206238</v>
      </c>
      <c r="E13" s="701"/>
    </row>
    <row r="14" spans="1:6" s="901" customFormat="1" ht="12" x14ac:dyDescent="0.2">
      <c r="A14" s="943" t="s">
        <v>1110</v>
      </c>
      <c r="B14" s="944">
        <v>4.0783298516374185</v>
      </c>
      <c r="C14" s="944">
        <v>2.5381071324573345</v>
      </c>
      <c r="D14" s="1695">
        <v>60.683912805874243</v>
      </c>
      <c r="E14" s="701"/>
    </row>
    <row r="15" spans="1:6" s="901" customFormat="1" ht="12" x14ac:dyDescent="0.2">
      <c r="A15" s="943"/>
      <c r="B15" s="941"/>
      <c r="C15" s="941"/>
      <c r="D15" s="1694"/>
      <c r="E15" s="701"/>
    </row>
    <row r="16" spans="1:6" s="901" customFormat="1" ht="12" x14ac:dyDescent="0.2">
      <c r="A16" s="939" t="s">
        <v>461</v>
      </c>
      <c r="B16" s="941">
        <v>32.996407885058197</v>
      </c>
      <c r="C16" s="941">
        <v>29.686577765119615</v>
      </c>
      <c r="D16" s="1694">
        <v>11.149247805274086</v>
      </c>
      <c r="E16" s="701"/>
    </row>
    <row r="17" spans="1:5" s="901" customFormat="1" ht="12" x14ac:dyDescent="0.2">
      <c r="A17" s="943" t="s">
        <v>630</v>
      </c>
      <c r="B17" s="944">
        <v>12.922810475676268</v>
      </c>
      <c r="C17" s="944">
        <v>10.96199739298876</v>
      </c>
      <c r="D17" s="1695">
        <v>17.88737045259321</v>
      </c>
      <c r="E17" s="701"/>
    </row>
    <row r="18" spans="1:5" s="901" customFormat="1" ht="12" x14ac:dyDescent="0.2">
      <c r="A18" s="943" t="s">
        <v>631</v>
      </c>
      <c r="B18" s="944">
        <v>6.5238040535412205</v>
      </c>
      <c r="C18" s="944">
        <v>5.2636365876461095</v>
      </c>
      <c r="D18" s="1695">
        <v>23.94100437809017</v>
      </c>
      <c r="E18" s="701"/>
    </row>
    <row r="19" spans="1:5" s="901" customFormat="1" ht="12" x14ac:dyDescent="0.2">
      <c r="A19" s="943" t="s">
        <v>638</v>
      </c>
      <c r="B19" s="944">
        <v>12.166766423606372</v>
      </c>
      <c r="C19" s="944">
        <v>11.894445880087494</v>
      </c>
      <c r="D19" s="1695">
        <v>2.2894765024301877</v>
      </c>
      <c r="E19" s="701"/>
    </row>
    <row r="20" spans="1:5" s="901" customFormat="1" ht="12" x14ac:dyDescent="0.2">
      <c r="A20" s="943" t="s">
        <v>632</v>
      </c>
      <c r="B20" s="944">
        <v>1.3830269322343358</v>
      </c>
      <c r="C20" s="944">
        <v>1.5664979043972522</v>
      </c>
      <c r="D20" s="1695">
        <v>-11.712174759244975</v>
      </c>
      <c r="E20" s="701"/>
    </row>
    <row r="21" spans="1:5" s="901" customFormat="1" ht="12" x14ac:dyDescent="0.2">
      <c r="A21" s="943"/>
      <c r="B21" s="941"/>
      <c r="C21" s="941"/>
      <c r="D21" s="1694"/>
      <c r="E21" s="701"/>
    </row>
    <row r="22" spans="1:5" s="901" customFormat="1" ht="12" x14ac:dyDescent="0.2">
      <c r="A22" s="939" t="s">
        <v>626</v>
      </c>
      <c r="B22" s="941">
        <v>159.95941956491075</v>
      </c>
      <c r="C22" s="941">
        <v>182.74208921931401</v>
      </c>
      <c r="D22" s="1694">
        <v>-12.467116771911879</v>
      </c>
      <c r="E22" s="701"/>
    </row>
    <row r="23" spans="1:5" s="901" customFormat="1" ht="12" x14ac:dyDescent="0.2">
      <c r="A23" s="943" t="s">
        <v>633</v>
      </c>
      <c r="B23" s="944">
        <v>54.926648943578741</v>
      </c>
      <c r="C23" s="944">
        <v>63.27689506947619</v>
      </c>
      <c r="D23" s="1695">
        <v>-13.196358823752529</v>
      </c>
      <c r="E23" s="701"/>
    </row>
    <row r="24" spans="1:5" s="901" customFormat="1" ht="12" x14ac:dyDescent="0.2">
      <c r="A24" s="943" t="s">
        <v>634</v>
      </c>
      <c r="B24" s="944">
        <v>30.827667044051822</v>
      </c>
      <c r="C24" s="944">
        <v>37.848681293323061</v>
      </c>
      <c r="D24" s="1695">
        <v>-18.550221591233683</v>
      </c>
      <c r="E24" s="701"/>
    </row>
    <row r="25" spans="1:5" s="901" customFormat="1" ht="12" x14ac:dyDescent="0.2">
      <c r="A25" s="943" t="s">
        <v>635</v>
      </c>
      <c r="B25" s="944">
        <v>21.741740622285025</v>
      </c>
      <c r="C25" s="944">
        <v>21.418327252262188</v>
      </c>
      <c r="D25" s="1695">
        <v>1.5099842588719437</v>
      </c>
      <c r="E25" s="701"/>
    </row>
    <row r="26" spans="1:5" s="901" customFormat="1" ht="12" x14ac:dyDescent="0.2">
      <c r="A26" s="943" t="s">
        <v>636</v>
      </c>
      <c r="B26" s="944">
        <v>39.037242517597271</v>
      </c>
      <c r="C26" s="944">
        <v>46.103669733938887</v>
      </c>
      <c r="D26" s="1695">
        <v>-15.32725541615555</v>
      </c>
      <c r="E26" s="701"/>
    </row>
    <row r="27" spans="1:5" s="901" customFormat="1" ht="12" x14ac:dyDescent="0.2">
      <c r="A27" s="943" t="s">
        <v>204</v>
      </c>
      <c r="B27" s="944">
        <v>7.9738243967701443</v>
      </c>
      <c r="C27" s="944">
        <v>9.7038893582957204</v>
      </c>
      <c r="D27" s="1695">
        <v>-17.828572623270556</v>
      </c>
      <c r="E27" s="701"/>
    </row>
    <row r="28" spans="1:5" s="901" customFormat="1" ht="12" x14ac:dyDescent="0.2">
      <c r="A28" s="943" t="s">
        <v>637</v>
      </c>
      <c r="B28" s="944">
        <v>5.4522960406277416</v>
      </c>
      <c r="C28" s="944">
        <v>4.390626512017981</v>
      </c>
      <c r="D28" s="1695">
        <v>24.180365278252868</v>
      </c>
      <c r="E28" s="701"/>
    </row>
    <row r="29" spans="1:5" s="901" customFormat="1" ht="12" x14ac:dyDescent="0.2">
      <c r="A29" s="943"/>
      <c r="B29" s="941"/>
      <c r="C29" s="941"/>
      <c r="D29" s="1694"/>
      <c r="E29" s="701"/>
    </row>
    <row r="30" spans="1:5" s="901" customFormat="1" ht="12" x14ac:dyDescent="0.2">
      <c r="A30" s="939" t="s">
        <v>618</v>
      </c>
      <c r="B30" s="941">
        <v>86.32906637425458</v>
      </c>
      <c r="C30" s="941">
        <v>85.357600127487274</v>
      </c>
      <c r="D30" s="1694">
        <v>1.1381133552447187</v>
      </c>
      <c r="E30" s="701"/>
    </row>
    <row r="31" spans="1:5" s="901" customFormat="1" ht="12" x14ac:dyDescent="0.2">
      <c r="A31" s="939"/>
      <c r="B31" s="941"/>
      <c r="C31" s="941"/>
      <c r="D31" s="1694"/>
      <c r="E31" s="701"/>
    </row>
    <row r="32" spans="1:5" s="901" customFormat="1" ht="12" x14ac:dyDescent="0.2">
      <c r="A32" s="936" t="s">
        <v>586</v>
      </c>
      <c r="B32" s="937">
        <v>22.113093694785704</v>
      </c>
      <c r="C32" s="937">
        <v>15.345637760945225</v>
      </c>
      <c r="D32" s="1693">
        <v>44.100193418247557</v>
      </c>
      <c r="E32" s="701"/>
    </row>
    <row r="33" spans="1:5" s="901" customFormat="1" ht="12" x14ac:dyDescent="0.2">
      <c r="A33" s="712"/>
      <c r="B33" s="712"/>
      <c r="C33" s="712"/>
      <c r="D33" s="947"/>
      <c r="E33" s="701"/>
    </row>
    <row r="34" spans="1:5" s="901" customFormat="1" ht="12" x14ac:dyDescent="0.2">
      <c r="A34" s="948"/>
      <c r="B34" s="949"/>
      <c r="C34" s="949"/>
      <c r="D34" s="950"/>
      <c r="E34" s="701"/>
    </row>
    <row r="35" spans="1:5" s="901" customFormat="1" ht="26.1" customHeight="1" x14ac:dyDescent="0.2">
      <c r="A35" s="1986" t="s">
        <v>921</v>
      </c>
      <c r="B35" s="1986"/>
      <c r="C35" s="1986"/>
      <c r="D35" s="1986"/>
      <c r="E35" s="701"/>
    </row>
    <row r="36" spans="1:5" s="901" customFormat="1" ht="12" customHeight="1" x14ac:dyDescent="0.2">
      <c r="A36" s="1984" t="s">
        <v>770</v>
      </c>
      <c r="B36" s="1984"/>
      <c r="C36" s="1984"/>
      <c r="D36" s="1984"/>
      <c r="E36" s="701"/>
    </row>
    <row r="37" spans="1:5" s="901" customFormat="1" ht="12" x14ac:dyDescent="0.2">
      <c r="A37" s="809" t="s">
        <v>677</v>
      </c>
      <c r="B37" s="809"/>
      <c r="C37" s="809"/>
      <c r="D37" s="809"/>
      <c r="E37" s="701"/>
    </row>
    <row r="38" spans="1:5" x14ac:dyDescent="0.2">
      <c r="A38" s="809"/>
      <c r="B38" s="809"/>
      <c r="C38" s="809"/>
      <c r="D38" s="809"/>
    </row>
  </sheetData>
  <mergeCells count="4">
    <mergeCell ref="A1:D1"/>
    <mergeCell ref="A2:D2"/>
    <mergeCell ref="A35:D35"/>
    <mergeCell ref="A36:D36"/>
  </mergeCells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F38"/>
  <sheetViews>
    <sheetView showGridLines="0" zoomScaleNormal="100" workbookViewId="0">
      <selection activeCell="R23" sqref="R23"/>
    </sheetView>
  </sheetViews>
  <sheetFormatPr defaultColWidth="9.140625" defaultRowHeight="12.75" x14ac:dyDescent="0.2"/>
  <cols>
    <col min="1" max="1" width="27.7109375" style="701" customWidth="1"/>
    <col min="2" max="4" width="12.7109375" style="701" customWidth="1"/>
    <col min="5" max="5" width="9.140625" style="701"/>
    <col min="6" max="16384" width="9.140625" style="840"/>
  </cols>
  <sheetData>
    <row r="1" spans="1:6" ht="30" customHeight="1" x14ac:dyDescent="0.25">
      <c r="A1" s="1893" t="str">
        <f>CONCATENATE('List of Tables'!A96,":  ",'List of Tables'!C96)</f>
        <v>TABLE 81:  Korea Air Visitor Personal Daily Spending 2015 vs. 2014R</v>
      </c>
      <c r="B1" s="1893"/>
      <c r="C1" s="1893"/>
      <c r="D1" s="1893"/>
      <c r="E1" s="747"/>
      <c r="F1" s="1353"/>
    </row>
    <row r="2" spans="1:6" ht="15.75" x14ac:dyDescent="0.25">
      <c r="A2" s="1893" t="s">
        <v>650</v>
      </c>
      <c r="B2" s="1893"/>
      <c r="C2" s="1893"/>
      <c r="D2" s="1893"/>
    </row>
    <row r="3" spans="1:6" s="901" customFormat="1" ht="12" x14ac:dyDescent="0.2">
      <c r="A3" s="701"/>
      <c r="B3" s="701"/>
      <c r="C3" s="888"/>
      <c r="D3" s="701"/>
      <c r="E3" s="701"/>
    </row>
    <row r="4" spans="1:6" s="901" customFormat="1" ht="12" x14ac:dyDescent="0.2">
      <c r="A4" s="934" t="s">
        <v>463</v>
      </c>
      <c r="B4" s="935">
        <v>2015</v>
      </c>
      <c r="C4" s="935" t="s">
        <v>984</v>
      </c>
      <c r="D4" s="935" t="s">
        <v>462</v>
      </c>
      <c r="E4" s="701"/>
    </row>
    <row r="5" spans="1:6" s="901" customFormat="1" ht="12" x14ac:dyDescent="0.2">
      <c r="A5" s="936" t="s">
        <v>460</v>
      </c>
      <c r="B5" s="937">
        <v>293.92429605562751</v>
      </c>
      <c r="C5" s="937">
        <v>270.35590089219897</v>
      </c>
      <c r="D5" s="1693">
        <v>8.7175442021611751</v>
      </c>
      <c r="E5" s="701"/>
    </row>
    <row r="6" spans="1:6" s="901" customFormat="1" ht="12" x14ac:dyDescent="0.2">
      <c r="A6" s="939" t="s">
        <v>625</v>
      </c>
      <c r="B6" s="940">
        <v>66.518673041771706</v>
      </c>
      <c r="C6" s="941">
        <v>60.157909677188925</v>
      </c>
      <c r="D6" s="1694">
        <v>10.573444786753772</v>
      </c>
      <c r="E6" s="701"/>
    </row>
    <row r="7" spans="1:6" s="901" customFormat="1" ht="12" x14ac:dyDescent="0.2">
      <c r="A7" s="943" t="s">
        <v>627</v>
      </c>
      <c r="B7" s="944">
        <v>52.948060998028929</v>
      </c>
      <c r="C7" s="944">
        <v>47.900943747761822</v>
      </c>
      <c r="D7" s="1695">
        <v>10.536571631749814</v>
      </c>
      <c r="E7" s="701"/>
    </row>
    <row r="8" spans="1:6" s="901" customFormat="1" ht="12" x14ac:dyDescent="0.2">
      <c r="A8" s="943" t="s">
        <v>628</v>
      </c>
      <c r="B8" s="944">
        <v>5.7952703745190046</v>
      </c>
      <c r="C8" s="944">
        <v>6.1460877684983481</v>
      </c>
      <c r="D8" s="1695">
        <v>-5.7079789159121823</v>
      </c>
      <c r="E8" s="701"/>
    </row>
    <row r="9" spans="1:6" s="901" customFormat="1" ht="12" x14ac:dyDescent="0.2">
      <c r="A9" s="943" t="s">
        <v>629</v>
      </c>
      <c r="B9" s="944">
        <v>7.7753416692237733</v>
      </c>
      <c r="C9" s="944">
        <v>6.1108781609287579</v>
      </c>
      <c r="D9" s="1695">
        <v>27.237713867985924</v>
      </c>
      <c r="E9" s="701"/>
    </row>
    <row r="10" spans="1:6" s="901" customFormat="1" ht="12" x14ac:dyDescent="0.2">
      <c r="A10" s="943"/>
      <c r="B10" s="941"/>
      <c r="C10" s="941"/>
      <c r="D10" s="1694"/>
      <c r="E10" s="701"/>
    </row>
    <row r="11" spans="1:6" s="901" customFormat="1" ht="12" x14ac:dyDescent="0.2">
      <c r="A11" s="939" t="s">
        <v>193</v>
      </c>
      <c r="B11" s="941">
        <v>26.281334210841283</v>
      </c>
      <c r="C11" s="941">
        <v>26.477565351424055</v>
      </c>
      <c r="D11" s="1694">
        <v>-0.74112229722895773</v>
      </c>
      <c r="E11" s="701"/>
    </row>
    <row r="12" spans="1:6" s="901" customFormat="1" ht="12" x14ac:dyDescent="0.2">
      <c r="A12" s="943" t="s">
        <v>1108</v>
      </c>
      <c r="B12" s="944">
        <v>13.076791807225238</v>
      </c>
      <c r="C12" s="944">
        <v>16.157372582249629</v>
      </c>
      <c r="D12" s="1695">
        <v>-19.066099759367404</v>
      </c>
      <c r="E12" s="701"/>
    </row>
    <row r="13" spans="1:6" s="901" customFormat="1" ht="12" x14ac:dyDescent="0.2">
      <c r="A13" s="943" t="s">
        <v>1109</v>
      </c>
      <c r="B13" s="944">
        <v>9.4541964733101107</v>
      </c>
      <c r="C13" s="944">
        <v>7.202651695415236</v>
      </c>
      <c r="D13" s="1695">
        <v>31.25994249212507</v>
      </c>
      <c r="E13" s="701"/>
    </row>
    <row r="14" spans="1:6" s="901" customFormat="1" ht="12" x14ac:dyDescent="0.2">
      <c r="A14" s="943" t="s">
        <v>1110</v>
      </c>
      <c r="B14" s="944">
        <v>3.750345930305917</v>
      </c>
      <c r="C14" s="944">
        <v>3.1175410737591269</v>
      </c>
      <c r="D14" s="1695">
        <v>20.298204308299784</v>
      </c>
      <c r="E14" s="701"/>
    </row>
    <row r="15" spans="1:6" s="901" customFormat="1" ht="12" x14ac:dyDescent="0.2">
      <c r="A15" s="943"/>
      <c r="B15" s="941"/>
      <c r="C15" s="941"/>
      <c r="D15" s="1694"/>
      <c r="E15" s="701"/>
    </row>
    <row r="16" spans="1:6" s="901" customFormat="1" ht="12" x14ac:dyDescent="0.2">
      <c r="A16" s="939" t="s">
        <v>461</v>
      </c>
      <c r="B16" s="941">
        <v>25.664472241975577</v>
      </c>
      <c r="C16" s="941">
        <v>22.716111823201349</v>
      </c>
      <c r="D16" s="1694">
        <v>12.979159645458726</v>
      </c>
      <c r="E16" s="701"/>
    </row>
    <row r="17" spans="1:5" s="901" customFormat="1" ht="12" x14ac:dyDescent="0.2">
      <c r="A17" s="943" t="s">
        <v>630</v>
      </c>
      <c r="B17" s="944">
        <v>7.0635951486490676</v>
      </c>
      <c r="C17" s="944">
        <v>9.2382723145394436</v>
      </c>
      <c r="D17" s="1695">
        <v>-23.539868623138659</v>
      </c>
      <c r="E17" s="701"/>
    </row>
    <row r="18" spans="1:5" s="901" customFormat="1" ht="12" x14ac:dyDescent="0.2">
      <c r="A18" s="943" t="s">
        <v>631</v>
      </c>
      <c r="B18" s="944">
        <v>2.5258625485933655</v>
      </c>
      <c r="C18" s="944">
        <v>2.3920648472437946</v>
      </c>
      <c r="D18" s="1695">
        <v>5.593397750221385</v>
      </c>
      <c r="E18" s="701"/>
    </row>
    <row r="19" spans="1:5" s="901" customFormat="1" ht="12" x14ac:dyDescent="0.2">
      <c r="A19" s="943" t="s">
        <v>638</v>
      </c>
      <c r="B19" s="944">
        <v>14.992271582231918</v>
      </c>
      <c r="C19" s="944">
        <v>9.6043189426913305</v>
      </c>
      <c r="D19" s="1695">
        <v>56.099268169771662</v>
      </c>
      <c r="E19" s="701"/>
    </row>
    <row r="20" spans="1:5" s="901" customFormat="1" ht="12" x14ac:dyDescent="0.2">
      <c r="A20" s="943" t="s">
        <v>632</v>
      </c>
      <c r="B20" s="944">
        <v>1.0827429625012246</v>
      </c>
      <c r="C20" s="944">
        <v>1.4814557187267827</v>
      </c>
      <c r="D20" s="1695">
        <v>-26.913579068581704</v>
      </c>
      <c r="E20" s="701"/>
    </row>
    <row r="21" spans="1:5" s="901" customFormat="1" ht="12" x14ac:dyDescent="0.2">
      <c r="A21" s="943"/>
      <c r="B21" s="941"/>
      <c r="C21" s="941"/>
      <c r="D21" s="1694"/>
      <c r="E21" s="701"/>
    </row>
    <row r="22" spans="1:5" s="901" customFormat="1" ht="12" x14ac:dyDescent="0.2">
      <c r="A22" s="939" t="s">
        <v>626</v>
      </c>
      <c r="B22" s="941">
        <v>77.247858588601687</v>
      </c>
      <c r="C22" s="941">
        <v>71.139376628269758</v>
      </c>
      <c r="D22" s="1694">
        <v>8.586639706236209</v>
      </c>
      <c r="E22" s="701"/>
    </row>
    <row r="23" spans="1:5" s="901" customFormat="1" ht="12" x14ac:dyDescent="0.2">
      <c r="A23" s="943" t="s">
        <v>633</v>
      </c>
      <c r="B23" s="944">
        <v>25.136618400695205</v>
      </c>
      <c r="C23" s="944">
        <v>25.400814691669105</v>
      </c>
      <c r="D23" s="1695">
        <v>-1.0401095168831365</v>
      </c>
      <c r="E23" s="701"/>
    </row>
    <row r="24" spans="1:5" s="901" customFormat="1" ht="12" x14ac:dyDescent="0.2">
      <c r="A24" s="943" t="s">
        <v>634</v>
      </c>
      <c r="B24" s="944">
        <v>3.6794630909618649</v>
      </c>
      <c r="C24" s="944">
        <v>4.9742563835842564</v>
      </c>
      <c r="D24" s="1695">
        <v>-26.029886535309899</v>
      </c>
      <c r="E24" s="701"/>
    </row>
    <row r="25" spans="1:5" s="901" customFormat="1" ht="12" x14ac:dyDescent="0.2">
      <c r="A25" s="943" t="s">
        <v>635</v>
      </c>
      <c r="B25" s="944">
        <v>5.9815726179477462</v>
      </c>
      <c r="C25" s="944">
        <v>5.8276184853385216</v>
      </c>
      <c r="D25" s="1695">
        <v>2.6418018440389046</v>
      </c>
      <c r="E25" s="701"/>
    </row>
    <row r="26" spans="1:5" s="901" customFormat="1" ht="12" x14ac:dyDescent="0.2">
      <c r="A26" s="943" t="s">
        <v>636</v>
      </c>
      <c r="B26" s="944">
        <v>30.226631652414589</v>
      </c>
      <c r="C26" s="944">
        <v>23.793740909967571</v>
      </c>
      <c r="D26" s="1695">
        <v>27.036062831768405</v>
      </c>
      <c r="E26" s="701"/>
    </row>
    <row r="27" spans="1:5" s="901" customFormat="1" ht="12" x14ac:dyDescent="0.2">
      <c r="A27" s="943" t="s">
        <v>204</v>
      </c>
      <c r="B27" s="944">
        <v>6.7091381360506839</v>
      </c>
      <c r="C27" s="944">
        <v>6.9987325816803194</v>
      </c>
      <c r="D27" s="1695">
        <v>-4.137812700369059</v>
      </c>
      <c r="E27" s="701"/>
    </row>
    <row r="28" spans="1:5" s="901" customFormat="1" ht="12" x14ac:dyDescent="0.2">
      <c r="A28" s="943" t="s">
        <v>637</v>
      </c>
      <c r="B28" s="944">
        <v>5.5144346905315995</v>
      </c>
      <c r="C28" s="944">
        <v>4.1442135760299994</v>
      </c>
      <c r="D28" s="1695">
        <v>33.063477288596218</v>
      </c>
      <c r="E28" s="701"/>
    </row>
    <row r="29" spans="1:5" s="901" customFormat="1" ht="12" x14ac:dyDescent="0.2">
      <c r="A29" s="943"/>
      <c r="B29" s="941"/>
      <c r="C29" s="941"/>
      <c r="D29" s="1694"/>
      <c r="E29" s="701"/>
    </row>
    <row r="30" spans="1:5" s="901" customFormat="1" ht="12" x14ac:dyDescent="0.2">
      <c r="A30" s="939" t="s">
        <v>618</v>
      </c>
      <c r="B30" s="941">
        <v>93.527570319631536</v>
      </c>
      <c r="C30" s="941">
        <v>86.824122718581663</v>
      </c>
      <c r="D30" s="1694">
        <v>7.7207202228548821</v>
      </c>
      <c r="E30" s="701"/>
    </row>
    <row r="31" spans="1:5" s="901" customFormat="1" ht="12" x14ac:dyDescent="0.2">
      <c r="A31" s="939"/>
      <c r="B31" s="941"/>
      <c r="C31" s="941"/>
      <c r="D31" s="1694"/>
      <c r="E31" s="701"/>
    </row>
    <row r="32" spans="1:5" s="901" customFormat="1" ht="12" x14ac:dyDescent="0.2">
      <c r="A32" s="936" t="s">
        <v>586</v>
      </c>
      <c r="B32" s="937">
        <v>4.68438765280567</v>
      </c>
      <c r="C32" s="937">
        <v>3.0408146935332194</v>
      </c>
      <c r="D32" s="1693">
        <v>54.050414935437274</v>
      </c>
      <c r="E32" s="701"/>
    </row>
    <row r="33" spans="1:5" s="901" customFormat="1" ht="12" x14ac:dyDescent="0.2">
      <c r="A33" s="712"/>
      <c r="B33" s="712"/>
      <c r="C33" s="712"/>
      <c r="D33" s="947"/>
      <c r="E33" s="701"/>
    </row>
    <row r="34" spans="1:5" s="901" customFormat="1" ht="12" x14ac:dyDescent="0.2">
      <c r="A34" s="948"/>
      <c r="B34" s="949"/>
      <c r="C34" s="949"/>
      <c r="D34" s="950"/>
      <c r="E34" s="701"/>
    </row>
    <row r="35" spans="1:5" s="901" customFormat="1" ht="26.1" customHeight="1" x14ac:dyDescent="0.2">
      <c r="A35" s="1986" t="s">
        <v>921</v>
      </c>
      <c r="B35" s="1986"/>
      <c r="C35" s="1986"/>
      <c r="D35" s="1986"/>
      <c r="E35" s="701"/>
    </row>
    <row r="36" spans="1:5" s="901" customFormat="1" ht="12" customHeight="1" x14ac:dyDescent="0.2">
      <c r="A36" s="1984" t="s">
        <v>770</v>
      </c>
      <c r="B36" s="1984"/>
      <c r="C36" s="1984"/>
      <c r="D36" s="1984"/>
      <c r="E36" s="701"/>
    </row>
    <row r="37" spans="1:5" s="901" customFormat="1" ht="12" x14ac:dyDescent="0.2">
      <c r="A37" s="809" t="s">
        <v>677</v>
      </c>
      <c r="B37" s="809"/>
      <c r="C37" s="809"/>
      <c r="D37" s="809"/>
      <c r="E37" s="701"/>
    </row>
    <row r="38" spans="1:5" x14ac:dyDescent="0.2">
      <c r="A38" s="809"/>
      <c r="B38" s="809"/>
      <c r="C38" s="809"/>
      <c r="D38" s="809"/>
    </row>
  </sheetData>
  <mergeCells count="4">
    <mergeCell ref="A1:D1"/>
    <mergeCell ref="A2:D2"/>
    <mergeCell ref="A35:D35"/>
    <mergeCell ref="A36:D36"/>
  </mergeCells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F38"/>
  <sheetViews>
    <sheetView showGridLines="0" zoomScaleNormal="100" workbookViewId="0">
      <selection activeCell="H14" sqref="H14"/>
    </sheetView>
  </sheetViews>
  <sheetFormatPr defaultColWidth="9.140625" defaultRowHeight="12.75" x14ac:dyDescent="0.2"/>
  <cols>
    <col min="1" max="1" width="27.7109375" style="701" customWidth="1"/>
    <col min="2" max="4" width="12.7109375" style="701" customWidth="1"/>
    <col min="5" max="5" width="9.140625" style="701"/>
    <col min="6" max="16384" width="9.140625" style="897"/>
  </cols>
  <sheetData>
    <row r="1" spans="1:6" ht="30" customHeight="1" x14ac:dyDescent="0.25">
      <c r="A1" s="1893" t="str">
        <f>CONCATENATE('List of Tables'!A97,":  ",'List of Tables'!C97)</f>
        <v>TABLE 82:  Taiwan Air Visitor Personal Daily Spending 2015 vs. 2014R</v>
      </c>
      <c r="B1" s="1893"/>
      <c r="C1" s="1893"/>
      <c r="D1" s="1893"/>
      <c r="E1" s="747"/>
      <c r="F1" s="1353"/>
    </row>
    <row r="2" spans="1:6" ht="15.75" x14ac:dyDescent="0.25">
      <c r="A2" s="1893" t="s">
        <v>650</v>
      </c>
      <c r="B2" s="1893"/>
      <c r="C2" s="1893"/>
      <c r="D2" s="1893"/>
    </row>
    <row r="3" spans="1:6" s="901" customFormat="1" ht="12" x14ac:dyDescent="0.2">
      <c r="A3" s="701"/>
      <c r="B3" s="701"/>
      <c r="C3" s="888"/>
      <c r="D3" s="701"/>
      <c r="E3" s="701"/>
    </row>
    <row r="4" spans="1:6" s="901" customFormat="1" ht="12" x14ac:dyDescent="0.2">
      <c r="A4" s="934" t="s">
        <v>463</v>
      </c>
      <c r="B4" s="935">
        <v>2015</v>
      </c>
      <c r="C4" s="935" t="s">
        <v>984</v>
      </c>
      <c r="D4" s="935" t="s">
        <v>462</v>
      </c>
      <c r="E4" s="701"/>
    </row>
    <row r="5" spans="1:6" s="901" customFormat="1" ht="12" x14ac:dyDescent="0.2">
      <c r="A5" s="936" t="s">
        <v>460</v>
      </c>
      <c r="B5" s="937">
        <v>221.80641516528215</v>
      </c>
      <c r="C5" s="937">
        <v>204.29234798961696</v>
      </c>
      <c r="D5" s="1693">
        <v>8.5730412068861774</v>
      </c>
      <c r="E5" s="701"/>
    </row>
    <row r="6" spans="1:6" s="901" customFormat="1" ht="12" x14ac:dyDescent="0.2">
      <c r="A6" s="939" t="s">
        <v>625</v>
      </c>
      <c r="B6" s="940">
        <v>42.826601375044518</v>
      </c>
      <c r="C6" s="941">
        <v>37.407159069623688</v>
      </c>
      <c r="D6" s="1694">
        <v>14.487714224258387</v>
      </c>
      <c r="E6" s="701"/>
    </row>
    <row r="7" spans="1:6" s="901" customFormat="1" ht="12" x14ac:dyDescent="0.2">
      <c r="A7" s="943" t="s">
        <v>627</v>
      </c>
      <c r="B7" s="944">
        <v>33.545885412731849</v>
      </c>
      <c r="C7" s="944">
        <v>30.500470698955887</v>
      </c>
      <c r="D7" s="1695">
        <v>9.9848121815386151</v>
      </c>
      <c r="E7" s="701"/>
    </row>
    <row r="8" spans="1:6" s="901" customFormat="1" ht="12" x14ac:dyDescent="0.2">
      <c r="A8" s="943" t="s">
        <v>628</v>
      </c>
      <c r="B8" s="944">
        <v>2.249724828581404</v>
      </c>
      <c r="C8" s="944">
        <v>3.5666519089336512</v>
      </c>
      <c r="D8" s="1695">
        <v>-36.923341945807628</v>
      </c>
      <c r="E8" s="701"/>
    </row>
    <row r="9" spans="1:6" s="901" customFormat="1" ht="12" x14ac:dyDescent="0.2">
      <c r="A9" s="943" t="s">
        <v>629</v>
      </c>
      <c r="B9" s="944">
        <v>7.0309911337312627</v>
      </c>
      <c r="C9" s="944">
        <v>3.3400364617341536</v>
      </c>
      <c r="D9" s="1695">
        <v>110.50641854612442</v>
      </c>
      <c r="E9" s="701"/>
    </row>
    <row r="10" spans="1:6" s="901" customFormat="1" ht="12" x14ac:dyDescent="0.2">
      <c r="A10" s="943"/>
      <c r="B10" s="941"/>
      <c r="C10" s="941"/>
      <c r="D10" s="1694"/>
      <c r="E10" s="701"/>
    </row>
    <row r="11" spans="1:6" s="901" customFormat="1" ht="12" x14ac:dyDescent="0.2">
      <c r="A11" s="939" t="s">
        <v>193</v>
      </c>
      <c r="B11" s="941">
        <v>21.704310843011623</v>
      </c>
      <c r="C11" s="941">
        <v>16.051361668109962</v>
      </c>
      <c r="D11" s="1694">
        <v>35.217879278944018</v>
      </c>
      <c r="E11" s="701"/>
    </row>
    <row r="12" spans="1:6" s="901" customFormat="1" ht="12" x14ac:dyDescent="0.2">
      <c r="A12" s="943" t="s">
        <v>1108</v>
      </c>
      <c r="B12" s="944">
        <v>16.116388265157248</v>
      </c>
      <c r="C12" s="944">
        <v>9.3646125688707649</v>
      </c>
      <c r="D12" s="1695">
        <v>72.098825729644119</v>
      </c>
      <c r="E12" s="701"/>
    </row>
    <row r="13" spans="1:6" s="901" customFormat="1" ht="12" x14ac:dyDescent="0.2">
      <c r="A13" s="943" t="s">
        <v>1109</v>
      </c>
      <c r="B13" s="944">
        <v>2.0347623583975984</v>
      </c>
      <c r="C13" s="944">
        <v>2.9179396854836996</v>
      </c>
      <c r="D13" s="1695">
        <v>-30.267154988835866</v>
      </c>
      <c r="E13" s="701"/>
    </row>
    <row r="14" spans="1:6" s="901" customFormat="1" ht="12" x14ac:dyDescent="0.2">
      <c r="A14" s="943" t="s">
        <v>1110</v>
      </c>
      <c r="B14" s="944">
        <v>3.5531602194567737</v>
      </c>
      <c r="C14" s="944">
        <v>3.7688094137554988</v>
      </c>
      <c r="D14" s="1695">
        <v>-5.721944800701328</v>
      </c>
      <c r="E14" s="701"/>
    </row>
    <row r="15" spans="1:6" s="901" customFormat="1" ht="12" x14ac:dyDescent="0.2">
      <c r="A15" s="943"/>
      <c r="B15" s="941"/>
      <c r="C15" s="941"/>
      <c r="D15" s="1694"/>
      <c r="E15" s="701"/>
    </row>
    <row r="16" spans="1:6" s="901" customFormat="1" ht="12" x14ac:dyDescent="0.2">
      <c r="A16" s="939" t="s">
        <v>461</v>
      </c>
      <c r="B16" s="941">
        <v>23.97098201373878</v>
      </c>
      <c r="C16" s="941">
        <v>20.963320656481102</v>
      </c>
      <c r="D16" s="1694">
        <v>14.347256365263949</v>
      </c>
      <c r="E16" s="701"/>
    </row>
    <row r="17" spans="1:5" s="901" customFormat="1" ht="12" x14ac:dyDescent="0.2">
      <c r="A17" s="943" t="s">
        <v>630</v>
      </c>
      <c r="B17" s="944">
        <v>10.970656620715495</v>
      </c>
      <c r="C17" s="944">
        <v>6.6629977556510163</v>
      </c>
      <c r="D17" s="1695">
        <v>64.650462495069448</v>
      </c>
      <c r="E17" s="701"/>
    </row>
    <row r="18" spans="1:5" s="901" customFormat="1" ht="12" x14ac:dyDescent="0.2">
      <c r="A18" s="943" t="s">
        <v>631</v>
      </c>
      <c r="B18" s="944">
        <v>2.6219364753374355</v>
      </c>
      <c r="C18" s="944">
        <v>3.6721844154177328</v>
      </c>
      <c r="D18" s="1695">
        <v>-28.600087067272884</v>
      </c>
      <c r="E18" s="701"/>
    </row>
    <row r="19" spans="1:5" s="901" customFormat="1" ht="12" x14ac:dyDescent="0.2">
      <c r="A19" s="943" t="s">
        <v>638</v>
      </c>
      <c r="B19" s="944">
        <v>9.2126285119097542</v>
      </c>
      <c r="C19" s="944">
        <v>9.3259640404959558</v>
      </c>
      <c r="D19" s="1695">
        <v>-1.21526877107897</v>
      </c>
      <c r="E19" s="701"/>
    </row>
    <row r="20" spans="1:5" s="901" customFormat="1" ht="12" x14ac:dyDescent="0.2">
      <c r="A20" s="943" t="s">
        <v>632</v>
      </c>
      <c r="B20" s="944">
        <v>1.1657604057760955</v>
      </c>
      <c r="C20" s="944">
        <v>1.3021744449163948</v>
      </c>
      <c r="D20" s="1695">
        <v>-10.475865170972366</v>
      </c>
      <c r="E20" s="701"/>
    </row>
    <row r="21" spans="1:5" s="901" customFormat="1" ht="12" x14ac:dyDescent="0.2">
      <c r="A21" s="943"/>
      <c r="B21" s="941"/>
      <c r="C21" s="941"/>
      <c r="D21" s="1694"/>
      <c r="E21" s="701"/>
    </row>
    <row r="22" spans="1:5" s="901" customFormat="1" ht="12" x14ac:dyDescent="0.2">
      <c r="A22" s="939" t="s">
        <v>626</v>
      </c>
      <c r="B22" s="941">
        <v>59.317740324246074</v>
      </c>
      <c r="C22" s="941">
        <v>65.829838029166268</v>
      </c>
      <c r="D22" s="1694">
        <v>-9.8923191973144036</v>
      </c>
      <c r="E22" s="701"/>
    </row>
    <row r="23" spans="1:5" s="901" customFormat="1" ht="12" x14ac:dyDescent="0.2">
      <c r="A23" s="943" t="s">
        <v>633</v>
      </c>
      <c r="B23" s="944">
        <v>19.036721128530491</v>
      </c>
      <c r="C23" s="944">
        <v>31.034154858393642</v>
      </c>
      <c r="D23" s="1695">
        <v>-38.658806030344564</v>
      </c>
      <c r="E23" s="701"/>
    </row>
    <row r="24" spans="1:5" s="901" customFormat="1" ht="12" x14ac:dyDescent="0.2">
      <c r="A24" s="943" t="s">
        <v>634</v>
      </c>
      <c r="B24" s="944">
        <v>0.78588014963797748</v>
      </c>
      <c r="C24" s="944">
        <v>4.8615166295186381</v>
      </c>
      <c r="D24" s="1695">
        <v>-83.834671162776814</v>
      </c>
      <c r="E24" s="701"/>
    </row>
    <row r="25" spans="1:5" s="901" customFormat="1" ht="12" x14ac:dyDescent="0.2">
      <c r="A25" s="943" t="s">
        <v>635</v>
      </c>
      <c r="B25" s="944">
        <v>2.9252621634242955</v>
      </c>
      <c r="C25" s="944">
        <v>2.5056907428602533</v>
      </c>
      <c r="D25" s="1695">
        <v>16.744740816861547</v>
      </c>
      <c r="E25" s="701"/>
    </row>
    <row r="26" spans="1:5" s="901" customFormat="1" ht="12" x14ac:dyDescent="0.2">
      <c r="A26" s="943" t="s">
        <v>636</v>
      </c>
      <c r="B26" s="944">
        <v>15.071964632971302</v>
      </c>
      <c r="C26" s="944">
        <v>15.65480368335993</v>
      </c>
      <c r="D26" s="1695">
        <v>-3.723068408760366</v>
      </c>
      <c r="E26" s="701"/>
    </row>
    <row r="27" spans="1:5" s="901" customFormat="1" ht="12" x14ac:dyDescent="0.2">
      <c r="A27" s="943" t="s">
        <v>204</v>
      </c>
      <c r="B27" s="944">
        <v>12.997976099140889</v>
      </c>
      <c r="C27" s="944">
        <v>9.0679018595985639</v>
      </c>
      <c r="D27" s="1695">
        <v>43.340502581446216</v>
      </c>
      <c r="E27" s="701"/>
    </row>
    <row r="28" spans="1:5" s="901" customFormat="1" ht="12" x14ac:dyDescent="0.2">
      <c r="A28" s="943" t="s">
        <v>637</v>
      </c>
      <c r="B28" s="944">
        <v>8.4999361505411191</v>
      </c>
      <c r="C28" s="944">
        <v>2.705770255435243</v>
      </c>
      <c r="D28" s="1695">
        <v>214.14108915813483</v>
      </c>
      <c r="E28" s="701"/>
    </row>
    <row r="29" spans="1:5" s="901" customFormat="1" ht="12" x14ac:dyDescent="0.2">
      <c r="A29" s="943"/>
      <c r="B29" s="941"/>
      <c r="C29" s="941"/>
      <c r="D29" s="1694"/>
      <c r="E29" s="701"/>
    </row>
    <row r="30" spans="1:5" s="901" customFormat="1" ht="12" x14ac:dyDescent="0.2">
      <c r="A30" s="939" t="s">
        <v>618</v>
      </c>
      <c r="B30" s="941">
        <v>66.612314992341908</v>
      </c>
      <c r="C30" s="941">
        <v>60.001163901741201</v>
      </c>
      <c r="D30" s="1694">
        <v>11.018371412639972</v>
      </c>
      <c r="E30" s="701"/>
    </row>
    <row r="31" spans="1:5" s="901" customFormat="1" ht="12" x14ac:dyDescent="0.2">
      <c r="A31" s="939"/>
      <c r="B31" s="941"/>
      <c r="C31" s="941"/>
      <c r="D31" s="1694"/>
      <c r="E31" s="701"/>
    </row>
    <row r="32" spans="1:5" s="901" customFormat="1" ht="12" x14ac:dyDescent="0.2">
      <c r="A32" s="936" t="s">
        <v>586</v>
      </c>
      <c r="B32" s="937">
        <v>7.3744656168992453</v>
      </c>
      <c r="C32" s="937">
        <v>4.0395046644947605</v>
      </c>
      <c r="D32" s="1693">
        <v>82.558660761482344</v>
      </c>
      <c r="E32" s="701"/>
    </row>
    <row r="33" spans="1:5" s="901" customFormat="1" ht="12" x14ac:dyDescent="0.2">
      <c r="A33" s="712"/>
      <c r="B33" s="712"/>
      <c r="C33" s="712"/>
      <c r="D33" s="947"/>
      <c r="E33" s="701"/>
    </row>
    <row r="34" spans="1:5" s="901" customFormat="1" ht="12" x14ac:dyDescent="0.2">
      <c r="A34" s="948"/>
      <c r="B34" s="949"/>
      <c r="C34" s="949"/>
      <c r="D34" s="950"/>
      <c r="E34" s="701"/>
    </row>
    <row r="35" spans="1:5" s="901" customFormat="1" ht="26.1" customHeight="1" x14ac:dyDescent="0.2">
      <c r="A35" s="1986" t="s">
        <v>921</v>
      </c>
      <c r="B35" s="1986"/>
      <c r="C35" s="1986"/>
      <c r="D35" s="1986"/>
      <c r="E35" s="701"/>
    </row>
    <row r="36" spans="1:5" s="901" customFormat="1" ht="12" customHeight="1" x14ac:dyDescent="0.2">
      <c r="A36" s="1984" t="s">
        <v>770</v>
      </c>
      <c r="B36" s="1984"/>
      <c r="C36" s="1984"/>
      <c r="D36" s="1984"/>
      <c r="E36" s="701"/>
    </row>
    <row r="37" spans="1:5" s="901" customFormat="1" ht="12" x14ac:dyDescent="0.2">
      <c r="A37" s="809" t="s">
        <v>677</v>
      </c>
      <c r="B37" s="809"/>
      <c r="C37" s="809"/>
      <c r="D37" s="809"/>
      <c r="E37" s="701"/>
    </row>
    <row r="38" spans="1:5" x14ac:dyDescent="0.2">
      <c r="A38" s="809"/>
      <c r="B38" s="809"/>
      <c r="C38" s="809"/>
      <c r="D38" s="809"/>
    </row>
  </sheetData>
  <mergeCells count="4">
    <mergeCell ref="A1:D1"/>
    <mergeCell ref="A2:D2"/>
    <mergeCell ref="A35:D35"/>
    <mergeCell ref="A36:D36"/>
  </mergeCells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F38"/>
  <sheetViews>
    <sheetView showGridLines="0" zoomScaleNormal="100" workbookViewId="0">
      <selection activeCell="H14" sqref="H14"/>
    </sheetView>
  </sheetViews>
  <sheetFormatPr defaultColWidth="9.140625" defaultRowHeight="12.75" x14ac:dyDescent="0.2"/>
  <cols>
    <col min="1" max="1" width="27.7109375" style="701" customWidth="1"/>
    <col min="2" max="4" width="12.7109375" style="701" customWidth="1"/>
    <col min="5" max="5" width="9.140625" style="701"/>
    <col min="6" max="16384" width="9.140625" style="897"/>
  </cols>
  <sheetData>
    <row r="1" spans="1:6" ht="30" customHeight="1" x14ac:dyDescent="0.25">
      <c r="A1" s="1893" t="str">
        <f>CONCATENATE('List of Tables'!A98,":  ",'List of Tables'!C98)</f>
        <v>TABLE 83:  Australia Air Visitor Personal Daily Spending 2015 vs. 2014R</v>
      </c>
      <c r="B1" s="1893"/>
      <c r="C1" s="1893"/>
      <c r="D1" s="1893"/>
      <c r="E1" s="747"/>
      <c r="F1" s="1353"/>
    </row>
    <row r="2" spans="1:6" ht="15.75" x14ac:dyDescent="0.25">
      <c r="A2" s="1893" t="s">
        <v>650</v>
      </c>
      <c r="B2" s="1893"/>
      <c r="C2" s="1893"/>
      <c r="D2" s="1893"/>
    </row>
    <row r="3" spans="1:6" s="901" customFormat="1" ht="12" x14ac:dyDescent="0.2">
      <c r="A3" s="701"/>
      <c r="B3" s="701"/>
      <c r="C3" s="888"/>
      <c r="D3" s="701"/>
      <c r="E3" s="701"/>
    </row>
    <row r="4" spans="1:6" s="901" customFormat="1" ht="12" x14ac:dyDescent="0.2">
      <c r="A4" s="934" t="s">
        <v>463</v>
      </c>
      <c r="B4" s="935">
        <v>2015</v>
      </c>
      <c r="C4" s="935" t="s">
        <v>984</v>
      </c>
      <c r="D4" s="935" t="s">
        <v>462</v>
      </c>
      <c r="E4" s="701"/>
    </row>
    <row r="5" spans="1:6" s="901" customFormat="1" ht="12" x14ac:dyDescent="0.2">
      <c r="A5" s="936" t="s">
        <v>460</v>
      </c>
      <c r="B5" s="937">
        <v>264.10750297571957</v>
      </c>
      <c r="C5" s="937">
        <v>270.10138578229225</v>
      </c>
      <c r="D5" s="1693">
        <v>-2.2191233077952011</v>
      </c>
      <c r="E5" s="701"/>
    </row>
    <row r="6" spans="1:6" s="901" customFormat="1" ht="12" x14ac:dyDescent="0.2">
      <c r="A6" s="939" t="s">
        <v>625</v>
      </c>
      <c r="B6" s="940">
        <v>53.130721116535611</v>
      </c>
      <c r="C6" s="941">
        <v>53.762641254143695</v>
      </c>
      <c r="D6" s="1694">
        <v>-1.1753889371262649</v>
      </c>
      <c r="E6" s="701"/>
    </row>
    <row r="7" spans="1:6" s="901" customFormat="1" ht="12" x14ac:dyDescent="0.2">
      <c r="A7" s="943" t="s">
        <v>627</v>
      </c>
      <c r="B7" s="944">
        <v>38.540402561803134</v>
      </c>
      <c r="C7" s="944">
        <v>41.155090788485211</v>
      </c>
      <c r="D7" s="1695">
        <v>-6.3532558830210135</v>
      </c>
      <c r="E7" s="701"/>
    </row>
    <row r="8" spans="1:6" s="901" customFormat="1" ht="12" x14ac:dyDescent="0.2">
      <c r="A8" s="943" t="s">
        <v>628</v>
      </c>
      <c r="B8" s="944">
        <v>5.3999786959950438</v>
      </c>
      <c r="C8" s="944">
        <v>4.6521607662577118</v>
      </c>
      <c r="D8" s="1695">
        <v>16.074636439077562</v>
      </c>
      <c r="E8" s="701"/>
    </row>
    <row r="9" spans="1:6" s="901" customFormat="1" ht="12" x14ac:dyDescent="0.2">
      <c r="A9" s="943" t="s">
        <v>629</v>
      </c>
      <c r="B9" s="944">
        <v>9.1903398587374294</v>
      </c>
      <c r="C9" s="944">
        <v>7.9553896994007784</v>
      </c>
      <c r="D9" s="1695">
        <v>15.523440158181945</v>
      </c>
      <c r="E9" s="701"/>
    </row>
    <row r="10" spans="1:6" s="901" customFormat="1" ht="12" x14ac:dyDescent="0.2">
      <c r="A10" s="943"/>
      <c r="B10" s="941"/>
      <c r="C10" s="941"/>
      <c r="D10" s="1694"/>
      <c r="E10" s="701"/>
    </row>
    <row r="11" spans="1:6" s="901" customFormat="1" ht="12" x14ac:dyDescent="0.2">
      <c r="A11" s="939" t="s">
        <v>193</v>
      </c>
      <c r="B11" s="941">
        <v>24.501570803468912</v>
      </c>
      <c r="C11" s="941">
        <v>23.758772968092973</v>
      </c>
      <c r="D11" s="1694">
        <v>3.1264149725807933</v>
      </c>
      <c r="E11" s="701"/>
    </row>
    <row r="12" spans="1:6" s="901" customFormat="1" ht="12" x14ac:dyDescent="0.2">
      <c r="A12" s="943" t="s">
        <v>1108</v>
      </c>
      <c r="B12" s="944">
        <v>10.916686999984151</v>
      </c>
      <c r="C12" s="944">
        <v>10.65411160456776</v>
      </c>
      <c r="D12" s="1695">
        <v>2.4645451930859874</v>
      </c>
      <c r="E12" s="701"/>
    </row>
    <row r="13" spans="1:6" s="901" customFormat="1" ht="12" x14ac:dyDescent="0.2">
      <c r="A13" s="943" t="s">
        <v>1109</v>
      </c>
      <c r="B13" s="944">
        <v>4.8123643948097961</v>
      </c>
      <c r="C13" s="944">
        <v>4.2023616282054297</v>
      </c>
      <c r="D13" s="1695">
        <v>14.515713319628354</v>
      </c>
      <c r="E13" s="701"/>
    </row>
    <row r="14" spans="1:6" s="901" customFormat="1" ht="12" x14ac:dyDescent="0.2">
      <c r="A14" s="943" t="s">
        <v>1110</v>
      </c>
      <c r="B14" s="944">
        <v>8.7725194086750236</v>
      </c>
      <c r="C14" s="944">
        <v>8.9022997353198008</v>
      </c>
      <c r="D14" s="1695">
        <v>-1.4578292183296759</v>
      </c>
      <c r="E14" s="701"/>
    </row>
    <row r="15" spans="1:6" s="901" customFormat="1" ht="12" x14ac:dyDescent="0.2">
      <c r="A15" s="943"/>
      <c r="B15" s="941"/>
      <c r="C15" s="941"/>
      <c r="D15" s="1694"/>
      <c r="E15" s="701"/>
    </row>
    <row r="16" spans="1:6" s="901" customFormat="1" ht="12" x14ac:dyDescent="0.2">
      <c r="A16" s="939" t="s">
        <v>461</v>
      </c>
      <c r="B16" s="941">
        <v>15.694474175752724</v>
      </c>
      <c r="C16" s="941">
        <v>15.168793701179982</v>
      </c>
      <c r="D16" s="1694">
        <v>3.4655390858921775</v>
      </c>
      <c r="E16" s="701"/>
    </row>
    <row r="17" spans="1:5" s="901" customFormat="1" ht="12" x14ac:dyDescent="0.2">
      <c r="A17" s="943" t="s">
        <v>630</v>
      </c>
      <c r="B17" s="944">
        <v>4.2929634817896538</v>
      </c>
      <c r="C17" s="944">
        <v>4.0542647455561935</v>
      </c>
      <c r="D17" s="1695">
        <v>5.8875961786928999</v>
      </c>
      <c r="E17" s="701"/>
    </row>
    <row r="18" spans="1:5" s="901" customFormat="1" ht="12" x14ac:dyDescent="0.2">
      <c r="A18" s="943" t="s">
        <v>631</v>
      </c>
      <c r="B18" s="944">
        <v>3.7294348785614391</v>
      </c>
      <c r="C18" s="944">
        <v>3.7250086179771174</v>
      </c>
      <c r="D18" s="1695">
        <v>0.1188255125897042</v>
      </c>
      <c r="E18" s="701"/>
    </row>
    <row r="19" spans="1:5" s="901" customFormat="1" ht="12" x14ac:dyDescent="0.2">
      <c r="A19" s="943" t="s">
        <v>638</v>
      </c>
      <c r="B19" s="944">
        <v>6.951969075929525</v>
      </c>
      <c r="C19" s="944">
        <v>6.7534498975790243</v>
      </c>
      <c r="D19" s="1695">
        <v>2.9395224864504632</v>
      </c>
      <c r="E19" s="701"/>
    </row>
    <row r="20" spans="1:5" s="901" customFormat="1" ht="12" x14ac:dyDescent="0.2">
      <c r="A20" s="943" t="s">
        <v>632</v>
      </c>
      <c r="B20" s="944">
        <v>0.72010673947210513</v>
      </c>
      <c r="C20" s="944">
        <v>0.6360704400676479</v>
      </c>
      <c r="D20" s="1695">
        <v>13.211791353724877</v>
      </c>
      <c r="E20" s="701"/>
    </row>
    <row r="21" spans="1:5" s="901" customFormat="1" ht="12" x14ac:dyDescent="0.2">
      <c r="A21" s="943"/>
      <c r="B21" s="941"/>
      <c r="C21" s="941"/>
      <c r="D21" s="1694"/>
      <c r="E21" s="701"/>
    </row>
    <row r="22" spans="1:5" s="901" customFormat="1" ht="12" x14ac:dyDescent="0.2">
      <c r="A22" s="939" t="s">
        <v>626</v>
      </c>
      <c r="B22" s="941">
        <v>58.265578603522073</v>
      </c>
      <c r="C22" s="941">
        <v>70.890462643681374</v>
      </c>
      <c r="D22" s="1694">
        <v>-17.809002183574528</v>
      </c>
      <c r="E22" s="701"/>
    </row>
    <row r="23" spans="1:5" s="901" customFormat="1" ht="12" x14ac:dyDescent="0.2">
      <c r="A23" s="943" t="s">
        <v>633</v>
      </c>
      <c r="B23" s="944">
        <v>35.709776530768337</v>
      </c>
      <c r="C23" s="944">
        <v>43.34691941767619</v>
      </c>
      <c r="D23" s="1695">
        <v>-17.618652004584078</v>
      </c>
      <c r="E23" s="701"/>
    </row>
    <row r="24" spans="1:5" s="901" customFormat="1" ht="12" x14ac:dyDescent="0.2">
      <c r="A24" s="943" t="s">
        <v>634</v>
      </c>
      <c r="B24" s="944">
        <v>5.8082060079454543</v>
      </c>
      <c r="C24" s="944">
        <v>7.5927367795216893</v>
      </c>
      <c r="D24" s="1695">
        <v>-23.503129680318679</v>
      </c>
      <c r="E24" s="701"/>
    </row>
    <row r="25" spans="1:5" s="901" customFormat="1" ht="12" x14ac:dyDescent="0.2">
      <c r="A25" s="943" t="s">
        <v>635</v>
      </c>
      <c r="B25" s="944">
        <v>5.48159186771157</v>
      </c>
      <c r="C25" s="944">
        <v>6.874421858085638</v>
      </c>
      <c r="D25" s="1695">
        <v>-20.261049134420418</v>
      </c>
      <c r="E25" s="701"/>
    </row>
    <row r="26" spans="1:5" s="901" customFormat="1" ht="12" x14ac:dyDescent="0.2">
      <c r="A26" s="943" t="s">
        <v>636</v>
      </c>
      <c r="B26" s="944">
        <v>5.44871141291447</v>
      </c>
      <c r="C26" s="944">
        <v>6.5645385335337503</v>
      </c>
      <c r="D26" s="1695">
        <v>-16.997799844106034</v>
      </c>
      <c r="E26" s="701"/>
    </row>
    <row r="27" spans="1:5" s="901" customFormat="1" ht="12" x14ac:dyDescent="0.2">
      <c r="A27" s="943" t="s">
        <v>204</v>
      </c>
      <c r="B27" s="944">
        <v>1.3649476989861573</v>
      </c>
      <c r="C27" s="944">
        <v>1.3314940042090346</v>
      </c>
      <c r="D27" s="1695">
        <v>2.5124930845629834</v>
      </c>
      <c r="E27" s="701"/>
    </row>
    <row r="28" spans="1:5" s="901" customFormat="1" ht="12" x14ac:dyDescent="0.2">
      <c r="A28" s="943" t="s">
        <v>637</v>
      </c>
      <c r="B28" s="944">
        <v>4.4523450851960789</v>
      </c>
      <c r="C28" s="944">
        <v>5.1803520506550704</v>
      </c>
      <c r="D28" s="1695">
        <v>-14.053233416190947</v>
      </c>
      <c r="E28" s="701"/>
    </row>
    <row r="29" spans="1:5" s="901" customFormat="1" ht="12" x14ac:dyDescent="0.2">
      <c r="A29" s="943"/>
      <c r="B29" s="941"/>
      <c r="C29" s="941"/>
      <c r="D29" s="1694"/>
      <c r="E29" s="701"/>
    </row>
    <row r="30" spans="1:5" s="901" customFormat="1" ht="12" x14ac:dyDescent="0.2">
      <c r="A30" s="939" t="s">
        <v>618</v>
      </c>
      <c r="B30" s="941">
        <v>98.98422287581856</v>
      </c>
      <c r="C30" s="941">
        <v>93.249379405812178</v>
      </c>
      <c r="D30" s="1694">
        <v>6.1500071169899195</v>
      </c>
      <c r="E30" s="701"/>
    </row>
    <row r="31" spans="1:5" s="901" customFormat="1" ht="12" x14ac:dyDescent="0.2">
      <c r="A31" s="939"/>
      <c r="B31" s="941"/>
      <c r="C31" s="941"/>
      <c r="D31" s="1694"/>
      <c r="E31" s="701"/>
    </row>
    <row r="32" spans="1:5" s="901" customFormat="1" ht="12" x14ac:dyDescent="0.2">
      <c r="A32" s="936" t="s">
        <v>586</v>
      </c>
      <c r="B32" s="937">
        <v>13.530935400621676</v>
      </c>
      <c r="C32" s="937">
        <v>13.271335809382048</v>
      </c>
      <c r="D32" s="1693">
        <v>1.9560924007069991</v>
      </c>
      <c r="E32" s="701"/>
    </row>
    <row r="33" spans="1:5" s="901" customFormat="1" ht="12" x14ac:dyDescent="0.2">
      <c r="A33" s="712"/>
      <c r="B33" s="712"/>
      <c r="C33" s="712"/>
      <c r="D33" s="947"/>
      <c r="E33" s="701"/>
    </row>
    <row r="34" spans="1:5" s="901" customFormat="1" ht="12" x14ac:dyDescent="0.2">
      <c r="A34" s="948"/>
      <c r="B34" s="949"/>
      <c r="C34" s="949"/>
      <c r="D34" s="950"/>
      <c r="E34" s="701"/>
    </row>
    <row r="35" spans="1:5" s="901" customFormat="1" ht="26.1" customHeight="1" x14ac:dyDescent="0.2">
      <c r="A35" s="1986" t="s">
        <v>921</v>
      </c>
      <c r="B35" s="1986"/>
      <c r="C35" s="1986"/>
      <c r="D35" s="1986"/>
      <c r="E35" s="701"/>
    </row>
    <row r="36" spans="1:5" s="901" customFormat="1" ht="12" customHeight="1" x14ac:dyDescent="0.2">
      <c r="A36" s="1984" t="s">
        <v>770</v>
      </c>
      <c r="B36" s="1984"/>
      <c r="C36" s="1984"/>
      <c r="D36" s="1984"/>
      <c r="E36" s="701"/>
    </row>
    <row r="37" spans="1:5" s="901" customFormat="1" ht="12" x14ac:dyDescent="0.2">
      <c r="A37" s="809" t="s">
        <v>677</v>
      </c>
      <c r="B37" s="809"/>
      <c r="C37" s="809"/>
      <c r="D37" s="809"/>
      <c r="E37" s="701"/>
    </row>
    <row r="38" spans="1:5" x14ac:dyDescent="0.2">
      <c r="A38" s="809"/>
      <c r="B38" s="809"/>
      <c r="C38" s="809"/>
      <c r="D38" s="809"/>
    </row>
  </sheetData>
  <mergeCells count="4">
    <mergeCell ref="A1:D1"/>
    <mergeCell ref="A2:D2"/>
    <mergeCell ref="A35:D35"/>
    <mergeCell ref="A36:D36"/>
  </mergeCells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F38"/>
  <sheetViews>
    <sheetView showGridLines="0" zoomScaleNormal="100" workbookViewId="0">
      <selection activeCell="H14" sqref="H14"/>
    </sheetView>
  </sheetViews>
  <sheetFormatPr defaultColWidth="9.140625" defaultRowHeight="12.75" x14ac:dyDescent="0.2"/>
  <cols>
    <col min="1" max="1" width="27.7109375" style="701" customWidth="1"/>
    <col min="2" max="4" width="12.7109375" style="701" customWidth="1"/>
    <col min="5" max="5" width="9.140625" style="701"/>
    <col min="6" max="16384" width="9.140625" style="897"/>
  </cols>
  <sheetData>
    <row r="1" spans="1:6" ht="30" customHeight="1" x14ac:dyDescent="0.25">
      <c r="A1" s="1893" t="str">
        <f>CONCATENATE('List of Tables'!A99,":  ",'List of Tables'!C99)</f>
        <v>TABLE 84:  New Zealand Air Visitor Personal Daily Spending 2015 vs. 2014R</v>
      </c>
      <c r="B1" s="1893"/>
      <c r="C1" s="1893"/>
      <c r="D1" s="1893"/>
      <c r="E1" s="747"/>
      <c r="F1" s="1353"/>
    </row>
    <row r="2" spans="1:6" ht="15.75" x14ac:dyDescent="0.25">
      <c r="A2" s="1893" t="s">
        <v>650</v>
      </c>
      <c r="B2" s="1893"/>
      <c r="C2" s="1893"/>
      <c r="D2" s="1893"/>
    </row>
    <row r="3" spans="1:6" s="901" customFormat="1" ht="12" x14ac:dyDescent="0.2">
      <c r="A3" s="701"/>
      <c r="B3" s="701"/>
      <c r="C3" s="888"/>
      <c r="D3" s="701"/>
      <c r="E3" s="701"/>
    </row>
    <row r="4" spans="1:6" s="901" customFormat="1" ht="12" x14ac:dyDescent="0.2">
      <c r="A4" s="934" t="s">
        <v>463</v>
      </c>
      <c r="B4" s="935">
        <v>2015</v>
      </c>
      <c r="C4" s="935" t="s">
        <v>984</v>
      </c>
      <c r="D4" s="935" t="s">
        <v>462</v>
      </c>
      <c r="E4" s="701"/>
    </row>
    <row r="5" spans="1:6" s="901" customFormat="1" ht="12" x14ac:dyDescent="0.2">
      <c r="A5" s="936" t="s">
        <v>460</v>
      </c>
      <c r="B5" s="937">
        <v>227.31782700295861</v>
      </c>
      <c r="C5" s="937">
        <v>220.30616315914381</v>
      </c>
      <c r="D5" s="1693">
        <v>3.182690735142879</v>
      </c>
      <c r="E5" s="701"/>
    </row>
    <row r="6" spans="1:6" s="901" customFormat="1" ht="12" x14ac:dyDescent="0.2">
      <c r="A6" s="939" t="s">
        <v>625</v>
      </c>
      <c r="B6" s="940">
        <v>46.73234344632948</v>
      </c>
      <c r="C6" s="941">
        <v>45.098451176702362</v>
      </c>
      <c r="D6" s="1694">
        <v>3.6229454160749075</v>
      </c>
      <c r="E6" s="701"/>
    </row>
    <row r="7" spans="1:6" s="901" customFormat="1" ht="12" x14ac:dyDescent="0.2">
      <c r="A7" s="943" t="s">
        <v>627</v>
      </c>
      <c r="B7" s="944">
        <v>33.965861274848791</v>
      </c>
      <c r="C7" s="944">
        <v>31.715258851102316</v>
      </c>
      <c r="D7" s="1695">
        <v>7.0962763832786768</v>
      </c>
      <c r="E7" s="701"/>
    </row>
    <row r="8" spans="1:6" s="901" customFormat="1" ht="12" x14ac:dyDescent="0.2">
      <c r="A8" s="943" t="s">
        <v>628</v>
      </c>
      <c r="B8" s="944">
        <v>3.3806621528968903</v>
      </c>
      <c r="C8" s="944">
        <v>4.1372437185865216</v>
      </c>
      <c r="D8" s="1695">
        <v>-18.287092014683516</v>
      </c>
      <c r="E8" s="701"/>
    </row>
    <row r="9" spans="1:6" s="901" customFormat="1" ht="12" x14ac:dyDescent="0.2">
      <c r="A9" s="943" t="s">
        <v>629</v>
      </c>
      <c r="B9" s="944">
        <v>9.3858200185837983</v>
      </c>
      <c r="C9" s="944">
        <v>9.2459486070135242</v>
      </c>
      <c r="D9" s="1695">
        <v>1.5127859510723818</v>
      </c>
      <c r="E9" s="701"/>
    </row>
    <row r="10" spans="1:6" s="901" customFormat="1" ht="12" x14ac:dyDescent="0.2">
      <c r="A10" s="943"/>
      <c r="B10" s="941"/>
      <c r="C10" s="941"/>
      <c r="D10" s="1694"/>
      <c r="E10" s="701"/>
    </row>
    <row r="11" spans="1:6" s="901" customFormat="1" ht="12" x14ac:dyDescent="0.2">
      <c r="A11" s="939" t="s">
        <v>193</v>
      </c>
      <c r="B11" s="941">
        <v>19.256739627308814</v>
      </c>
      <c r="C11" s="941">
        <v>18.710721522541757</v>
      </c>
      <c r="D11" s="1694">
        <v>2.9182097767274318</v>
      </c>
      <c r="E11" s="701"/>
    </row>
    <row r="12" spans="1:6" s="901" customFormat="1" ht="12" x14ac:dyDescent="0.2">
      <c r="A12" s="943" t="s">
        <v>1108</v>
      </c>
      <c r="B12" s="944">
        <v>7.422266345962603</v>
      </c>
      <c r="C12" s="944">
        <v>8.4035793220689676</v>
      </c>
      <c r="D12" s="1695">
        <v>-11.677321513813766</v>
      </c>
      <c r="E12" s="701"/>
    </row>
    <row r="13" spans="1:6" s="901" customFormat="1" ht="12" x14ac:dyDescent="0.2">
      <c r="A13" s="943" t="s">
        <v>1109</v>
      </c>
      <c r="B13" s="944">
        <v>4.8368068279293048</v>
      </c>
      <c r="C13" s="944">
        <v>3.3515333816489963</v>
      </c>
      <c r="D13" s="1695">
        <v>44.316236096969305</v>
      </c>
      <c r="E13" s="701"/>
    </row>
    <row r="14" spans="1:6" s="901" customFormat="1" ht="12" x14ac:dyDescent="0.2">
      <c r="A14" s="943" t="s">
        <v>1110</v>
      </c>
      <c r="B14" s="944">
        <v>6.997666453416894</v>
      </c>
      <c r="C14" s="944">
        <v>6.9556088188238281</v>
      </c>
      <c r="D14" s="1695">
        <v>0.60465784791183808</v>
      </c>
      <c r="E14" s="701"/>
    </row>
    <row r="15" spans="1:6" s="901" customFormat="1" ht="12" x14ac:dyDescent="0.2">
      <c r="A15" s="943"/>
      <c r="B15" s="941"/>
      <c r="C15" s="941"/>
      <c r="D15" s="1694"/>
      <c r="E15" s="701"/>
    </row>
    <row r="16" spans="1:6" s="901" customFormat="1" ht="12" x14ac:dyDescent="0.2">
      <c r="A16" s="939" t="s">
        <v>461</v>
      </c>
      <c r="B16" s="941">
        <v>15.250106045433517</v>
      </c>
      <c r="C16" s="941">
        <v>14.961622290461751</v>
      </c>
      <c r="D16" s="1694">
        <v>1.9281582529701913</v>
      </c>
      <c r="E16" s="701"/>
    </row>
    <row r="17" spans="1:5" s="901" customFormat="1" ht="12" x14ac:dyDescent="0.2">
      <c r="A17" s="943" t="s">
        <v>630</v>
      </c>
      <c r="B17" s="944">
        <v>4.0491572968142542</v>
      </c>
      <c r="C17" s="944">
        <v>4.0357406142082262</v>
      </c>
      <c r="D17" s="1695">
        <v>0.33244660369879941</v>
      </c>
      <c r="E17" s="701"/>
    </row>
    <row r="18" spans="1:5" s="901" customFormat="1" ht="12" x14ac:dyDescent="0.2">
      <c r="A18" s="943" t="s">
        <v>631</v>
      </c>
      <c r="B18" s="944">
        <v>4.1809287601506622</v>
      </c>
      <c r="C18" s="944">
        <v>3.4674646264940563</v>
      </c>
      <c r="D18" s="1695">
        <v>20.57595997390138</v>
      </c>
      <c r="E18" s="701"/>
    </row>
    <row r="19" spans="1:5" s="901" customFormat="1" ht="12" x14ac:dyDescent="0.2">
      <c r="A19" s="943" t="s">
        <v>638</v>
      </c>
      <c r="B19" s="944">
        <v>6.3502413414262033</v>
      </c>
      <c r="C19" s="944">
        <v>6.5278070309025118</v>
      </c>
      <c r="D19" s="1695">
        <v>-2.7201430531833437</v>
      </c>
      <c r="E19" s="701"/>
    </row>
    <row r="20" spans="1:5" s="901" customFormat="1" ht="12" x14ac:dyDescent="0.2">
      <c r="A20" s="943" t="s">
        <v>632</v>
      </c>
      <c r="B20" s="944">
        <v>0.6697786470423972</v>
      </c>
      <c r="C20" s="944">
        <v>0.93061001885695616</v>
      </c>
      <c r="D20" s="1695">
        <v>-28.027999541089322</v>
      </c>
      <c r="E20" s="701"/>
    </row>
    <row r="21" spans="1:5" s="901" customFormat="1" ht="12" x14ac:dyDescent="0.2">
      <c r="A21" s="943"/>
      <c r="B21" s="941"/>
      <c r="C21" s="941"/>
      <c r="D21" s="1694"/>
      <c r="E21" s="701"/>
    </row>
    <row r="22" spans="1:5" s="901" customFormat="1" ht="12" x14ac:dyDescent="0.2">
      <c r="A22" s="939" t="s">
        <v>626</v>
      </c>
      <c r="B22" s="941">
        <v>55.063745631004501</v>
      </c>
      <c r="C22" s="941">
        <v>55.578511352970132</v>
      </c>
      <c r="D22" s="1694">
        <v>-0.92619559148757746</v>
      </c>
      <c r="E22" s="701"/>
    </row>
    <row r="23" spans="1:5" s="901" customFormat="1" ht="12" x14ac:dyDescent="0.2">
      <c r="A23" s="943" t="s">
        <v>633</v>
      </c>
      <c r="B23" s="944">
        <v>39.44524838567105</v>
      </c>
      <c r="C23" s="944">
        <v>39.212803837970796</v>
      </c>
      <c r="D23" s="1695">
        <v>0.59277716702106353</v>
      </c>
      <c r="E23" s="701"/>
    </row>
    <row r="24" spans="1:5" s="901" customFormat="1" ht="12" x14ac:dyDescent="0.2">
      <c r="A24" s="943" t="s">
        <v>634</v>
      </c>
      <c r="B24" s="944">
        <v>3.0083202475099862</v>
      </c>
      <c r="C24" s="944">
        <v>4.6035643591974509</v>
      </c>
      <c r="D24" s="1695">
        <v>-34.652369060515689</v>
      </c>
      <c r="E24" s="701"/>
    </row>
    <row r="25" spans="1:5" s="901" customFormat="1" ht="12" x14ac:dyDescent="0.2">
      <c r="A25" s="943" t="s">
        <v>635</v>
      </c>
      <c r="B25" s="944">
        <v>5.2582470326017976</v>
      </c>
      <c r="C25" s="944">
        <v>4.0387396518817713</v>
      </c>
      <c r="D25" s="1695">
        <v>30.195246186562706</v>
      </c>
      <c r="E25" s="701"/>
    </row>
    <row r="26" spans="1:5" s="901" customFormat="1" ht="12" x14ac:dyDescent="0.2">
      <c r="A26" s="943" t="s">
        <v>636</v>
      </c>
      <c r="B26" s="944">
        <v>2.847948979835718</v>
      </c>
      <c r="C26" s="944">
        <v>2.5157966671853695</v>
      </c>
      <c r="D26" s="1695">
        <v>13.202669237254172</v>
      </c>
      <c r="E26" s="701"/>
    </row>
    <row r="27" spans="1:5" s="901" customFormat="1" ht="12" x14ac:dyDescent="0.2">
      <c r="A27" s="943" t="s">
        <v>204</v>
      </c>
      <c r="B27" s="944">
        <v>1.7328197973701251</v>
      </c>
      <c r="C27" s="944">
        <v>1.9015752674248989</v>
      </c>
      <c r="D27" s="1695">
        <v>-8.8745090949411303</v>
      </c>
      <c r="E27" s="701"/>
    </row>
    <row r="28" spans="1:5" s="901" customFormat="1" ht="12" x14ac:dyDescent="0.2">
      <c r="A28" s="943" t="s">
        <v>637</v>
      </c>
      <c r="B28" s="944">
        <v>2.7711611880158178</v>
      </c>
      <c r="C28" s="944">
        <v>3.306031569309853</v>
      </c>
      <c r="D28" s="1695">
        <v>-16.178622922396702</v>
      </c>
      <c r="E28" s="701"/>
    </row>
    <row r="29" spans="1:5" s="901" customFormat="1" ht="12" x14ac:dyDescent="0.2">
      <c r="A29" s="943"/>
      <c r="B29" s="941"/>
      <c r="C29" s="941"/>
      <c r="D29" s="1694"/>
      <c r="E29" s="701"/>
    </row>
    <row r="30" spans="1:5" s="901" customFormat="1" ht="12" x14ac:dyDescent="0.2">
      <c r="A30" s="939" t="s">
        <v>618</v>
      </c>
      <c r="B30" s="941">
        <v>86.316000318616517</v>
      </c>
      <c r="C30" s="941">
        <v>79.837252605597044</v>
      </c>
      <c r="D30" s="1694">
        <v>8.1149432145730884</v>
      </c>
      <c r="E30" s="701"/>
    </row>
    <row r="31" spans="1:5" s="901" customFormat="1" ht="12" x14ac:dyDescent="0.2">
      <c r="A31" s="939"/>
      <c r="B31" s="941"/>
      <c r="C31" s="941"/>
      <c r="D31" s="1694"/>
      <c r="E31" s="701"/>
    </row>
    <row r="32" spans="1:5" s="901" customFormat="1" ht="12" x14ac:dyDescent="0.2">
      <c r="A32" s="936" t="s">
        <v>586</v>
      </c>
      <c r="B32" s="937">
        <v>4.698891934265788</v>
      </c>
      <c r="C32" s="937">
        <v>6.1196042108707589</v>
      </c>
      <c r="D32" s="1693">
        <v>-23.215754281645239</v>
      </c>
      <c r="E32" s="701"/>
    </row>
    <row r="33" spans="1:5" s="901" customFormat="1" ht="12" x14ac:dyDescent="0.2">
      <c r="A33" s="712"/>
      <c r="B33" s="712"/>
      <c r="C33" s="712"/>
      <c r="D33" s="947"/>
      <c r="E33" s="701"/>
    </row>
    <row r="34" spans="1:5" s="901" customFormat="1" ht="12" x14ac:dyDescent="0.2">
      <c r="A34" s="948"/>
      <c r="B34" s="949"/>
      <c r="C34" s="949"/>
      <c r="D34" s="950"/>
      <c r="E34" s="701"/>
    </row>
    <row r="35" spans="1:5" s="901" customFormat="1" ht="26.1" customHeight="1" x14ac:dyDescent="0.2">
      <c r="A35" s="1986" t="s">
        <v>921</v>
      </c>
      <c r="B35" s="1986"/>
      <c r="C35" s="1986"/>
      <c r="D35" s="1986"/>
      <c r="E35" s="701"/>
    </row>
    <row r="36" spans="1:5" s="901" customFormat="1" ht="12" customHeight="1" x14ac:dyDescent="0.2">
      <c r="A36" s="1984" t="s">
        <v>770</v>
      </c>
      <c r="B36" s="1984"/>
      <c r="C36" s="1984"/>
      <c r="D36" s="1984"/>
      <c r="E36" s="701"/>
    </row>
    <row r="37" spans="1:5" s="901" customFormat="1" ht="12" x14ac:dyDescent="0.2">
      <c r="A37" s="809" t="s">
        <v>677</v>
      </c>
      <c r="B37" s="809"/>
      <c r="C37" s="809"/>
      <c r="D37" s="809"/>
      <c r="E37" s="701"/>
    </row>
    <row r="38" spans="1:5" x14ac:dyDescent="0.2">
      <c r="A38" s="809"/>
      <c r="B38" s="809"/>
      <c r="C38" s="809"/>
      <c r="D38" s="809"/>
    </row>
  </sheetData>
  <mergeCells count="4">
    <mergeCell ref="A1:D1"/>
    <mergeCell ref="A2:D2"/>
    <mergeCell ref="A35:D35"/>
    <mergeCell ref="A36:D36"/>
  </mergeCells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Q34"/>
  <sheetViews>
    <sheetView showGridLines="0" zoomScaleNormal="100" workbookViewId="0">
      <selection activeCell="N44" sqref="N44"/>
    </sheetView>
  </sheetViews>
  <sheetFormatPr defaultColWidth="9.140625" defaultRowHeight="12" x14ac:dyDescent="0.2"/>
  <cols>
    <col min="1" max="1" width="27.7109375" style="701" customWidth="1"/>
    <col min="2" max="7" width="8.7109375" style="701" customWidth="1"/>
    <col min="8" max="8" width="9.140625" style="701"/>
    <col min="9" max="9" width="27.7109375" style="701" customWidth="1"/>
    <col min="10" max="15" width="8.7109375" style="701" customWidth="1"/>
    <col min="16" max="16384" width="9.140625" style="701"/>
  </cols>
  <sheetData>
    <row r="1" spans="1:17" s="747" customFormat="1" ht="15.75" x14ac:dyDescent="0.25">
      <c r="A1" s="1893" t="str">
        <f>CONCATENATE('List of Tables'!A100,":  ",'List of Tables'!C100)</f>
        <v>TABLE 85:  Air Visitor Personal Daily Spending by Category and Island 2015</v>
      </c>
      <c r="B1" s="1893"/>
      <c r="C1" s="1893"/>
      <c r="D1" s="1893"/>
      <c r="E1" s="1893"/>
      <c r="F1" s="1893"/>
      <c r="G1" s="1893"/>
      <c r="I1" s="1893" t="s">
        <v>1092</v>
      </c>
      <c r="J1" s="1893"/>
      <c r="K1" s="1893"/>
      <c r="L1" s="1893"/>
      <c r="M1" s="1893"/>
      <c r="N1" s="1893"/>
      <c r="O1" s="1893"/>
      <c r="Q1" s="1353"/>
    </row>
    <row r="2" spans="1:17" ht="15.75" x14ac:dyDescent="0.25">
      <c r="A2" s="1983" t="s">
        <v>650</v>
      </c>
      <c r="B2" s="1983"/>
      <c r="C2" s="1983"/>
      <c r="D2" s="1983"/>
      <c r="E2" s="1983"/>
      <c r="F2" s="1983"/>
      <c r="G2" s="1983"/>
      <c r="I2" s="1983" t="s">
        <v>650</v>
      </c>
      <c r="J2" s="1983"/>
      <c r="K2" s="1983"/>
      <c r="L2" s="1983"/>
      <c r="M2" s="1983"/>
      <c r="N2" s="1983"/>
      <c r="O2" s="1983"/>
    </row>
    <row r="3" spans="1:17" x14ac:dyDescent="0.2">
      <c r="C3" s="888"/>
      <c r="G3" s="888"/>
      <c r="K3" s="888"/>
      <c r="O3" s="888"/>
    </row>
    <row r="4" spans="1:17" ht="24" x14ac:dyDescent="0.2">
      <c r="A4" s="934" t="s">
        <v>463</v>
      </c>
      <c r="B4" s="935" t="s">
        <v>541</v>
      </c>
      <c r="C4" s="935" t="s">
        <v>214</v>
      </c>
      <c r="D4" s="935" t="s">
        <v>244</v>
      </c>
      <c r="E4" s="935" t="s">
        <v>203</v>
      </c>
      <c r="F4" s="935" t="s">
        <v>246</v>
      </c>
      <c r="G4" s="963" t="s">
        <v>126</v>
      </c>
      <c r="I4" s="934" t="s">
        <v>463</v>
      </c>
      <c r="J4" s="935" t="s">
        <v>541</v>
      </c>
      <c r="K4" s="935" t="s">
        <v>214</v>
      </c>
      <c r="L4" s="935" t="s">
        <v>244</v>
      </c>
      <c r="M4" s="935" t="s">
        <v>203</v>
      </c>
      <c r="N4" s="935" t="s">
        <v>246</v>
      </c>
      <c r="O4" s="963" t="s">
        <v>126</v>
      </c>
    </row>
    <row r="5" spans="1:17" x14ac:dyDescent="0.2">
      <c r="A5" s="936" t="s">
        <v>460</v>
      </c>
      <c r="B5" s="937">
        <v>202.26283676124609</v>
      </c>
      <c r="C5" s="937">
        <v>197.55883178152303</v>
      </c>
      <c r="D5" s="938">
        <v>117.97843975868402</v>
      </c>
      <c r="E5" s="938">
        <v>263.32994064759669</v>
      </c>
      <c r="F5" s="937">
        <v>172.87207343394488</v>
      </c>
      <c r="G5" s="937">
        <v>160.37113100516419</v>
      </c>
      <c r="I5" s="936" t="s">
        <v>460</v>
      </c>
      <c r="J5" s="937">
        <v>209.47522786910022</v>
      </c>
      <c r="K5" s="937">
        <v>201.20477356839561</v>
      </c>
      <c r="L5" s="938">
        <v>122.31659705517447</v>
      </c>
      <c r="M5" s="938">
        <v>319.77194569610714</v>
      </c>
      <c r="N5" s="937">
        <v>164.97651683318023</v>
      </c>
      <c r="O5" s="937">
        <v>172.1812395358626</v>
      </c>
    </row>
    <row r="6" spans="1:17" x14ac:dyDescent="0.2">
      <c r="A6" s="939" t="s">
        <v>625</v>
      </c>
      <c r="B6" s="940">
        <v>39.458642196927229</v>
      </c>
      <c r="C6" s="941">
        <v>40.046983002253079</v>
      </c>
      <c r="D6" s="942">
        <v>21.880073622191002</v>
      </c>
      <c r="E6" s="942">
        <v>58.393922346168118</v>
      </c>
      <c r="F6" s="940">
        <v>36.368823074841259</v>
      </c>
      <c r="G6" s="941">
        <v>32.138211701452718</v>
      </c>
      <c r="I6" s="939" t="s">
        <v>625</v>
      </c>
      <c r="J6" s="940">
        <v>40.58799414245216</v>
      </c>
      <c r="K6" s="941">
        <v>41.039959525142251</v>
      </c>
      <c r="L6" s="942">
        <v>22.929431186921196</v>
      </c>
      <c r="M6" s="942">
        <v>74.122347477031809</v>
      </c>
      <c r="N6" s="940">
        <v>34.385625067558358</v>
      </c>
      <c r="O6" s="941">
        <v>33.964508621615785</v>
      </c>
    </row>
    <row r="7" spans="1:17" x14ac:dyDescent="0.2">
      <c r="A7" s="943" t="s">
        <v>627</v>
      </c>
      <c r="B7" s="944">
        <v>26.423628495069746</v>
      </c>
      <c r="C7" s="944">
        <v>25.44525146086664</v>
      </c>
      <c r="D7" s="945">
        <v>10.449517308959431</v>
      </c>
      <c r="E7" s="945">
        <v>49.819729320958665</v>
      </c>
      <c r="F7" s="944">
        <v>22.454500783545306</v>
      </c>
      <c r="G7" s="944">
        <v>21.014613360154428</v>
      </c>
      <c r="I7" s="943" t="s">
        <v>627</v>
      </c>
      <c r="J7" s="944">
        <v>28.705924558488622</v>
      </c>
      <c r="K7" s="944">
        <v>26.447990131149147</v>
      </c>
      <c r="L7" s="945">
        <v>10.73438839673724</v>
      </c>
      <c r="M7" s="945">
        <v>66.019686871288471</v>
      </c>
      <c r="N7" s="944">
        <v>21.113499830414696</v>
      </c>
      <c r="O7" s="944">
        <v>22.462282181392371</v>
      </c>
    </row>
    <row r="8" spans="1:17" x14ac:dyDescent="0.2">
      <c r="A8" s="943" t="s">
        <v>628</v>
      </c>
      <c r="B8" s="944">
        <v>4.5504030193095346</v>
      </c>
      <c r="C8" s="944">
        <v>4.3434274660999916</v>
      </c>
      <c r="D8" s="945">
        <v>5.3535365209184539E-2</v>
      </c>
      <c r="E8" s="945">
        <v>0.30446526111641142</v>
      </c>
      <c r="F8" s="944">
        <v>3.6962362140616158</v>
      </c>
      <c r="G8" s="944">
        <v>2.0665594791549844</v>
      </c>
      <c r="I8" s="943" t="s">
        <v>628</v>
      </c>
      <c r="J8" s="944">
        <v>3.9400499027991489</v>
      </c>
      <c r="K8" s="944">
        <v>4.6438718970761554</v>
      </c>
      <c r="L8" s="945">
        <v>0.14826416523960861</v>
      </c>
      <c r="M8" s="945">
        <v>2.4182800793437038</v>
      </c>
      <c r="N8" s="944">
        <v>3.4657889771402166</v>
      </c>
      <c r="O8" s="944">
        <v>2.2492870280658326</v>
      </c>
    </row>
    <row r="9" spans="1:17" x14ac:dyDescent="0.2">
      <c r="A9" s="943" t="s">
        <v>629</v>
      </c>
      <c r="B9" s="944">
        <v>8.4846106825479417</v>
      </c>
      <c r="C9" s="944">
        <v>10.258304075286437</v>
      </c>
      <c r="D9" s="945">
        <v>11.377020948022386</v>
      </c>
      <c r="E9" s="945">
        <v>8.2697277640930373</v>
      </c>
      <c r="F9" s="944">
        <v>10.218086077234345</v>
      </c>
      <c r="G9" s="944">
        <v>9.0570388621433082</v>
      </c>
      <c r="I9" s="943" t="s">
        <v>629</v>
      </c>
      <c r="J9" s="944">
        <v>7.9420196811643855</v>
      </c>
      <c r="K9" s="944">
        <v>9.9480974969169473</v>
      </c>
      <c r="L9" s="945">
        <v>12.046778624944347</v>
      </c>
      <c r="M9" s="945">
        <v>5.6843805263996163</v>
      </c>
      <c r="N9" s="944">
        <v>9.8063362600034409</v>
      </c>
      <c r="O9" s="944">
        <v>9.2529394121575823</v>
      </c>
    </row>
    <row r="10" spans="1:17" x14ac:dyDescent="0.2">
      <c r="A10" s="943"/>
      <c r="B10" s="941"/>
      <c r="C10" s="941"/>
      <c r="D10" s="942"/>
      <c r="E10" s="942"/>
      <c r="F10" s="941"/>
      <c r="G10" s="941"/>
      <c r="I10" s="943"/>
      <c r="J10" s="941"/>
      <c r="K10" s="941"/>
      <c r="L10" s="942"/>
      <c r="M10" s="942"/>
      <c r="N10" s="941"/>
      <c r="O10" s="941"/>
    </row>
    <row r="11" spans="1:17" x14ac:dyDescent="0.2">
      <c r="A11" s="939" t="s">
        <v>193</v>
      </c>
      <c r="B11" s="941">
        <v>16.951737401208156</v>
      </c>
      <c r="C11" s="941">
        <v>16.247284525176127</v>
      </c>
      <c r="D11" s="942">
        <v>7.5039511348288324</v>
      </c>
      <c r="E11" s="942">
        <v>20.010926913260928</v>
      </c>
      <c r="F11" s="941">
        <v>19.866086721823955</v>
      </c>
      <c r="G11" s="941">
        <v>16.968462873351026</v>
      </c>
      <c r="I11" s="939" t="s">
        <v>193</v>
      </c>
      <c r="J11" s="941">
        <v>16.651916240302416</v>
      </c>
      <c r="K11" s="941">
        <v>17.571047274831326</v>
      </c>
      <c r="L11" s="942">
        <v>11.56317473269905</v>
      </c>
      <c r="M11" s="942">
        <v>26.043601257287001</v>
      </c>
      <c r="N11" s="941">
        <v>19.000621779271164</v>
      </c>
      <c r="O11" s="941">
        <v>18.096871017845885</v>
      </c>
    </row>
    <row r="12" spans="1:17" x14ac:dyDescent="0.2">
      <c r="A12" s="943"/>
      <c r="B12" s="941"/>
      <c r="C12" s="941"/>
      <c r="D12" s="945"/>
      <c r="E12" s="945"/>
      <c r="F12" s="941"/>
      <c r="G12" s="941"/>
      <c r="I12" s="943"/>
      <c r="J12" s="941"/>
      <c r="K12" s="941"/>
      <c r="L12" s="945"/>
      <c r="M12" s="945"/>
      <c r="N12" s="941"/>
      <c r="O12" s="941"/>
    </row>
    <row r="13" spans="1:17" x14ac:dyDescent="0.2">
      <c r="A13" s="939" t="s">
        <v>461</v>
      </c>
      <c r="B13" s="941">
        <v>14.712402526573774</v>
      </c>
      <c r="C13" s="941">
        <v>19.639611638693214</v>
      </c>
      <c r="D13" s="942">
        <v>31.958518983046751</v>
      </c>
      <c r="E13" s="942">
        <v>14.869594647431825</v>
      </c>
      <c r="F13" s="941">
        <v>19.434386820448569</v>
      </c>
      <c r="G13" s="941">
        <v>23.838021462423654</v>
      </c>
      <c r="I13" s="939" t="s">
        <v>461</v>
      </c>
      <c r="J13" s="941">
        <v>14.669093578596993</v>
      </c>
      <c r="K13" s="941">
        <v>19.7997426992359</v>
      </c>
      <c r="L13" s="942">
        <v>26.188415975141361</v>
      </c>
      <c r="M13" s="942">
        <v>17.607408422504243</v>
      </c>
      <c r="N13" s="941">
        <v>19.62769585702161</v>
      </c>
      <c r="O13" s="941">
        <v>25.026456177600089</v>
      </c>
    </row>
    <row r="14" spans="1:17" x14ac:dyDescent="0.2">
      <c r="A14" s="943" t="s">
        <v>630</v>
      </c>
      <c r="B14" s="944">
        <v>1.9639117042701257</v>
      </c>
      <c r="C14" s="944">
        <v>2.6198175405035018</v>
      </c>
      <c r="D14" s="945">
        <v>9.6362809030575409</v>
      </c>
      <c r="E14" s="945">
        <v>7.3601771920892993</v>
      </c>
      <c r="F14" s="944">
        <v>3.0107244755510005</v>
      </c>
      <c r="G14" s="944">
        <v>7.0571205252607063</v>
      </c>
      <c r="I14" s="943" t="s">
        <v>630</v>
      </c>
      <c r="J14" s="944">
        <v>2.1849339454092767</v>
      </c>
      <c r="K14" s="944">
        <v>2.7624408859282625</v>
      </c>
      <c r="L14" s="945">
        <v>10.499989087076681</v>
      </c>
      <c r="M14" s="945">
        <v>10.486273253193389</v>
      </c>
      <c r="N14" s="944">
        <v>2.5469062883713174</v>
      </c>
      <c r="O14" s="944">
        <v>6.5522915346729436</v>
      </c>
    </row>
    <row r="15" spans="1:17" x14ac:dyDescent="0.2">
      <c r="A15" s="943" t="s">
        <v>631</v>
      </c>
      <c r="B15" s="944">
        <v>1.9261222861850869</v>
      </c>
      <c r="C15" s="944">
        <v>0.60492767196586783</v>
      </c>
      <c r="D15" s="945">
        <v>0.95120323765388015</v>
      </c>
      <c r="E15" s="945">
        <v>1.9901191231914386</v>
      </c>
      <c r="F15" s="944">
        <v>0.36626756215245598</v>
      </c>
      <c r="G15" s="944">
        <v>0.48229938129058675</v>
      </c>
      <c r="I15" s="943" t="s">
        <v>631</v>
      </c>
      <c r="J15" s="944">
        <v>1.9876289900416042</v>
      </c>
      <c r="K15" s="944">
        <v>0.65057473495301199</v>
      </c>
      <c r="L15" s="945">
        <v>1.6265642046867534</v>
      </c>
      <c r="M15" s="945">
        <v>1.9256588160488513</v>
      </c>
      <c r="N15" s="944">
        <v>0.32504316732451133</v>
      </c>
      <c r="O15" s="944">
        <v>0.64250821360982735</v>
      </c>
    </row>
    <row r="16" spans="1:17" x14ac:dyDescent="0.2">
      <c r="A16" s="943" t="s">
        <v>638</v>
      </c>
      <c r="B16" s="944">
        <v>9.7089250966606837</v>
      </c>
      <c r="C16" s="944">
        <v>15.297305053155087</v>
      </c>
      <c r="D16" s="945">
        <v>19.92959465461449</v>
      </c>
      <c r="E16" s="945">
        <v>5.1181234475683794</v>
      </c>
      <c r="F16" s="944">
        <v>15.091971225265556</v>
      </c>
      <c r="G16" s="944">
        <v>14.554008305748177</v>
      </c>
      <c r="I16" s="943" t="s">
        <v>638</v>
      </c>
      <c r="J16" s="944">
        <v>9.2818992203431048</v>
      </c>
      <c r="K16" s="944">
        <v>14.84194348894412</v>
      </c>
      <c r="L16" s="945">
        <v>12.009046595930169</v>
      </c>
      <c r="M16" s="945">
        <v>4.1795337559097341</v>
      </c>
      <c r="N16" s="944">
        <v>15.517474171742577</v>
      </c>
      <c r="O16" s="944">
        <v>15.851988447258147</v>
      </c>
    </row>
    <row r="17" spans="1:15" x14ac:dyDescent="0.2">
      <c r="A17" s="943" t="s">
        <v>632</v>
      </c>
      <c r="B17" s="944">
        <v>1.1134434394578758</v>
      </c>
      <c r="C17" s="944">
        <v>1.1175613730687577</v>
      </c>
      <c r="D17" s="945">
        <v>1.4414401877208385</v>
      </c>
      <c r="E17" s="945">
        <v>0.40117488458270745</v>
      </c>
      <c r="F17" s="944">
        <v>0.96542355747955855</v>
      </c>
      <c r="G17" s="944">
        <v>1.7445932501241819</v>
      </c>
      <c r="I17" s="943" t="s">
        <v>632</v>
      </c>
      <c r="J17" s="944">
        <v>1.2146314228030075</v>
      </c>
      <c r="K17" s="944">
        <v>1.544783589410506</v>
      </c>
      <c r="L17" s="945">
        <v>2.0528160874477588</v>
      </c>
      <c r="M17" s="945">
        <v>1.0159425973522673</v>
      </c>
      <c r="N17" s="944">
        <v>1.2382722295832076</v>
      </c>
      <c r="O17" s="944">
        <v>1.9796679820591707</v>
      </c>
    </row>
    <row r="18" spans="1:15" x14ac:dyDescent="0.2">
      <c r="A18" s="943"/>
      <c r="B18" s="941"/>
      <c r="C18" s="941"/>
      <c r="D18" s="942"/>
      <c r="E18" s="942"/>
      <c r="F18" s="941"/>
      <c r="G18" s="941"/>
      <c r="I18" s="943"/>
      <c r="J18" s="941"/>
      <c r="K18" s="941"/>
      <c r="L18" s="942"/>
      <c r="M18" s="942"/>
      <c r="N18" s="941"/>
      <c r="O18" s="941"/>
    </row>
    <row r="19" spans="1:15" x14ac:dyDescent="0.2">
      <c r="A19" s="939" t="s">
        <v>626</v>
      </c>
      <c r="B19" s="941">
        <v>34.009143980289636</v>
      </c>
      <c r="C19" s="941">
        <v>17.637822753153685</v>
      </c>
      <c r="D19" s="942">
        <v>7.1918562699100752</v>
      </c>
      <c r="E19" s="942">
        <v>11.222591254327675</v>
      </c>
      <c r="F19" s="941">
        <v>14.606338528014692</v>
      </c>
      <c r="G19" s="941">
        <v>13.856640478393055</v>
      </c>
      <c r="I19" s="939" t="s">
        <v>626</v>
      </c>
      <c r="J19" s="941">
        <v>37.384715659810659</v>
      </c>
      <c r="K19" s="941">
        <v>18.818505674283323</v>
      </c>
      <c r="L19" s="942">
        <v>6.9231376171791359</v>
      </c>
      <c r="M19" s="942">
        <v>16.133293282506425</v>
      </c>
      <c r="N19" s="941">
        <v>13.640418339991625</v>
      </c>
      <c r="O19" s="941">
        <v>15.392375947573274</v>
      </c>
    </row>
    <row r="20" spans="1:15" x14ac:dyDescent="0.2">
      <c r="A20" s="943" t="s">
        <v>633</v>
      </c>
      <c r="B20" s="944">
        <v>12.983564548674421</v>
      </c>
      <c r="C20" s="944">
        <v>7.0589861734030892</v>
      </c>
      <c r="D20" s="945">
        <v>2.0529138175653783</v>
      </c>
      <c r="E20" s="945">
        <v>7.1776350315370241</v>
      </c>
      <c r="F20" s="944">
        <v>5.8717600313620624</v>
      </c>
      <c r="G20" s="944">
        <v>4.8550022066879359</v>
      </c>
      <c r="I20" s="943" t="s">
        <v>633</v>
      </c>
      <c r="J20" s="944">
        <v>14.467439744076854</v>
      </c>
      <c r="K20" s="944">
        <v>7.9107977996452457</v>
      </c>
      <c r="L20" s="945">
        <v>1.7211738769736993</v>
      </c>
      <c r="M20" s="945">
        <v>9.3646784468360718</v>
      </c>
      <c r="N20" s="944">
        <v>5.3965660791676813</v>
      </c>
      <c r="O20" s="944">
        <v>5.4010885353745852</v>
      </c>
    </row>
    <row r="21" spans="1:15" x14ac:dyDescent="0.2">
      <c r="A21" s="943" t="s">
        <v>634</v>
      </c>
      <c r="B21" s="944">
        <v>4.1815536193533704</v>
      </c>
      <c r="C21" s="944">
        <v>3.5448490707725986</v>
      </c>
      <c r="D21" s="945">
        <v>0.80723427059938402</v>
      </c>
      <c r="E21" s="945">
        <v>0.79733469399786783</v>
      </c>
      <c r="F21" s="944">
        <v>2.703097672164362</v>
      </c>
      <c r="G21" s="944">
        <v>1.7967793400440386</v>
      </c>
      <c r="I21" s="943" t="s">
        <v>634</v>
      </c>
      <c r="J21" s="944">
        <v>4.5911005075144029</v>
      </c>
      <c r="K21" s="944">
        <v>3.7017641355974722</v>
      </c>
      <c r="L21" s="945">
        <v>0.5505259684514493</v>
      </c>
      <c r="M21" s="945">
        <v>1.990261904045435</v>
      </c>
      <c r="N21" s="944">
        <v>2.5300878279736656</v>
      </c>
      <c r="O21" s="944">
        <v>2.5611219983833693</v>
      </c>
    </row>
    <row r="22" spans="1:15" x14ac:dyDescent="0.2">
      <c r="A22" s="943" t="s">
        <v>635</v>
      </c>
      <c r="B22" s="944">
        <v>1.7139930426878112</v>
      </c>
      <c r="C22" s="944">
        <v>0.5274181941781475</v>
      </c>
      <c r="D22" s="945">
        <v>3.6385173458263163E-2</v>
      </c>
      <c r="E22" s="945">
        <v>0.1497334601539668</v>
      </c>
      <c r="F22" s="944">
        <v>0.32188935621404136</v>
      </c>
      <c r="G22" s="944">
        <v>0.16267553023246945</v>
      </c>
      <c r="I22" s="943" t="s">
        <v>635</v>
      </c>
      <c r="J22" s="944">
        <v>1.7766427982124569</v>
      </c>
      <c r="K22" s="944">
        <v>0.54382450996656606</v>
      </c>
      <c r="L22" s="945">
        <v>5.6972136168117457E-2</v>
      </c>
      <c r="M22" s="945">
        <v>0.71236831161453673</v>
      </c>
      <c r="N22" s="944">
        <v>0.33592539174038294</v>
      </c>
      <c r="O22" s="944">
        <v>0.1960186469275112</v>
      </c>
    </row>
    <row r="23" spans="1:15" x14ac:dyDescent="0.2">
      <c r="A23" s="943" t="s">
        <v>636</v>
      </c>
      <c r="B23" s="944">
        <v>4.168118573512019</v>
      </c>
      <c r="C23" s="944">
        <v>0.67697595183658099</v>
      </c>
      <c r="D23" s="945">
        <v>1.5758541493902625E-2</v>
      </c>
      <c r="E23" s="945">
        <v>9.1470008994632267E-3</v>
      </c>
      <c r="F23" s="944">
        <v>0.13602668458426187</v>
      </c>
      <c r="G23" s="944">
        <v>0.21425353395533542</v>
      </c>
      <c r="I23" s="943" t="s">
        <v>636</v>
      </c>
      <c r="J23" s="944">
        <v>5.3464929938292354</v>
      </c>
      <c r="K23" s="944">
        <v>0.69941614741115321</v>
      </c>
      <c r="L23" s="945">
        <v>0.33908211816422379</v>
      </c>
      <c r="M23" s="945">
        <v>0.21772111744279884</v>
      </c>
      <c r="N23" s="944">
        <v>0.12863363750928042</v>
      </c>
      <c r="O23" s="944">
        <v>0.36181735408644816</v>
      </c>
    </row>
    <row r="24" spans="1:15" x14ac:dyDescent="0.2">
      <c r="A24" s="943" t="s">
        <v>204</v>
      </c>
      <c r="B24" s="944">
        <v>3.3479180514148283</v>
      </c>
      <c r="C24" s="944">
        <v>2.0046572693002429</v>
      </c>
      <c r="D24" s="945">
        <v>2.0260509246047276</v>
      </c>
      <c r="E24" s="945">
        <v>1.3250058167068988</v>
      </c>
      <c r="F24" s="944">
        <v>2.0412104542004945</v>
      </c>
      <c r="G24" s="944">
        <v>3.0810136918817355</v>
      </c>
      <c r="I24" s="943" t="s">
        <v>204</v>
      </c>
      <c r="J24" s="944">
        <v>3.1847819942186102</v>
      </c>
      <c r="K24" s="944">
        <v>2.0594822532732437</v>
      </c>
      <c r="L24" s="945">
        <v>1.8240577295942446</v>
      </c>
      <c r="M24" s="945">
        <v>1.6558953993562517</v>
      </c>
      <c r="N24" s="944">
        <v>1.8413871214614574</v>
      </c>
      <c r="O24" s="944">
        <v>3.2595608093992996</v>
      </c>
    </row>
    <row r="25" spans="1:15" x14ac:dyDescent="0.2">
      <c r="A25" s="943" t="s">
        <v>637</v>
      </c>
      <c r="B25" s="944">
        <v>7.6139961446471851</v>
      </c>
      <c r="C25" s="944">
        <v>3.824936093663029</v>
      </c>
      <c r="D25" s="945">
        <v>2.2535135421884203</v>
      </c>
      <c r="E25" s="945">
        <v>1.7637352510324538</v>
      </c>
      <c r="F25" s="944">
        <v>3.532354329489471</v>
      </c>
      <c r="G25" s="944">
        <v>3.7469161755915392</v>
      </c>
      <c r="I25" s="943" t="s">
        <v>637</v>
      </c>
      <c r="J25" s="944">
        <v>8.018257621959096</v>
      </c>
      <c r="K25" s="944">
        <v>3.9032208283896406</v>
      </c>
      <c r="L25" s="945">
        <v>2.4313257878274017</v>
      </c>
      <c r="M25" s="945">
        <v>2.1923681032113307</v>
      </c>
      <c r="N25" s="944">
        <v>3.4078182821391576</v>
      </c>
      <c r="O25" s="944">
        <v>3.6127686034020634</v>
      </c>
    </row>
    <row r="26" spans="1:15" x14ac:dyDescent="0.2">
      <c r="A26" s="943"/>
      <c r="B26" s="941"/>
      <c r="C26" s="941"/>
      <c r="D26" s="942"/>
      <c r="E26" s="942"/>
      <c r="F26" s="941"/>
      <c r="G26" s="941"/>
      <c r="I26" s="943"/>
      <c r="J26" s="941"/>
      <c r="K26" s="941"/>
      <c r="L26" s="942"/>
      <c r="M26" s="942"/>
      <c r="N26" s="941"/>
      <c r="O26" s="941"/>
    </row>
    <row r="27" spans="1:15" x14ac:dyDescent="0.2">
      <c r="A27" s="939" t="s">
        <v>618</v>
      </c>
      <c r="B27" s="941">
        <v>89.101933606635598</v>
      </c>
      <c r="C27" s="941">
        <v>96.481506771035413</v>
      </c>
      <c r="D27" s="942">
        <v>46.061026682245689</v>
      </c>
      <c r="E27" s="942">
        <v>151.57182777323911</v>
      </c>
      <c r="F27" s="941">
        <v>77.069084861237613</v>
      </c>
      <c r="G27" s="941">
        <v>68.03407742545312</v>
      </c>
      <c r="I27" s="939" t="s">
        <v>618</v>
      </c>
      <c r="J27" s="941">
        <v>92.756177647796775</v>
      </c>
      <c r="K27" s="941">
        <v>97.022464338193586</v>
      </c>
      <c r="L27" s="942">
        <v>52.018312640579786</v>
      </c>
      <c r="M27" s="942">
        <v>175.85324637968628</v>
      </c>
      <c r="N27" s="941">
        <v>72.920291201680314</v>
      </c>
      <c r="O27" s="941">
        <v>73.629750134684897</v>
      </c>
    </row>
    <row r="28" spans="1:15" x14ac:dyDescent="0.2">
      <c r="A28" s="939"/>
      <c r="B28" s="941"/>
      <c r="C28" s="941"/>
      <c r="D28" s="942"/>
      <c r="E28" s="942"/>
      <c r="F28" s="941"/>
      <c r="G28" s="941"/>
      <c r="I28" s="939"/>
      <c r="J28" s="941"/>
      <c r="K28" s="941"/>
      <c r="L28" s="942"/>
      <c r="M28" s="942"/>
      <c r="N28" s="941"/>
      <c r="O28" s="941"/>
    </row>
    <row r="29" spans="1:15" x14ac:dyDescent="0.2">
      <c r="A29" s="936" t="s">
        <v>586</v>
      </c>
      <c r="B29" s="937">
        <v>8.0289770496116635</v>
      </c>
      <c r="C29" s="937">
        <v>7.5056230912115165</v>
      </c>
      <c r="D29" s="938">
        <v>3.3830130664616709</v>
      </c>
      <c r="E29" s="938">
        <v>7.2610777131690485</v>
      </c>
      <c r="F29" s="937">
        <v>5.5273534275787979</v>
      </c>
      <c r="G29" s="937">
        <v>5.535717064090635</v>
      </c>
      <c r="I29" s="936" t="s">
        <v>586</v>
      </c>
      <c r="J29" s="937">
        <v>7.4253306001412085</v>
      </c>
      <c r="K29" s="937">
        <v>6.9530540567092149</v>
      </c>
      <c r="L29" s="938">
        <v>2.6941249026539333</v>
      </c>
      <c r="M29" s="938">
        <v>10.012048877091384</v>
      </c>
      <c r="N29" s="937">
        <v>5.4018645876571494</v>
      </c>
      <c r="O29" s="937">
        <v>6.07127763654265</v>
      </c>
    </row>
    <row r="30" spans="1:15" x14ac:dyDescent="0.2">
      <c r="A30" s="712"/>
      <c r="B30" s="712"/>
      <c r="C30" s="712"/>
      <c r="D30" s="947"/>
      <c r="E30" s="712"/>
      <c r="F30" s="712"/>
      <c r="G30" s="712"/>
      <c r="I30" s="712"/>
      <c r="J30" s="712"/>
      <c r="K30" s="712"/>
      <c r="L30" s="947"/>
      <c r="M30" s="712"/>
      <c r="N30" s="712"/>
      <c r="O30" s="712"/>
    </row>
    <row r="31" spans="1:15" x14ac:dyDescent="0.2">
      <c r="A31" s="948"/>
      <c r="B31" s="949"/>
      <c r="C31" s="949"/>
      <c r="D31" s="950"/>
      <c r="E31" s="948"/>
      <c r="F31" s="949"/>
      <c r="G31" s="949"/>
      <c r="I31" s="948"/>
      <c r="J31" s="949"/>
      <c r="K31" s="949"/>
      <c r="L31" s="950"/>
      <c r="M31" s="948"/>
      <c r="N31" s="949"/>
      <c r="O31" s="949"/>
    </row>
    <row r="32" spans="1:15" x14ac:dyDescent="0.2">
      <c r="A32" s="1985" t="s">
        <v>932</v>
      </c>
      <c r="B32" s="1985"/>
      <c r="C32" s="1985"/>
      <c r="D32" s="1985"/>
      <c r="E32" s="1985"/>
      <c r="F32" s="1985"/>
      <c r="G32" s="1985"/>
      <c r="I32" s="1985" t="s">
        <v>932</v>
      </c>
      <c r="J32" s="1985"/>
      <c r="K32" s="1985"/>
      <c r="L32" s="1985"/>
      <c r="M32" s="1985"/>
      <c r="N32" s="1985"/>
      <c r="O32" s="1985"/>
    </row>
    <row r="33" spans="1:15" x14ac:dyDescent="0.2">
      <c r="A33" s="809" t="s">
        <v>675</v>
      </c>
      <c r="B33" s="809"/>
      <c r="C33" s="809"/>
      <c r="D33" s="809"/>
      <c r="E33" s="809"/>
      <c r="F33" s="809"/>
      <c r="G33" s="809"/>
      <c r="I33" s="809" t="s">
        <v>675</v>
      </c>
      <c r="J33" s="809"/>
      <c r="K33" s="809"/>
      <c r="L33" s="809"/>
      <c r="M33" s="809"/>
      <c r="N33" s="809"/>
      <c r="O33" s="809"/>
    </row>
    <row r="34" spans="1:15" x14ac:dyDescent="0.2">
      <c r="A34" s="701" t="s">
        <v>677</v>
      </c>
      <c r="I34" s="701" t="s">
        <v>677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2:G2"/>
    <mergeCell ref="A1:G1"/>
    <mergeCell ref="A32:G32"/>
    <mergeCell ref="I1:O1"/>
    <mergeCell ref="I2:O2"/>
    <mergeCell ref="I32:O32"/>
  </mergeCells>
  <phoneticPr fontId="51" type="noConversion"/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R38"/>
  <sheetViews>
    <sheetView showGridLines="0" zoomScaleNormal="100" workbookViewId="0">
      <selection activeCell="H14" sqref="H14"/>
    </sheetView>
  </sheetViews>
  <sheetFormatPr defaultColWidth="9.140625" defaultRowHeight="12" x14ac:dyDescent="0.2"/>
  <cols>
    <col min="1" max="1" width="27.7109375" style="701" customWidth="1"/>
    <col min="2" max="7" width="8.7109375" style="701" customWidth="1"/>
    <col min="8" max="8" width="9.140625" style="701"/>
    <col min="9" max="9" width="2" style="701" customWidth="1"/>
    <col min="10" max="10" width="2.85546875" style="701" customWidth="1"/>
    <col min="11" max="11" width="26.85546875" style="701" customWidth="1"/>
    <col min="12" max="17" width="9.42578125" style="701" customWidth="1"/>
    <col min="18" max="16384" width="9.140625" style="701"/>
  </cols>
  <sheetData>
    <row r="1" spans="1:18" ht="30" customHeight="1" x14ac:dyDescent="0.25">
      <c r="A1" s="1893" t="str">
        <f>CONCATENATE('List of Tables'!A101,":  ",'List of Tables'!C101)</f>
        <v>TABLE 86:  Air Visitor Personal Daily Spending by Category and Island Growth 2015 vs. 2014R</v>
      </c>
      <c r="B1" s="1893"/>
      <c r="C1" s="1893"/>
      <c r="D1" s="1893"/>
      <c r="E1" s="1893"/>
      <c r="F1" s="1893"/>
      <c r="G1" s="1893"/>
      <c r="H1" s="747"/>
      <c r="I1" s="1369"/>
    </row>
    <row r="2" spans="1:18" ht="15.75" x14ac:dyDescent="0.25">
      <c r="A2" s="1983" t="s">
        <v>922</v>
      </c>
      <c r="B2" s="1983"/>
      <c r="C2" s="1983"/>
      <c r="D2" s="1983"/>
      <c r="E2" s="1983"/>
      <c r="F2" s="1983"/>
      <c r="G2" s="1983"/>
    </row>
    <row r="3" spans="1:18" ht="8.1" customHeight="1" x14ac:dyDescent="0.2">
      <c r="C3" s="888"/>
      <c r="G3" s="888"/>
    </row>
    <row r="4" spans="1:18" ht="31.5" customHeight="1" x14ac:dyDescent="0.2">
      <c r="A4" s="934" t="s">
        <v>463</v>
      </c>
      <c r="B4" s="935" t="s">
        <v>541</v>
      </c>
      <c r="C4" s="935" t="s">
        <v>214</v>
      </c>
      <c r="D4" s="935" t="s">
        <v>244</v>
      </c>
      <c r="E4" s="935" t="s">
        <v>203</v>
      </c>
      <c r="F4" s="935" t="s">
        <v>246</v>
      </c>
      <c r="G4" s="963" t="s">
        <v>126</v>
      </c>
    </row>
    <row r="5" spans="1:18" ht="15" customHeight="1" x14ac:dyDescent="0.2">
      <c r="A5" s="936" t="s">
        <v>460</v>
      </c>
      <c r="B5" s="1706">
        <v>-3.4430759098451058E-2</v>
      </c>
      <c r="C5" s="1706">
        <v>-1.8120553117161594E-2</v>
      </c>
      <c r="D5" s="1706">
        <v>-3.5466628412934006E-2</v>
      </c>
      <c r="E5" s="1706">
        <v>-0.17650705700790179</v>
      </c>
      <c r="F5" s="1706">
        <v>4.7858669538698176E-2</v>
      </c>
      <c r="G5" s="1706">
        <v>-6.8591145949083249E-2</v>
      </c>
      <c r="R5" s="931"/>
    </row>
    <row r="6" spans="1:18" x14ac:dyDescent="0.2">
      <c r="A6" s="939" t="s">
        <v>625</v>
      </c>
      <c r="B6" s="1707">
        <v>-2.7824778469249582E-2</v>
      </c>
      <c r="C6" s="1707">
        <v>-2.4195358240566654E-2</v>
      </c>
      <c r="D6" s="1707">
        <v>-4.5764657490881884E-2</v>
      </c>
      <c r="E6" s="1707">
        <v>-0.21219545341217691</v>
      </c>
      <c r="F6" s="1707">
        <v>5.7675205943950675E-2</v>
      </c>
      <c r="G6" s="1707">
        <v>-5.3770744647274826E-2</v>
      </c>
    </row>
    <row r="7" spans="1:18" x14ac:dyDescent="0.2">
      <c r="A7" s="943" t="s">
        <v>627</v>
      </c>
      <c r="B7" s="1708">
        <v>-7.9506098428171995E-2</v>
      </c>
      <c r="C7" s="1708">
        <v>-3.79136057337503E-2</v>
      </c>
      <c r="D7" s="1708">
        <v>-2.6538175930395494E-2</v>
      </c>
      <c r="E7" s="1708">
        <v>-0.24538070866517639</v>
      </c>
      <c r="F7" s="1708">
        <v>6.3513911189600786E-2</v>
      </c>
      <c r="G7" s="1708">
        <v>-6.4448875209892273E-2</v>
      </c>
    </row>
    <row r="8" spans="1:18" x14ac:dyDescent="0.2">
      <c r="A8" s="943" t="s">
        <v>628</v>
      </c>
      <c r="B8" s="1708">
        <v>0.15490999646394568</v>
      </c>
      <c r="C8" s="1708">
        <v>-6.4696967882625633E-2</v>
      </c>
      <c r="D8" s="1708">
        <v>-0.63891905287655704</v>
      </c>
      <c r="E8" s="1708">
        <v>-0.874098428996264</v>
      </c>
      <c r="F8" s="1708">
        <v>6.6491998918973991E-2</v>
      </c>
      <c r="G8" s="1708">
        <v>-8.1237986362272335E-2</v>
      </c>
    </row>
    <row r="9" spans="1:18" x14ac:dyDescent="0.2">
      <c r="A9" s="943" t="s">
        <v>629</v>
      </c>
      <c r="B9" s="1708">
        <v>6.8319019993162061E-2</v>
      </c>
      <c r="C9" s="1708">
        <v>3.1182502831885932E-2</v>
      </c>
      <c r="D9" s="1708">
        <v>-5.5596412765081003E-2</v>
      </c>
      <c r="E9" s="1708">
        <v>0.45481600425700797</v>
      </c>
      <c r="F9" s="1708">
        <v>4.198813974086172E-2</v>
      </c>
      <c r="G9" s="1708">
        <v>-2.1171710014320128E-2</v>
      </c>
    </row>
    <row r="10" spans="1:18" ht="6" customHeight="1" x14ac:dyDescent="0.2">
      <c r="A10" s="943"/>
      <c r="B10" s="1707"/>
      <c r="C10" s="1707"/>
      <c r="D10" s="1707"/>
      <c r="E10" s="1707"/>
      <c r="F10" s="1707"/>
      <c r="G10" s="1707"/>
    </row>
    <row r="11" spans="1:18" x14ac:dyDescent="0.2">
      <c r="A11" s="939" t="s">
        <v>193</v>
      </c>
      <c r="B11" s="1707">
        <v>1.8005204721129132E-2</v>
      </c>
      <c r="C11" s="1707">
        <v>-7.5337726257862239E-2</v>
      </c>
      <c r="D11" s="1707">
        <v>-0.35104750137445367</v>
      </c>
      <c r="E11" s="1707">
        <v>-0.23163748686016036</v>
      </c>
      <c r="F11" s="1707">
        <v>4.554929583920115E-2</v>
      </c>
      <c r="G11" s="1707">
        <v>-6.2353770625988375E-2</v>
      </c>
    </row>
    <row r="12" spans="1:18" ht="6.75" customHeight="1" x14ac:dyDescent="0.2">
      <c r="A12" s="943"/>
      <c r="B12" s="1707"/>
      <c r="C12" s="1707"/>
      <c r="D12" s="1707"/>
      <c r="E12" s="1707"/>
      <c r="F12" s="1707"/>
      <c r="G12" s="1707"/>
    </row>
    <row r="13" spans="1:18" x14ac:dyDescent="0.2">
      <c r="A13" s="939" t="s">
        <v>461</v>
      </c>
      <c r="B13" s="1707">
        <v>2.9523942801736106E-3</v>
      </c>
      <c r="C13" s="1707">
        <v>-8.0875323975227731E-3</v>
      </c>
      <c r="D13" s="1707">
        <v>0.22033035573371462</v>
      </c>
      <c r="E13" s="1707">
        <v>-0.15549214906454858</v>
      </c>
      <c r="F13" s="1707">
        <v>-9.8487890774956351E-3</v>
      </c>
      <c r="G13" s="1707">
        <v>-4.7487135483454589E-2</v>
      </c>
    </row>
    <row r="14" spans="1:18" x14ac:dyDescent="0.2">
      <c r="A14" s="943" t="s">
        <v>630</v>
      </c>
      <c r="B14" s="1708">
        <v>-0.10115740185351441</v>
      </c>
      <c r="C14" s="1708">
        <v>-5.1629465141236876E-2</v>
      </c>
      <c r="D14" s="1708">
        <v>-8.2258007780425857E-2</v>
      </c>
      <c r="E14" s="1708">
        <v>-0.2981131604740605</v>
      </c>
      <c r="F14" s="1708">
        <v>0.18211042522349075</v>
      </c>
      <c r="G14" s="1708">
        <v>7.7046173528199272E-2</v>
      </c>
    </row>
    <row r="15" spans="1:18" x14ac:dyDescent="0.2">
      <c r="A15" s="943" t="s">
        <v>631</v>
      </c>
      <c r="B15" s="1708">
        <v>-3.0944760900891228E-2</v>
      </c>
      <c r="C15" s="1708">
        <v>-7.0164211019416597E-2</v>
      </c>
      <c r="D15" s="1708">
        <v>-0.41520707580241845</v>
      </c>
      <c r="E15" s="1708">
        <v>3.3474417485258229E-2</v>
      </c>
      <c r="F15" s="1708">
        <v>0.1268274462351264</v>
      </c>
      <c r="G15" s="1708">
        <v>-0.24934908056526386</v>
      </c>
    </row>
    <row r="16" spans="1:18" x14ac:dyDescent="0.2">
      <c r="A16" s="943" t="s">
        <v>638</v>
      </c>
      <c r="B16" s="1708">
        <v>4.600630390186395E-2</v>
      </c>
      <c r="C16" s="1708">
        <v>3.0680723488144934E-2</v>
      </c>
      <c r="D16" s="1708">
        <v>0.65954844919733868</v>
      </c>
      <c r="E16" s="1708">
        <v>0.22456803712411894</v>
      </c>
      <c r="F16" s="1708">
        <v>-2.7420889622092277E-2</v>
      </c>
      <c r="G16" s="1708">
        <v>-8.188121924442085E-2</v>
      </c>
    </row>
    <row r="17" spans="1:7" x14ac:dyDescent="0.2">
      <c r="A17" s="943" t="s">
        <v>632</v>
      </c>
      <c r="B17" s="1708">
        <v>-8.3307562644493391E-2</v>
      </c>
      <c r="C17" s="1708">
        <v>-0.27655797178993696</v>
      </c>
      <c r="D17" s="1708">
        <v>-0.29782302636133201</v>
      </c>
      <c r="E17" s="1708">
        <v>-0.6051205199700822</v>
      </c>
      <c r="F17" s="1708">
        <v>-0.22034627409474225</v>
      </c>
      <c r="G17" s="1708">
        <v>-0.11874452386226583</v>
      </c>
    </row>
    <row r="18" spans="1:7" ht="5.25" customHeight="1" x14ac:dyDescent="0.2">
      <c r="A18" s="943"/>
      <c r="B18" s="1707"/>
      <c r="C18" s="1707"/>
      <c r="D18" s="1707"/>
      <c r="E18" s="1707"/>
      <c r="F18" s="1707"/>
      <c r="G18" s="1707"/>
    </row>
    <row r="19" spans="1:7" x14ac:dyDescent="0.2">
      <c r="A19" s="939" t="s">
        <v>626</v>
      </c>
      <c r="B19" s="1707">
        <v>-9.0292827428130815E-2</v>
      </c>
      <c r="C19" s="1707">
        <v>-6.2740524756071114E-2</v>
      </c>
      <c r="D19" s="1707">
        <v>3.8814576221067515E-2</v>
      </c>
      <c r="E19" s="1707">
        <v>-0.30438311274632929</v>
      </c>
      <c r="F19" s="1707">
        <v>7.0813091207850815E-2</v>
      </c>
      <c r="G19" s="1707">
        <v>-9.9772476608612159E-2</v>
      </c>
    </row>
    <row r="20" spans="1:7" x14ac:dyDescent="0.2">
      <c r="A20" s="943" t="s">
        <v>633</v>
      </c>
      <c r="B20" s="1708">
        <v>-0.1025665371103377</v>
      </c>
      <c r="C20" s="1708">
        <v>-0.10767708236460745</v>
      </c>
      <c r="D20" s="1708">
        <v>0.19274051566188638</v>
      </c>
      <c r="E20" s="1708">
        <v>-0.23354175241734615</v>
      </c>
      <c r="F20" s="1708">
        <v>8.8054875123046911E-2</v>
      </c>
      <c r="G20" s="1708">
        <v>-0.1011067167497887</v>
      </c>
    </row>
    <row r="21" spans="1:7" x14ac:dyDescent="0.2">
      <c r="A21" s="943" t="s">
        <v>634</v>
      </c>
      <c r="B21" s="1708">
        <v>-8.9204513708796798E-2</v>
      </c>
      <c r="C21" s="1708">
        <v>-4.2389266057208476E-2</v>
      </c>
      <c r="D21" s="1708">
        <v>0.46629644532485615</v>
      </c>
      <c r="E21" s="1708">
        <v>-0.5993820248595455</v>
      </c>
      <c r="F21" s="1708">
        <v>6.838096380601108E-2</v>
      </c>
      <c r="G21" s="1708">
        <v>-0.2984405502048707</v>
      </c>
    </row>
    <row r="22" spans="1:7" x14ac:dyDescent="0.2">
      <c r="A22" s="943" t="s">
        <v>635</v>
      </c>
      <c r="B22" s="1708">
        <v>-3.5263000299035813E-2</v>
      </c>
      <c r="C22" s="1708">
        <v>-3.0168400812657755E-2</v>
      </c>
      <c r="D22" s="1708">
        <v>-0.36135142710999657</v>
      </c>
      <c r="E22" s="1708">
        <v>-0.78980892648831391</v>
      </c>
      <c r="F22" s="1708">
        <v>-4.178319314780829E-2</v>
      </c>
      <c r="G22" s="1708">
        <v>-0.17010175928503488</v>
      </c>
    </row>
    <row r="23" spans="1:7" x14ac:dyDescent="0.2">
      <c r="A23" s="943" t="s">
        <v>636</v>
      </c>
      <c r="B23" s="1708">
        <v>-0.22040137744073759</v>
      </c>
      <c r="C23" s="1708">
        <v>-3.2084182868287001E-2</v>
      </c>
      <c r="D23" s="1708">
        <v>-0.95352588458743071</v>
      </c>
      <c r="E23" s="1708">
        <v>-0.9579875346640806</v>
      </c>
      <c r="F23" s="1708">
        <v>5.7473668770721589E-2</v>
      </c>
      <c r="G23" s="1708">
        <v>-0.40784063689729949</v>
      </c>
    </row>
    <row r="24" spans="1:7" x14ac:dyDescent="0.2">
      <c r="A24" s="943" t="s">
        <v>204</v>
      </c>
      <c r="B24" s="1708">
        <v>5.1223618286074794E-2</v>
      </c>
      <c r="C24" s="1708">
        <v>-2.6620760575073954E-2</v>
      </c>
      <c r="D24" s="1708">
        <v>0.11073837836010578</v>
      </c>
      <c r="E24" s="1708">
        <v>-0.19982517179405782</v>
      </c>
      <c r="F24" s="1708">
        <v>0.10851782898342575</v>
      </c>
      <c r="G24" s="1708">
        <v>-5.4776433991568438E-2</v>
      </c>
    </row>
    <row r="25" spans="1:7" x14ac:dyDescent="0.2">
      <c r="A25" s="943" t="s">
        <v>637</v>
      </c>
      <c r="B25" s="1708">
        <v>-5.0417621429970708E-2</v>
      </c>
      <c r="C25" s="1708">
        <v>-2.005644522011573E-2</v>
      </c>
      <c r="D25" s="1708">
        <v>-7.3133862409229811E-2</v>
      </c>
      <c r="E25" s="1708">
        <v>-0.19551135210871992</v>
      </c>
      <c r="F25" s="1708">
        <v>3.6544215987989709E-2</v>
      </c>
      <c r="G25" s="1708">
        <v>3.7131515166277752E-2</v>
      </c>
    </row>
    <row r="26" spans="1:7" ht="6" customHeight="1" x14ac:dyDescent="0.2">
      <c r="A26" s="943"/>
      <c r="B26" s="1707"/>
      <c r="C26" s="1707"/>
      <c r="D26" s="1707"/>
      <c r="E26" s="1707"/>
      <c r="F26" s="1707"/>
      <c r="G26" s="1707"/>
    </row>
    <row r="27" spans="1:7" x14ac:dyDescent="0.2">
      <c r="A27" s="939" t="s">
        <v>618</v>
      </c>
      <c r="B27" s="1707">
        <v>-3.9396233586043813E-2</v>
      </c>
      <c r="C27" s="1707">
        <v>-5.5755908783407561E-3</v>
      </c>
      <c r="D27" s="1707">
        <v>-0.114522860429863</v>
      </c>
      <c r="E27" s="1707">
        <v>-0.13807773871868678</v>
      </c>
      <c r="F27" s="1707">
        <v>5.6894913489617241E-2</v>
      </c>
      <c r="G27" s="1707">
        <v>-7.5997442596179798E-2</v>
      </c>
    </row>
    <row r="28" spans="1:7" ht="8.25" customHeight="1" x14ac:dyDescent="0.2">
      <c r="A28" s="939"/>
      <c r="B28" s="1707"/>
      <c r="C28" s="1707"/>
      <c r="D28" s="1707"/>
      <c r="E28" s="1707"/>
      <c r="F28" s="1707"/>
      <c r="G28" s="1707"/>
    </row>
    <row r="29" spans="1:7" x14ac:dyDescent="0.2">
      <c r="A29" s="936" t="s">
        <v>586</v>
      </c>
      <c r="B29" s="1706">
        <v>8.1295565406740988E-2</v>
      </c>
      <c r="C29" s="1706">
        <v>7.9471413568129923E-2</v>
      </c>
      <c r="D29" s="1706">
        <v>0.25570015819575637</v>
      </c>
      <c r="E29" s="1706">
        <v>-0.27476605415069894</v>
      </c>
      <c r="F29" s="1706">
        <v>2.3230652654341055E-2</v>
      </c>
      <c r="G29" s="1706">
        <v>-8.8212169581655842E-2</v>
      </c>
    </row>
    <row r="30" spans="1:7" ht="6.75" customHeight="1" x14ac:dyDescent="0.2">
      <c r="A30" s="712"/>
      <c r="B30" s="712"/>
      <c r="C30" s="712"/>
      <c r="D30" s="947"/>
      <c r="E30" s="712"/>
      <c r="F30" s="712"/>
      <c r="G30" s="712"/>
    </row>
    <row r="31" spans="1:7" ht="8.1" customHeight="1" x14ac:dyDescent="0.2">
      <c r="A31" s="712"/>
      <c r="B31" s="964"/>
      <c r="C31" s="964"/>
      <c r="D31" s="966"/>
      <c r="E31" s="712"/>
      <c r="F31" s="964"/>
      <c r="G31" s="964"/>
    </row>
    <row r="32" spans="1:7" ht="12.75" customHeight="1" x14ac:dyDescent="0.2">
      <c r="A32" s="1985" t="s">
        <v>932</v>
      </c>
      <c r="B32" s="1985"/>
      <c r="C32" s="1985"/>
      <c r="D32" s="1985"/>
      <c r="E32" s="1985"/>
      <c r="F32" s="1985"/>
      <c r="G32" s="1985"/>
    </row>
    <row r="33" spans="1:17" ht="13.5" customHeight="1" x14ac:dyDescent="0.2">
      <c r="A33" s="809" t="s">
        <v>675</v>
      </c>
      <c r="B33" s="809"/>
      <c r="C33" s="809"/>
      <c r="D33" s="809"/>
      <c r="E33" s="809"/>
      <c r="F33" s="809"/>
      <c r="G33" s="809"/>
    </row>
    <row r="34" spans="1:17" x14ac:dyDescent="0.2">
      <c r="A34" s="701" t="s">
        <v>677</v>
      </c>
    </row>
    <row r="35" spans="1:17" x14ac:dyDescent="0.2">
      <c r="M35" s="888"/>
    </row>
    <row r="36" spans="1:17" x14ac:dyDescent="0.2">
      <c r="M36" s="888"/>
    </row>
    <row r="37" spans="1:17" x14ac:dyDescent="0.2">
      <c r="L37" s="967"/>
      <c r="M37" s="967"/>
      <c r="N37" s="967"/>
      <c r="O37" s="967"/>
      <c r="P37" s="967"/>
      <c r="Q37" s="967"/>
    </row>
    <row r="38" spans="1:17" x14ac:dyDescent="0.2">
      <c r="O38" s="965"/>
    </row>
  </sheetData>
  <sheetProtection formatCells="0" formatColumns="0" formatRows="0" insertColumns="0" insertRows="0" insertHyperlinks="0" deleteColumns="0" deleteRows="0" sort="0" autoFilter="0" pivotTables="0"/>
  <mergeCells count="3">
    <mergeCell ref="A2:G2"/>
    <mergeCell ref="A1:G1"/>
    <mergeCell ref="A32:G32"/>
  </mergeCells>
  <phoneticPr fontId="51" type="noConversion"/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pageSetUpPr fitToPage="1"/>
  </sheetPr>
  <dimension ref="A1:L81"/>
  <sheetViews>
    <sheetView workbookViewId="0">
      <selection sqref="A1:J1"/>
    </sheetView>
  </sheetViews>
  <sheetFormatPr defaultColWidth="9.140625" defaultRowHeight="15" x14ac:dyDescent="0.25"/>
  <cols>
    <col min="1" max="1" width="25" style="206" customWidth="1"/>
    <col min="2" max="5" width="13.140625" style="203" customWidth="1"/>
    <col min="6" max="6" width="16" style="203" customWidth="1"/>
    <col min="7" max="7" width="18.42578125" style="203" customWidth="1"/>
    <col min="8" max="8" width="16.42578125" style="203" customWidth="1"/>
    <col min="9" max="9" width="17.42578125" style="203" customWidth="1"/>
    <col min="10" max="10" width="17.85546875" style="203" customWidth="1"/>
    <col min="11" max="11" width="9.140625" style="203"/>
    <col min="12" max="12" width="16.140625" style="203" bestFit="1" customWidth="1"/>
    <col min="13" max="16384" width="9.140625" style="203"/>
  </cols>
  <sheetData>
    <row r="1" spans="1:10" ht="27" customHeight="1" x14ac:dyDescent="0.3">
      <c r="A1" s="1987" t="s">
        <v>741</v>
      </c>
      <c r="B1" s="1987"/>
      <c r="C1" s="1987"/>
      <c r="D1" s="1987"/>
      <c r="E1" s="1987"/>
      <c r="F1" s="1987"/>
      <c r="G1" s="1987"/>
      <c r="H1" s="1987"/>
      <c r="I1" s="1987"/>
      <c r="J1" s="1987"/>
    </row>
    <row r="2" spans="1:10" s="206" customFormat="1" ht="74.45" customHeight="1" x14ac:dyDescent="0.25">
      <c r="A2" s="204" t="s">
        <v>710</v>
      </c>
      <c r="B2" s="205" t="s">
        <v>335</v>
      </c>
      <c r="C2" s="266" t="s">
        <v>711</v>
      </c>
      <c r="D2" s="267" t="s">
        <v>712</v>
      </c>
      <c r="E2" s="266" t="s">
        <v>713</v>
      </c>
      <c r="F2" s="267" t="s">
        <v>714</v>
      </c>
      <c r="G2" s="266" t="s">
        <v>715</v>
      </c>
      <c r="H2" s="267" t="s">
        <v>716</v>
      </c>
      <c r="I2" s="266" t="s">
        <v>717</v>
      </c>
      <c r="J2" s="267" t="s">
        <v>718</v>
      </c>
    </row>
    <row r="3" spans="1:10" ht="15" customHeight="1" x14ac:dyDescent="0.25">
      <c r="A3" s="218" t="s">
        <v>361</v>
      </c>
      <c r="B3" s="215"/>
      <c r="C3" s="215"/>
      <c r="D3" s="272"/>
      <c r="E3" s="215"/>
      <c r="F3" s="272"/>
      <c r="G3" s="215"/>
      <c r="H3" s="272"/>
      <c r="I3" s="215"/>
      <c r="J3" s="272"/>
    </row>
    <row r="4" spans="1:10" ht="15" customHeight="1" x14ac:dyDescent="0.25">
      <c r="A4" s="207" t="s">
        <v>688</v>
      </c>
      <c r="B4" s="216">
        <f>B53</f>
        <v>180380.186714262</v>
      </c>
      <c r="C4" s="216"/>
      <c r="D4" s="273"/>
      <c r="E4" s="216"/>
      <c r="F4" s="272"/>
      <c r="G4" s="215"/>
      <c r="H4" s="272"/>
      <c r="I4" s="215"/>
      <c r="J4" s="272"/>
    </row>
    <row r="5" spans="1:10" ht="15" customHeight="1" x14ac:dyDescent="0.25">
      <c r="A5" s="218" t="s">
        <v>689</v>
      </c>
      <c r="B5" s="245">
        <v>1.7023778866121486</v>
      </c>
      <c r="C5" s="246"/>
      <c r="D5" s="274"/>
      <c r="E5" s="246"/>
      <c r="F5" s="272"/>
      <c r="G5" s="215"/>
      <c r="H5" s="272"/>
      <c r="I5" s="215"/>
      <c r="J5" s="272"/>
    </row>
    <row r="6" spans="1:10" ht="15" customHeight="1" x14ac:dyDescent="0.25">
      <c r="A6" s="218" t="s">
        <v>719</v>
      </c>
      <c r="B6" s="247">
        <f>B4/B5</f>
        <v>105957.78301210857</v>
      </c>
      <c r="C6" s="248">
        <f>3.68+1.2</f>
        <v>4.88</v>
      </c>
      <c r="D6" s="285">
        <f>E6-C6</f>
        <v>2.5382233980818745</v>
      </c>
      <c r="E6" s="250">
        <v>7.4182233980818744</v>
      </c>
      <c r="F6" s="281">
        <v>260.10565089999193</v>
      </c>
      <c r="G6" s="252">
        <f>(39+187)*1.059*1.048*1.043*1.005*1.021*1.037</f>
        <v>278.36879569515099</v>
      </c>
      <c r="H6" s="283">
        <f>B6*E6*F6</f>
        <v>204447854.90129888</v>
      </c>
      <c r="I6" s="253">
        <f>B6*C6*G6</f>
        <v>143937261.40385091</v>
      </c>
      <c r="J6" s="283">
        <f>H6+I6</f>
        <v>348385116.30514979</v>
      </c>
    </row>
    <row r="7" spans="1:10" ht="15" customHeight="1" x14ac:dyDescent="0.25">
      <c r="A7" s="218" t="s">
        <v>720</v>
      </c>
      <c r="B7" s="216">
        <f>B6*B5-B6</f>
        <v>74422.403702153431</v>
      </c>
      <c r="C7" s="248">
        <f>C6</f>
        <v>4.88</v>
      </c>
      <c r="D7" s="285">
        <f>E7-C7</f>
        <v>2.5382233980818745</v>
      </c>
      <c r="E7" s="255">
        <f>E6</f>
        <v>7.4182233980818744</v>
      </c>
      <c r="F7" s="281">
        <f>F6</f>
        <v>260.10565089999193</v>
      </c>
      <c r="G7" s="251"/>
      <c r="H7" s="283">
        <f>B7*E7*F7</f>
        <v>143599652.24796149</v>
      </c>
      <c r="I7" s="253"/>
      <c r="J7" s="283">
        <f>H7</f>
        <v>143599652.24796149</v>
      </c>
    </row>
    <row r="8" spans="1:10" ht="15" customHeight="1" x14ac:dyDescent="0.25">
      <c r="A8" s="218"/>
      <c r="B8" s="215"/>
      <c r="C8" s="256"/>
      <c r="D8" s="268"/>
      <c r="E8" s="257"/>
      <c r="F8" s="272"/>
      <c r="G8" s="215"/>
      <c r="H8" s="283"/>
      <c r="I8" s="253"/>
      <c r="J8" s="272"/>
    </row>
    <row r="9" spans="1:10" ht="15" customHeight="1" x14ac:dyDescent="0.25">
      <c r="A9" s="207" t="s">
        <v>721</v>
      </c>
      <c r="B9" s="216">
        <f>B54</f>
        <v>62729.076315113722</v>
      </c>
      <c r="C9" s="248"/>
      <c r="D9" s="269"/>
      <c r="E9" s="216"/>
      <c r="F9" s="272"/>
      <c r="G9" s="215"/>
      <c r="H9" s="283"/>
      <c r="I9" s="253"/>
      <c r="J9" s="272"/>
    </row>
    <row r="10" spans="1:10" ht="15" customHeight="1" x14ac:dyDescent="0.25">
      <c r="A10" s="218" t="s">
        <v>689</v>
      </c>
      <c r="B10" s="245">
        <v>1.6182939501475089</v>
      </c>
      <c r="C10" s="256"/>
      <c r="D10" s="268"/>
      <c r="E10" s="258"/>
      <c r="F10" s="272"/>
      <c r="G10" s="215"/>
      <c r="H10" s="283"/>
      <c r="I10" s="253"/>
      <c r="J10" s="272"/>
    </row>
    <row r="11" spans="1:10" ht="15" customHeight="1" x14ac:dyDescent="0.25">
      <c r="A11" s="218" t="s">
        <v>719</v>
      </c>
      <c r="B11" s="247">
        <f>B9/B10</f>
        <v>38762.473473620732</v>
      </c>
      <c r="C11" s="248">
        <f>3.68+1.2</f>
        <v>4.88</v>
      </c>
      <c r="D11" s="285">
        <f>E11-C11</f>
        <v>2.6870816453416735</v>
      </c>
      <c r="E11" s="250">
        <v>7.5670816453416734</v>
      </c>
      <c r="F11" s="281">
        <v>251.72188394218836</v>
      </c>
      <c r="G11" s="252">
        <f>(39)*1.059*1.048*1.043*1.005*1.021*1.037</f>
        <v>48.037093062437549</v>
      </c>
      <c r="H11" s="283">
        <f>B11*E11*F11</f>
        <v>73834761.321901098</v>
      </c>
      <c r="I11" s="253">
        <f>B11*C11*G11</f>
        <v>9086738.3424430192</v>
      </c>
      <c r="J11" s="283">
        <f>H11+I11</f>
        <v>82921499.664344117</v>
      </c>
    </row>
    <row r="12" spans="1:10" ht="15" customHeight="1" x14ac:dyDescent="0.25">
      <c r="A12" s="218" t="s">
        <v>720</v>
      </c>
      <c r="B12" s="216">
        <f>B11*B10-B11</f>
        <v>23966.60284149299</v>
      </c>
      <c r="C12" s="248">
        <f>C11</f>
        <v>4.88</v>
      </c>
      <c r="D12" s="285">
        <f>E12-C12</f>
        <v>2.6870816453416735</v>
      </c>
      <c r="E12" s="255">
        <f>E11</f>
        <v>7.5670816453416734</v>
      </c>
      <c r="F12" s="281">
        <f>F11</f>
        <v>251.72188394218836</v>
      </c>
      <c r="G12" s="251"/>
      <c r="H12" s="283">
        <f>B12*E12*F12</f>
        <v>45651586.235916726</v>
      </c>
      <c r="I12" s="253"/>
      <c r="J12" s="283">
        <f>H12</f>
        <v>45651586.235916726</v>
      </c>
    </row>
    <row r="13" spans="1:10" ht="15" customHeight="1" x14ac:dyDescent="0.25">
      <c r="A13" s="218"/>
      <c r="B13" s="215"/>
      <c r="C13" s="256"/>
      <c r="D13" s="268"/>
      <c r="E13" s="257"/>
      <c r="F13" s="272"/>
      <c r="G13" s="215"/>
      <c r="H13" s="283"/>
      <c r="I13" s="253"/>
      <c r="J13" s="272"/>
    </row>
    <row r="14" spans="1:10" ht="15" customHeight="1" x14ac:dyDescent="0.25">
      <c r="A14" s="207" t="s">
        <v>722</v>
      </c>
      <c r="B14" s="216">
        <f>B55</f>
        <v>56645.063054400103</v>
      </c>
      <c r="C14" s="248"/>
      <c r="D14" s="269"/>
      <c r="E14" s="216"/>
      <c r="F14" s="272"/>
      <c r="G14" s="215"/>
      <c r="H14" s="283"/>
      <c r="I14" s="253"/>
      <c r="J14" s="272"/>
    </row>
    <row r="15" spans="1:10" ht="15" customHeight="1" x14ac:dyDescent="0.25">
      <c r="A15" s="218" t="s">
        <v>689</v>
      </c>
      <c r="B15" s="245">
        <v>1.9355354629141885</v>
      </c>
      <c r="C15" s="248"/>
      <c r="D15" s="269"/>
      <c r="E15" s="216"/>
      <c r="F15" s="272"/>
      <c r="G15" s="215"/>
      <c r="H15" s="283"/>
      <c r="I15" s="253"/>
      <c r="J15" s="272"/>
    </row>
    <row r="16" spans="1:10" ht="15" customHeight="1" x14ac:dyDescent="0.25">
      <c r="A16" s="218" t="s">
        <v>719</v>
      </c>
      <c r="B16" s="247">
        <f>B14/B15</f>
        <v>29265.835806032683</v>
      </c>
      <c r="C16" s="259"/>
      <c r="D16" s="285"/>
      <c r="E16" s="250">
        <v>7.8901917827304962</v>
      </c>
      <c r="F16" s="281">
        <v>273.57985965808751</v>
      </c>
      <c r="G16" s="251"/>
      <c r="H16" s="283">
        <f>B16*E16*F16</f>
        <v>63173161.779670238</v>
      </c>
      <c r="I16" s="253">
        <f>B16*C16*G16</f>
        <v>0</v>
      </c>
      <c r="J16" s="283">
        <f>H16+I16</f>
        <v>63173161.779670238</v>
      </c>
    </row>
    <row r="17" spans="1:12" ht="15" customHeight="1" x14ac:dyDescent="0.25">
      <c r="A17" s="218" t="s">
        <v>720</v>
      </c>
      <c r="B17" s="216">
        <f>B16*B15-B16</f>
        <v>27379.227248367421</v>
      </c>
      <c r="C17" s="248"/>
      <c r="D17" s="285"/>
      <c r="E17" s="255">
        <f>E16</f>
        <v>7.8901917827304962</v>
      </c>
      <c r="F17" s="281">
        <f>F16</f>
        <v>273.57985965808751</v>
      </c>
      <c r="G17" s="215"/>
      <c r="H17" s="283">
        <f>B17*E17*F17</f>
        <v>59100733.149296716</v>
      </c>
      <c r="I17" s="253"/>
      <c r="J17" s="283">
        <f>H17</f>
        <v>59100733.149296716</v>
      </c>
    </row>
    <row r="18" spans="1:12" ht="15" customHeight="1" x14ac:dyDescent="0.25">
      <c r="A18" s="260" t="s">
        <v>723</v>
      </c>
      <c r="B18" s="261"/>
      <c r="C18" s="262"/>
      <c r="D18" s="271"/>
      <c r="E18" s="261"/>
      <c r="F18" s="282"/>
      <c r="G18" s="263"/>
      <c r="H18" s="284">
        <f>SUM(H6:H17)</f>
        <v>589807749.63604522</v>
      </c>
      <c r="I18" s="264">
        <f>SUM(I6:I17)</f>
        <v>153023999.74629393</v>
      </c>
      <c r="J18" s="284">
        <f>J6+J7+J11+J12+J16+J17</f>
        <v>742831749.38233912</v>
      </c>
    </row>
    <row r="19" spans="1:12" ht="15" customHeight="1" x14ac:dyDescent="0.25">
      <c r="C19" s="209"/>
      <c r="D19" s="209"/>
    </row>
    <row r="20" spans="1:12" s="206" customFormat="1" ht="61.35" customHeight="1" x14ac:dyDescent="0.25">
      <c r="A20" s="204" t="s">
        <v>724</v>
      </c>
      <c r="B20" s="266" t="s">
        <v>335</v>
      </c>
      <c r="C20" s="267" t="s">
        <v>711</v>
      </c>
      <c r="D20" s="266" t="s">
        <v>712</v>
      </c>
      <c r="E20" s="267" t="s">
        <v>713</v>
      </c>
      <c r="F20" s="266" t="s">
        <v>714</v>
      </c>
      <c r="G20" s="267" t="s">
        <v>715</v>
      </c>
      <c r="H20" s="266" t="s">
        <v>716</v>
      </c>
      <c r="I20" s="267" t="s">
        <v>717</v>
      </c>
      <c r="J20" s="205" t="s">
        <v>718</v>
      </c>
    </row>
    <row r="21" spans="1:12" ht="15" customHeight="1" x14ac:dyDescent="0.25">
      <c r="A21" s="218" t="s">
        <v>361</v>
      </c>
      <c r="B21" s="215"/>
      <c r="C21" s="268"/>
      <c r="D21" s="256"/>
      <c r="E21" s="272"/>
      <c r="F21" s="215"/>
      <c r="G21" s="272"/>
      <c r="H21" s="215"/>
      <c r="I21" s="272"/>
      <c r="J21" s="244"/>
    </row>
    <row r="22" spans="1:12" ht="15" customHeight="1" x14ac:dyDescent="0.25">
      <c r="A22" s="207" t="s">
        <v>688</v>
      </c>
      <c r="B22" s="216">
        <f>C53</f>
        <v>44786.780532920391</v>
      </c>
      <c r="C22" s="269"/>
      <c r="D22" s="248"/>
      <c r="E22" s="273"/>
      <c r="F22" s="215"/>
      <c r="G22" s="272"/>
      <c r="H22" s="215"/>
      <c r="I22" s="272"/>
      <c r="J22" s="244"/>
      <c r="L22" s="208">
        <f>SUM(L23:L25)</f>
        <v>784075692.97711074</v>
      </c>
    </row>
    <row r="23" spans="1:12" ht="15" customHeight="1" x14ac:dyDescent="0.25">
      <c r="A23" s="218" t="s">
        <v>689</v>
      </c>
      <c r="B23" s="245">
        <v>2.0311441811588793</v>
      </c>
      <c r="C23" s="268"/>
      <c r="D23" s="256"/>
      <c r="E23" s="274"/>
      <c r="F23" s="215"/>
      <c r="G23" s="272"/>
      <c r="H23" s="215"/>
      <c r="I23" s="272"/>
      <c r="J23" s="244"/>
      <c r="L23" s="208">
        <f>I24+I6</f>
        <v>173890891.63119712</v>
      </c>
    </row>
    <row r="24" spans="1:12" ht="15" customHeight="1" x14ac:dyDescent="0.25">
      <c r="A24" s="218" t="s">
        <v>719</v>
      </c>
      <c r="B24" s="247">
        <f>B22/B23</f>
        <v>22050.025275589778</v>
      </c>
      <c r="C24" s="269">
        <f>3.68+1.2</f>
        <v>4.88</v>
      </c>
      <c r="D24" s="249">
        <f>E24-C24</f>
        <v>3.1097793578554285</v>
      </c>
      <c r="E24" s="275">
        <v>7.9897793578554284</v>
      </c>
      <c r="F24" s="251">
        <v>246.61096309486598</v>
      </c>
      <c r="G24" s="280">
        <f>(39+187)*1.059*1.048*1.043*1.005*1.021*1.037</f>
        <v>278.36879569515099</v>
      </c>
      <c r="H24" s="253">
        <f>B24*E24*F24</f>
        <v>43446646.173146978</v>
      </c>
      <c r="I24" s="283">
        <f>B24*C24*G24</f>
        <v>29953630.227346204</v>
      </c>
      <c r="J24" s="254">
        <f>H24+I24</f>
        <v>73400276.400493175</v>
      </c>
      <c r="L24" s="208">
        <f>J6+J24</f>
        <v>421785392.70564294</v>
      </c>
    </row>
    <row r="25" spans="1:12" ht="15" customHeight="1" x14ac:dyDescent="0.25">
      <c r="A25" s="218" t="s">
        <v>720</v>
      </c>
      <c r="B25" s="216">
        <f>B24*B23-B24</f>
        <v>22736.755257330613</v>
      </c>
      <c r="C25" s="269">
        <f>C24</f>
        <v>4.88</v>
      </c>
      <c r="D25" s="249">
        <f>E25-C25</f>
        <v>3.1097793578554285</v>
      </c>
      <c r="E25" s="276">
        <f>E24</f>
        <v>7.9897793578554284</v>
      </c>
      <c r="F25" s="251">
        <f>F24</f>
        <v>246.61096309486598</v>
      </c>
      <c r="G25" s="281"/>
      <c r="H25" s="253">
        <f>B25*E25*F25</f>
        <v>44799756.392309196</v>
      </c>
      <c r="I25" s="283"/>
      <c r="J25" s="254">
        <f>H25</f>
        <v>44799756.392309196</v>
      </c>
      <c r="L25" s="208">
        <f>J7+J25</f>
        <v>188399408.64027068</v>
      </c>
    </row>
    <row r="26" spans="1:12" ht="15" customHeight="1" x14ac:dyDescent="0.25">
      <c r="A26" s="218"/>
      <c r="B26" s="215"/>
      <c r="C26" s="268"/>
      <c r="D26" s="256"/>
      <c r="E26" s="277"/>
      <c r="F26" s="215"/>
      <c r="G26" s="272"/>
      <c r="H26" s="253"/>
      <c r="I26" s="283"/>
      <c r="J26" s="244"/>
      <c r="L26" s="208"/>
    </row>
    <row r="27" spans="1:12" ht="15" customHeight="1" x14ac:dyDescent="0.25">
      <c r="A27" s="207" t="s">
        <v>721</v>
      </c>
      <c r="B27" s="216">
        <f>C54</f>
        <v>15779.37576603006</v>
      </c>
      <c r="C27" s="269"/>
      <c r="D27" s="248"/>
      <c r="E27" s="273"/>
      <c r="F27" s="215"/>
      <c r="G27" s="272"/>
      <c r="H27" s="253"/>
      <c r="I27" s="283"/>
      <c r="J27" s="244"/>
      <c r="L27" s="208">
        <f>SUM(L28:L30)</f>
        <v>165436488.15616575</v>
      </c>
    </row>
    <row r="28" spans="1:12" ht="15" customHeight="1" x14ac:dyDescent="0.25">
      <c r="A28" s="218" t="s">
        <v>689</v>
      </c>
      <c r="B28" s="245">
        <v>2.6506851181840099</v>
      </c>
      <c r="C28" s="269"/>
      <c r="D28" s="256"/>
      <c r="E28" s="278"/>
      <c r="F28" s="215"/>
      <c r="G28" s="272"/>
      <c r="H28" s="253"/>
      <c r="I28" s="283"/>
      <c r="J28" s="244"/>
      <c r="L28" s="208">
        <f>I29+I11</f>
        <v>10435521.414763862</v>
      </c>
    </row>
    <row r="29" spans="1:12" ht="15" customHeight="1" x14ac:dyDescent="0.25">
      <c r="A29" s="218" t="s">
        <v>719</v>
      </c>
      <c r="B29" s="247">
        <f>B27/B28</f>
        <v>5952.9423762112283</v>
      </c>
      <c r="C29" s="269">
        <f>3.68+1.2</f>
        <v>4.88</v>
      </c>
      <c r="D29" s="249">
        <f>E29-C29</f>
        <v>2.9117870929048646</v>
      </c>
      <c r="E29" s="275">
        <v>7.7917870929048645</v>
      </c>
      <c r="F29" s="251">
        <v>203.97879079062247</v>
      </c>
      <c r="G29" s="280">
        <f>(39)*1.059*1.048*1.043*1.005+1.021*1.037</f>
        <v>46.429136445319983</v>
      </c>
      <c r="H29" s="253">
        <f>B29*E29*F29</f>
        <v>9461364.383409651</v>
      </c>
      <c r="I29" s="283">
        <f>B29*C29*G29</f>
        <v>1348783.0723208438</v>
      </c>
      <c r="J29" s="254">
        <f>H29+I29</f>
        <v>10810147.455730494</v>
      </c>
      <c r="L29" s="208">
        <f>J11+J29</f>
        <v>93731647.120074615</v>
      </c>
    </row>
    <row r="30" spans="1:12" ht="15" customHeight="1" x14ac:dyDescent="0.25">
      <c r="A30" s="218" t="s">
        <v>720</v>
      </c>
      <c r="B30" s="216">
        <f>B29*B28-B29</f>
        <v>9826.4333898188306</v>
      </c>
      <c r="C30" s="269">
        <f>C29</f>
        <v>4.88</v>
      </c>
      <c r="D30" s="249">
        <f>E30-C30</f>
        <v>2.9117870929048646</v>
      </c>
      <c r="E30" s="276">
        <f>E29</f>
        <v>7.7917870929048645</v>
      </c>
      <c r="F30" s="251">
        <f>F29</f>
        <v>203.97879079062247</v>
      </c>
      <c r="G30" s="281"/>
      <c r="H30" s="253">
        <f>B30*E30*F30</f>
        <v>15617733.385410538</v>
      </c>
      <c r="I30" s="283"/>
      <c r="J30" s="254">
        <f>H30</f>
        <v>15617733.385410538</v>
      </c>
      <c r="L30" s="208">
        <f>J12+J30</f>
        <v>61269319.621327266</v>
      </c>
    </row>
    <row r="31" spans="1:12" ht="15" customHeight="1" x14ac:dyDescent="0.25">
      <c r="A31" s="218"/>
      <c r="B31" s="215"/>
      <c r="C31" s="268"/>
      <c r="D31" s="256"/>
      <c r="E31" s="277"/>
      <c r="F31" s="215"/>
      <c r="G31" s="272"/>
      <c r="H31" s="253"/>
      <c r="I31" s="283"/>
      <c r="J31" s="244"/>
      <c r="L31" s="208"/>
    </row>
    <row r="32" spans="1:12" ht="15" customHeight="1" x14ac:dyDescent="0.25">
      <c r="A32" s="207" t="s">
        <v>722</v>
      </c>
      <c r="B32" s="216">
        <f>C55</f>
        <v>37027.884869924601</v>
      </c>
      <c r="C32" s="269"/>
      <c r="D32" s="248"/>
      <c r="E32" s="273"/>
      <c r="F32" s="215"/>
      <c r="G32" s="272"/>
      <c r="H32" s="253"/>
      <c r="I32" s="283"/>
      <c r="J32" s="244"/>
      <c r="L32" s="208">
        <f>SUM(L33:L35)</f>
        <v>154800768.22820309</v>
      </c>
    </row>
    <row r="33" spans="1:12" ht="15" customHeight="1" x14ac:dyDescent="0.25">
      <c r="A33" s="218" t="s">
        <v>689</v>
      </c>
      <c r="B33" s="245">
        <v>3.5982815964536914</v>
      </c>
      <c r="C33" s="269"/>
      <c r="D33" s="248"/>
      <c r="E33" s="273"/>
      <c r="F33" s="251"/>
      <c r="G33" s="281"/>
      <c r="H33" s="253"/>
      <c r="I33" s="283"/>
      <c r="J33" s="244"/>
      <c r="L33" s="208">
        <f>I34+I16</f>
        <v>0</v>
      </c>
    </row>
    <row r="34" spans="1:12" ht="15" customHeight="1" x14ac:dyDescent="0.25">
      <c r="A34" s="218" t="s">
        <v>719</v>
      </c>
      <c r="B34" s="247">
        <f>B32/B33</f>
        <v>10290.435553019992</v>
      </c>
      <c r="C34" s="270"/>
      <c r="D34" s="249"/>
      <c r="E34" s="275">
        <v>5.529749391432957</v>
      </c>
      <c r="F34" s="251">
        <v>158.85758784953256</v>
      </c>
      <c r="G34" s="272"/>
      <c r="H34" s="253">
        <f>B34*E34*F34</f>
        <v>9039557.4741268679</v>
      </c>
      <c r="I34" s="283">
        <f>B34*C34*G34</f>
        <v>0</v>
      </c>
      <c r="J34" s="254">
        <f>H34+I34</f>
        <v>9039557.4741268679</v>
      </c>
      <c r="L34" s="208">
        <f>J16+J34</f>
        <v>72212719.253797114</v>
      </c>
    </row>
    <row r="35" spans="1:12" ht="15" customHeight="1" x14ac:dyDescent="0.25">
      <c r="A35" s="218" t="s">
        <v>720</v>
      </c>
      <c r="B35" s="216">
        <f>B34*B33-B34</f>
        <v>26737.449316904611</v>
      </c>
      <c r="C35" s="269"/>
      <c r="D35" s="249"/>
      <c r="E35" s="276">
        <f>E34</f>
        <v>5.529749391432957</v>
      </c>
      <c r="F35" s="251">
        <f>F34</f>
        <v>158.85758784953256</v>
      </c>
      <c r="G35" s="272"/>
      <c r="H35" s="253">
        <f>B35*E35*F35</f>
        <v>23487315.825109255</v>
      </c>
      <c r="I35" s="283"/>
      <c r="J35" s="254">
        <f>H35</f>
        <v>23487315.825109255</v>
      </c>
      <c r="L35" s="208">
        <f>J17+J35</f>
        <v>82588048.974405974</v>
      </c>
    </row>
    <row r="36" spans="1:12" ht="15" customHeight="1" x14ac:dyDescent="0.25">
      <c r="A36" s="260" t="s">
        <v>725</v>
      </c>
      <c r="B36" s="261"/>
      <c r="C36" s="271"/>
      <c r="D36" s="262"/>
      <c r="E36" s="279"/>
      <c r="F36" s="263"/>
      <c r="G36" s="282"/>
      <c r="H36" s="264">
        <f>SUM(H24:H35)</f>
        <v>145852373.63351247</v>
      </c>
      <c r="I36" s="284">
        <f>SUM(I24:I35)</f>
        <v>31302413.299667049</v>
      </c>
      <c r="J36" s="265">
        <f>J24+J25+J29+J30+J34+J35</f>
        <v>177154786.93317953</v>
      </c>
      <c r="L36" s="208">
        <f>L22+L27+L32</f>
        <v>1104312949.3614795</v>
      </c>
    </row>
    <row r="37" spans="1:12" ht="15" customHeight="1" x14ac:dyDescent="0.25">
      <c r="A37" s="210" t="s">
        <v>726</v>
      </c>
      <c r="B37" s="211"/>
      <c r="C37" s="211"/>
      <c r="D37" s="211"/>
      <c r="E37" s="211"/>
      <c r="F37" s="212"/>
      <c r="G37" s="211"/>
      <c r="H37" s="211"/>
      <c r="I37" s="211"/>
      <c r="J37" s="213">
        <f>$B$32+$B$27+$B$22+$B$14+$B$9+$B$4</f>
        <v>397348.3672526509</v>
      </c>
    </row>
    <row r="38" spans="1:12" ht="15" customHeight="1" x14ac:dyDescent="0.25">
      <c r="A38" s="214" t="s">
        <v>727</v>
      </c>
      <c r="B38" s="215"/>
      <c r="C38" s="215"/>
      <c r="D38" s="215"/>
      <c r="E38" s="215"/>
      <c r="F38" s="216"/>
      <c r="G38" s="215"/>
      <c r="H38" s="215"/>
      <c r="I38" s="215"/>
      <c r="J38" s="217">
        <f>+$B$34+$B$29+$B$24+$B$16+$B$11+$B$6</f>
        <v>212279.495496583</v>
      </c>
    </row>
    <row r="39" spans="1:12" ht="15" customHeight="1" x14ac:dyDescent="0.25">
      <c r="A39" s="218" t="s">
        <v>728</v>
      </c>
      <c r="B39" s="215"/>
      <c r="C39" s="215"/>
      <c r="D39" s="215"/>
      <c r="E39" s="215"/>
      <c r="F39" s="219"/>
      <c r="G39" s="215"/>
      <c r="H39" s="215"/>
      <c r="I39" s="215"/>
      <c r="J39" s="220">
        <f>$J$36+$J$18</f>
        <v>919986536.31551862</v>
      </c>
    </row>
    <row r="40" spans="1:12" ht="15" customHeight="1" x14ac:dyDescent="0.25">
      <c r="A40" s="218" t="s">
        <v>729</v>
      </c>
      <c r="B40" s="215"/>
      <c r="C40" s="215"/>
      <c r="D40" s="215"/>
      <c r="E40" s="215"/>
      <c r="F40" s="221"/>
      <c r="G40" s="222"/>
      <c r="H40" s="215"/>
      <c r="I40" s="215"/>
      <c r="J40" s="223">
        <f>$I$18+$I$36</f>
        <v>184326413.04596099</v>
      </c>
    </row>
    <row r="41" spans="1:12" ht="15" customHeight="1" x14ac:dyDescent="0.25">
      <c r="A41" s="218" t="s">
        <v>730</v>
      </c>
      <c r="B41" s="215"/>
      <c r="C41" s="215"/>
      <c r="D41" s="215"/>
      <c r="E41" s="215"/>
      <c r="F41" s="221"/>
      <c r="G41" s="222"/>
      <c r="H41" s="215"/>
      <c r="I41" s="215"/>
      <c r="J41" s="224">
        <f>J40/1000000</f>
        <v>184.326413045961</v>
      </c>
    </row>
    <row r="42" spans="1:12" ht="15" customHeight="1" x14ac:dyDescent="0.25">
      <c r="A42" s="214" t="s">
        <v>731</v>
      </c>
      <c r="B42" s="215"/>
      <c r="C42" s="215"/>
      <c r="D42" s="215"/>
      <c r="E42" s="215"/>
      <c r="F42" s="225"/>
      <c r="G42" s="215"/>
      <c r="H42" s="215"/>
      <c r="I42" s="215"/>
      <c r="J42" s="226">
        <f>$H$18+$H$36</f>
        <v>735660123.26955771</v>
      </c>
    </row>
    <row r="43" spans="1:12" ht="15" customHeight="1" x14ac:dyDescent="0.25">
      <c r="A43" s="227" t="s">
        <v>732</v>
      </c>
      <c r="B43" s="228"/>
      <c r="C43" s="228"/>
      <c r="D43" s="228"/>
      <c r="E43" s="228"/>
      <c r="F43" s="229"/>
      <c r="G43" s="228"/>
      <c r="H43" s="228"/>
      <c r="I43" s="228"/>
      <c r="J43" s="230">
        <f>J39*0.108951581801187</f>
        <v>100233988.36737092</v>
      </c>
    </row>
    <row r="44" spans="1:12" ht="15" customHeight="1" x14ac:dyDescent="0.25"/>
    <row r="46" spans="1:12" ht="15.75" thickBot="1" x14ac:dyDescent="0.3">
      <c r="B46" s="203" t="s">
        <v>733</v>
      </c>
      <c r="C46" s="203" t="s">
        <v>734</v>
      </c>
    </row>
    <row r="47" spans="1:12" x14ac:dyDescent="0.25">
      <c r="A47" s="231" t="s">
        <v>243</v>
      </c>
      <c r="B47" s="232">
        <v>299754.32608377584</v>
      </c>
      <c r="C47" s="232">
        <v>97594.041168875061</v>
      </c>
      <c r="H47" s="233" t="s">
        <v>735</v>
      </c>
      <c r="I47" s="234"/>
      <c r="J47" s="235"/>
    </row>
    <row r="48" spans="1:12" x14ac:dyDescent="0.25">
      <c r="A48" s="231" t="s">
        <v>313</v>
      </c>
      <c r="B48" s="232">
        <v>187465.61867634614</v>
      </c>
      <c r="C48" s="232">
        <v>45823.812476400184</v>
      </c>
      <c r="H48" s="236" t="s">
        <v>736</v>
      </c>
      <c r="I48" s="237" t="s">
        <v>737</v>
      </c>
      <c r="J48" s="238"/>
    </row>
    <row r="49" spans="1:10" ht="15.75" thickBot="1" x14ac:dyDescent="0.3">
      <c r="A49" s="231" t="s">
        <v>314</v>
      </c>
      <c r="B49" s="232">
        <v>65193.108592556644</v>
      </c>
      <c r="C49" s="232">
        <v>16144.74511213691</v>
      </c>
      <c r="H49" s="239" t="s">
        <v>738</v>
      </c>
      <c r="I49" s="240" t="s">
        <v>739</v>
      </c>
      <c r="J49" s="241"/>
    </row>
    <row r="50" spans="1:10" ht="14.25" x14ac:dyDescent="0.2">
      <c r="A50" s="231" t="s">
        <v>315</v>
      </c>
      <c r="B50" s="232">
        <v>58870.111977848108</v>
      </c>
      <c r="C50" s="232">
        <v>37885.260616801046</v>
      </c>
    </row>
    <row r="51" spans="1:10" x14ac:dyDescent="0.25">
      <c r="B51" s="242">
        <f>SUM(B48:B50)</f>
        <v>311528.83924675093</v>
      </c>
      <c r="C51" s="242">
        <f>SUM(C48:C50)</f>
        <v>99853.818205338146</v>
      </c>
    </row>
    <row r="52" spans="1:10" x14ac:dyDescent="0.25">
      <c r="A52" s="206" t="s">
        <v>740</v>
      </c>
    </row>
    <row r="53" spans="1:10" ht="14.25" x14ac:dyDescent="0.2">
      <c r="A53" s="231" t="s">
        <v>313</v>
      </c>
      <c r="B53" s="243">
        <f>$B$47/$B$51*B48</f>
        <v>180380.186714262</v>
      </c>
      <c r="C53" s="243">
        <f>$C$47/$C$51*C48</f>
        <v>44786.780532920391</v>
      </c>
      <c r="D53" s="243">
        <f>SUM(B53:C53)</f>
        <v>225166.96724718239</v>
      </c>
    </row>
    <row r="54" spans="1:10" ht="14.25" x14ac:dyDescent="0.2">
      <c r="A54" s="231" t="s">
        <v>314</v>
      </c>
      <c r="B54" s="243">
        <f>$B$47/$B$51*B49</f>
        <v>62729.076315113722</v>
      </c>
      <c r="C54" s="243">
        <f>$C$47/$C$51*C49</f>
        <v>15779.37576603006</v>
      </c>
      <c r="D54" s="243">
        <f>SUM(B54:C54)</f>
        <v>78508.452081143783</v>
      </c>
    </row>
    <row r="55" spans="1:10" ht="14.25" x14ac:dyDescent="0.2">
      <c r="A55" s="231" t="s">
        <v>315</v>
      </c>
      <c r="B55" s="243">
        <f>$B$47/$B$51*B50</f>
        <v>56645.063054400103</v>
      </c>
      <c r="C55" s="243">
        <f>$C$47/$C$51*C50</f>
        <v>37027.884869924601</v>
      </c>
      <c r="D55" s="243">
        <f>SUM(B55:C55)</f>
        <v>93672.947924324704</v>
      </c>
    </row>
    <row r="56" spans="1:10" x14ac:dyDescent="0.25">
      <c r="B56" s="243">
        <f>SUM(B53:B55)</f>
        <v>299754.32608377584</v>
      </c>
      <c r="C56" s="243">
        <f>SUM(C53:C55)</f>
        <v>97594.041168875061</v>
      </c>
      <c r="D56" s="243">
        <f>SUM(B56:C56)</f>
        <v>397348.3672526509</v>
      </c>
    </row>
    <row r="58" spans="1:10" ht="22.5" customHeight="1" x14ac:dyDescent="0.25"/>
    <row r="59" spans="1:10" ht="22.5" customHeight="1" x14ac:dyDescent="0.25"/>
    <row r="60" spans="1:10" ht="22.5" customHeight="1" x14ac:dyDescent="0.25"/>
    <row r="61" spans="1:10" ht="22.5" customHeight="1" x14ac:dyDescent="0.25"/>
    <row r="62" spans="1:10" ht="22.5" customHeight="1" x14ac:dyDescent="0.25"/>
    <row r="63" spans="1:10" ht="22.5" customHeight="1" x14ac:dyDescent="0.25"/>
    <row r="64" spans="1:10" ht="22.5" customHeight="1" x14ac:dyDescent="0.25"/>
    <row r="65" ht="22.5" customHeight="1" x14ac:dyDescent="0.25"/>
    <row r="66" ht="22.5" customHeight="1" x14ac:dyDescent="0.25"/>
    <row r="67" ht="22.5" customHeight="1" x14ac:dyDescent="0.25"/>
    <row r="68" ht="22.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</sheetData>
  <mergeCells count="1">
    <mergeCell ref="A1:J1"/>
  </mergeCells>
  <printOptions horizontalCentered="1"/>
  <pageMargins left="0.25" right="0.25" top="1" bottom="1" header="0.5" footer="0.5"/>
  <pageSetup scale="63" orientation="landscape" r:id="rId1"/>
  <headerFooter alignWithMargins="0">
    <oddHeader>&amp;C&amp;"Albertus Medium,Bold"&amp;12Supplemental Business Spending and
Economic Impact Statement Worksheet</oddHeader>
    <oddFooter>&amp;LDBEDT/READ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M41"/>
  <sheetViews>
    <sheetView showGridLines="0" topLeftCell="A13" zoomScaleNormal="100" workbookViewId="0">
      <selection activeCell="G39" sqref="G39"/>
    </sheetView>
  </sheetViews>
  <sheetFormatPr defaultRowHeight="12.75" x14ac:dyDescent="0.2"/>
  <cols>
    <col min="1" max="1" width="20.7109375" style="374" customWidth="1"/>
    <col min="2" max="3" width="10.7109375" style="374" customWidth="1"/>
    <col min="4" max="4" width="7.7109375" style="374" customWidth="1"/>
    <col min="5" max="6" width="10.7109375" style="374" customWidth="1"/>
    <col min="7" max="7" width="7.7109375" style="374" customWidth="1"/>
    <col min="8" max="9" width="10.7109375" style="374" customWidth="1"/>
    <col min="10" max="10" width="7.7109375" style="374" customWidth="1"/>
    <col min="11" max="11" width="0.85546875" style="374" customWidth="1"/>
    <col min="12" max="12" width="9.140625" style="374"/>
  </cols>
  <sheetData>
    <row r="1" spans="1:12" ht="15.75" x14ac:dyDescent="0.25">
      <c r="A1" s="1904" t="str">
        <f>CONCATENATE('List of Tables'!A9,":  ",'List of Tables'!C9)</f>
        <v>TABLE 6:  Average Daily Census by Island: 2015 vs. 2014R</v>
      </c>
      <c r="B1" s="1904"/>
      <c r="C1" s="1904"/>
      <c r="D1" s="1904"/>
      <c r="E1" s="1904"/>
      <c r="F1" s="1904"/>
      <c r="G1" s="1904"/>
      <c r="H1" s="1904"/>
      <c r="I1" s="1904"/>
      <c r="J1" s="1904"/>
      <c r="K1" s="446"/>
      <c r="L1" s="1284"/>
    </row>
    <row r="2" spans="1:12" ht="15.75" x14ac:dyDescent="0.25">
      <c r="A2" s="1904" t="s">
        <v>886</v>
      </c>
      <c r="B2" s="1904"/>
      <c r="C2" s="1904"/>
      <c r="D2" s="1904"/>
      <c r="E2" s="1904"/>
      <c r="F2" s="1904"/>
      <c r="G2" s="1904"/>
      <c r="H2" s="1904"/>
      <c r="I2" s="1904"/>
      <c r="J2" s="1904"/>
      <c r="K2" s="446"/>
      <c r="L2" s="473"/>
    </row>
    <row r="3" spans="1:12" x14ac:dyDescent="0.2">
      <c r="A3" s="445"/>
      <c r="B3" s="445"/>
      <c r="C3" s="447"/>
      <c r="D3" s="445"/>
      <c r="E3" s="445"/>
      <c r="F3" s="445"/>
      <c r="G3" s="448"/>
      <c r="H3" s="448"/>
      <c r="I3" s="448"/>
      <c r="J3" s="448"/>
      <c r="K3" s="448"/>
    </row>
    <row r="4" spans="1:12" x14ac:dyDescent="0.2">
      <c r="A4" s="449"/>
      <c r="B4" s="396" t="s">
        <v>264</v>
      </c>
      <c r="C4" s="396"/>
      <c r="D4" s="397"/>
      <c r="E4" s="396" t="s">
        <v>250</v>
      </c>
      <c r="F4" s="396"/>
      <c r="G4" s="397"/>
      <c r="H4" s="396" t="s">
        <v>251</v>
      </c>
      <c r="I4" s="396"/>
      <c r="J4" s="397"/>
      <c r="K4" s="474"/>
    </row>
    <row r="5" spans="1:12" ht="24" x14ac:dyDescent="0.2">
      <c r="A5" s="450"/>
      <c r="B5" s="451">
        <v>2015</v>
      </c>
      <c r="C5" s="1303" t="s">
        <v>984</v>
      </c>
      <c r="D5" s="398" t="s">
        <v>453</v>
      </c>
      <c r="E5" s="451">
        <f>+B5</f>
        <v>2015</v>
      </c>
      <c r="F5" s="451" t="str">
        <f>+C5</f>
        <v>2014R</v>
      </c>
      <c r="G5" s="398" t="s">
        <v>453</v>
      </c>
      <c r="H5" s="451">
        <f>+E5</f>
        <v>2015</v>
      </c>
      <c r="I5" s="451" t="str">
        <f>+F5</f>
        <v>2014R</v>
      </c>
      <c r="J5" s="326" t="s">
        <v>453</v>
      </c>
      <c r="K5" s="424"/>
    </row>
    <row r="6" spans="1:12" x14ac:dyDescent="0.2">
      <c r="A6" s="425" t="s">
        <v>455</v>
      </c>
      <c r="B6" s="1412">
        <v>213934.46838923701</v>
      </c>
      <c r="C6" s="1412">
        <v>206216.97738233558</v>
      </c>
      <c r="D6" s="1416">
        <v>3.7424130180091102E-2</v>
      </c>
      <c r="E6" s="1412">
        <v>156026.3930549146</v>
      </c>
      <c r="F6" s="1412">
        <v>151075.83060067738</v>
      </c>
      <c r="G6" s="1416">
        <v>3.2768725709160708E-2</v>
      </c>
      <c r="H6" s="1412">
        <v>57908.075334322421</v>
      </c>
      <c r="I6" s="1412">
        <v>55141.146781658201</v>
      </c>
      <c r="J6" s="1410">
        <v>5.0179017197817748E-2</v>
      </c>
      <c r="K6" s="475"/>
    </row>
    <row r="7" spans="1:12" x14ac:dyDescent="0.2">
      <c r="A7" s="425" t="s">
        <v>548</v>
      </c>
      <c r="B7" s="1412">
        <v>99782.200758074352</v>
      </c>
      <c r="C7" s="1412">
        <v>96439.911193277483</v>
      </c>
      <c r="D7" s="1417">
        <v>3.4656705128009793E-2</v>
      </c>
      <c r="E7" s="1412">
        <v>57638.433361008763</v>
      </c>
      <c r="F7" s="1412">
        <v>56368.579354484849</v>
      </c>
      <c r="G7" s="1417">
        <v>2.2527692219067443E-2</v>
      </c>
      <c r="H7" s="1412">
        <v>42143.767397065581</v>
      </c>
      <c r="I7" s="1412">
        <v>40071.331838792627</v>
      </c>
      <c r="J7" s="1410">
        <v>5.1718659280165287E-2</v>
      </c>
      <c r="K7" s="476"/>
    </row>
    <row r="8" spans="1:12" x14ac:dyDescent="0.2">
      <c r="A8" s="425" t="s">
        <v>382</v>
      </c>
      <c r="B8" s="1412">
        <v>58211.223256067497</v>
      </c>
      <c r="C8" s="1412">
        <v>55987.941314396623</v>
      </c>
      <c r="D8" s="1417">
        <v>3.9710014147263946E-2</v>
      </c>
      <c r="E8" s="1412">
        <v>49174.281177497978</v>
      </c>
      <c r="F8" s="1412">
        <v>47533.897397325753</v>
      </c>
      <c r="G8" s="1417">
        <v>3.4509768186282014E-2</v>
      </c>
      <c r="H8" s="1412">
        <v>9036.9420785695165</v>
      </c>
      <c r="I8" s="1412">
        <v>8454.0439170708669</v>
      </c>
      <c r="J8" s="1410">
        <v>6.8949034002724993E-2</v>
      </c>
      <c r="K8" s="476"/>
    </row>
    <row r="9" spans="1:12" x14ac:dyDescent="0.2">
      <c r="A9" s="425" t="s">
        <v>383</v>
      </c>
      <c r="B9" s="1412">
        <v>56981.293372298896</v>
      </c>
      <c r="C9" s="1412">
        <v>54609.548825909638</v>
      </c>
      <c r="D9" s="1417">
        <v>4.3430949300646449E-2</v>
      </c>
      <c r="E9" s="1412">
        <v>48088.707937189582</v>
      </c>
      <c r="F9" s="1412">
        <v>46299.386594309392</v>
      </c>
      <c r="G9" s="1417">
        <v>3.8646761318002293E-2</v>
      </c>
      <c r="H9" s="1412">
        <v>8892.5854351093167</v>
      </c>
      <c r="I9" s="1412">
        <v>8310.1622316002449</v>
      </c>
      <c r="J9" s="1410">
        <v>7.0085659855634072E-2</v>
      </c>
      <c r="K9" s="476"/>
    </row>
    <row r="10" spans="1:12" x14ac:dyDescent="0.2">
      <c r="A10" s="425" t="s">
        <v>549</v>
      </c>
      <c r="B10" s="1412">
        <v>783.53681909770137</v>
      </c>
      <c r="C10" s="1412">
        <v>759.70661942033951</v>
      </c>
      <c r="D10" s="1417">
        <v>3.1367634647628109E-2</v>
      </c>
      <c r="E10" s="1412">
        <v>699.14435026544231</v>
      </c>
      <c r="F10" s="1412">
        <v>686.56317936928497</v>
      </c>
      <c r="G10" s="1417">
        <v>1.8324855270734308E-2</v>
      </c>
      <c r="H10" s="1412">
        <v>84.392468832259098</v>
      </c>
      <c r="I10" s="1412">
        <v>73.143440051054554</v>
      </c>
      <c r="J10" s="1410">
        <v>0.15379408971402841</v>
      </c>
      <c r="K10" s="476"/>
    </row>
    <row r="11" spans="1:12" x14ac:dyDescent="0.2">
      <c r="A11" s="425" t="s">
        <v>550</v>
      </c>
      <c r="B11" s="1412">
        <v>446.39306467482993</v>
      </c>
      <c r="C11" s="1412">
        <v>618.68586906459302</v>
      </c>
      <c r="D11" s="1417">
        <v>-0.27848188071639163</v>
      </c>
      <c r="E11" s="1412">
        <v>386.42889004664869</v>
      </c>
      <c r="F11" s="1412">
        <v>547.94762364553549</v>
      </c>
      <c r="G11" s="1417">
        <v>-0.29477038795111637</v>
      </c>
      <c r="H11" s="1412">
        <v>59.964174628181254</v>
      </c>
      <c r="I11" s="1412">
        <v>70.738245419057506</v>
      </c>
      <c r="J11" s="1410">
        <v>-0.1523089910846675</v>
      </c>
      <c r="K11" s="476"/>
    </row>
    <row r="12" spans="1:12" x14ac:dyDescent="0.2">
      <c r="A12" s="425" t="s">
        <v>551</v>
      </c>
      <c r="B12" s="1412">
        <v>24533.264126717706</v>
      </c>
      <c r="C12" s="1412">
        <v>23617.33689023535</v>
      </c>
      <c r="D12" s="1417">
        <v>3.8781986332296764E-2</v>
      </c>
      <c r="E12" s="1412">
        <v>22419.399987924506</v>
      </c>
      <c r="F12" s="1412">
        <v>21725.38721471942</v>
      </c>
      <c r="G12" s="1417">
        <v>3.1944782679632855E-2</v>
      </c>
      <c r="H12" s="1412">
        <v>2113.8641387932007</v>
      </c>
      <c r="I12" s="1412">
        <v>1891.94967551593</v>
      </c>
      <c r="J12" s="1410">
        <v>0.11729406238924148</v>
      </c>
      <c r="K12" s="476"/>
    </row>
    <row r="13" spans="1:12" x14ac:dyDescent="0.2">
      <c r="A13" s="425" t="s">
        <v>2</v>
      </c>
      <c r="B13" s="1412">
        <v>31407.780248072086</v>
      </c>
      <c r="C13" s="1412">
        <v>30171.787984139191</v>
      </c>
      <c r="D13" s="1417">
        <v>4.0965164695663213E-2</v>
      </c>
      <c r="E13" s="1412">
        <v>26794.278528175655</v>
      </c>
      <c r="F13" s="1412">
        <v>25447.966633871467</v>
      </c>
      <c r="G13" s="1417">
        <v>5.2904497780668858E-2</v>
      </c>
      <c r="H13" s="1412">
        <v>4613.5017198964324</v>
      </c>
      <c r="I13" s="1412">
        <v>4723.8213502677263</v>
      </c>
      <c r="J13" s="1410">
        <v>-2.3353895541591861E-2</v>
      </c>
      <c r="K13" s="476"/>
    </row>
    <row r="14" spans="1:12" x14ac:dyDescent="0.2">
      <c r="A14" s="425" t="s">
        <v>384</v>
      </c>
      <c r="B14" s="1412">
        <v>6181.1326154629669</v>
      </c>
      <c r="C14" s="1412">
        <v>6068.3448399937679</v>
      </c>
      <c r="D14" s="1417">
        <v>1.8586250195582958E-2</v>
      </c>
      <c r="E14" s="1412">
        <v>5186.293319126562</v>
      </c>
      <c r="F14" s="1412">
        <v>5099.3045252487755</v>
      </c>
      <c r="G14" s="1417">
        <v>1.7058952538933272E-2</v>
      </c>
      <c r="H14" s="1412">
        <v>994.83929633640457</v>
      </c>
      <c r="I14" s="1412">
        <v>969.04031474499243</v>
      </c>
      <c r="J14" s="1410">
        <v>2.6623228361970955E-2</v>
      </c>
      <c r="K14" s="476"/>
    </row>
    <row r="15" spans="1:12" x14ac:dyDescent="0.2">
      <c r="A15" s="477" t="s">
        <v>385</v>
      </c>
      <c r="B15" s="1414">
        <v>25226.647632611988</v>
      </c>
      <c r="C15" s="1414">
        <v>24103.443144146113</v>
      </c>
      <c r="D15" s="1415">
        <v>4.6599337768830865E-2</v>
      </c>
      <c r="E15" s="1413">
        <v>21607.985209051978</v>
      </c>
      <c r="F15" s="1414">
        <v>20348.66210862347</v>
      </c>
      <c r="G15" s="1415">
        <v>6.1887267757757158E-2</v>
      </c>
      <c r="H15" s="1414">
        <v>3618.6624235600111</v>
      </c>
      <c r="I15" s="1414">
        <v>3754.7810355226447</v>
      </c>
      <c r="J15" s="1421">
        <v>-3.6252077198340983E-2</v>
      </c>
      <c r="K15" s="478"/>
    </row>
    <row r="16" spans="1:12" x14ac:dyDescent="0.2">
      <c r="A16" s="479"/>
      <c r="B16" s="479"/>
      <c r="C16" s="479"/>
      <c r="D16" s="453"/>
      <c r="E16" s="453"/>
      <c r="F16" s="456"/>
      <c r="G16" s="456"/>
      <c r="H16" s="456"/>
      <c r="I16" s="456"/>
      <c r="J16" s="453"/>
      <c r="K16" s="453"/>
    </row>
    <row r="17" spans="1:12" x14ac:dyDescent="0.2">
      <c r="A17" s="479" t="s">
        <v>677</v>
      </c>
      <c r="B17" s="479"/>
      <c r="C17" s="479"/>
      <c r="D17" s="453"/>
      <c r="E17" s="453"/>
      <c r="F17" s="453"/>
      <c r="G17" s="453"/>
      <c r="H17" s="453"/>
      <c r="I17" s="453"/>
      <c r="J17" s="453"/>
      <c r="K17" s="453"/>
    </row>
    <row r="18" spans="1:12" x14ac:dyDescent="0.2">
      <c r="A18" s="479"/>
      <c r="B18" s="480"/>
      <c r="C18" s="480"/>
      <c r="D18" s="453"/>
      <c r="E18" s="453"/>
      <c r="F18" s="453"/>
      <c r="G18" s="453"/>
      <c r="H18" s="366"/>
      <c r="I18" s="453"/>
      <c r="J18" s="453"/>
      <c r="K18" s="453"/>
    </row>
    <row r="19" spans="1:12" x14ac:dyDescent="0.2">
      <c r="A19" s="479"/>
      <c r="B19" s="479"/>
      <c r="C19" s="479"/>
      <c r="D19" s="453"/>
      <c r="E19" s="453"/>
      <c r="F19" s="453"/>
      <c r="G19" s="453"/>
      <c r="H19" s="453"/>
      <c r="I19" s="453"/>
      <c r="J19" s="453"/>
      <c r="K19" s="453"/>
    </row>
    <row r="20" spans="1:12" x14ac:dyDescent="0.2">
      <c r="A20" s="479"/>
      <c r="B20" s="479"/>
      <c r="C20" s="479"/>
      <c r="D20" s="453"/>
      <c r="E20" s="453"/>
      <c r="F20" s="453"/>
      <c r="G20" s="453"/>
      <c r="H20" s="453"/>
      <c r="I20" s="453"/>
      <c r="J20" s="453"/>
      <c r="K20" s="453"/>
    </row>
    <row r="21" spans="1:12" x14ac:dyDescent="0.2">
      <c r="A21" s="479"/>
      <c r="B21" s="479"/>
      <c r="C21" s="479"/>
      <c r="D21" s="453"/>
      <c r="E21" s="453"/>
      <c r="F21" s="453"/>
      <c r="G21" s="453"/>
      <c r="H21" s="453"/>
      <c r="I21" s="453"/>
      <c r="J21" s="453"/>
      <c r="K21" s="453"/>
    </row>
    <row r="22" spans="1:12" ht="15.75" x14ac:dyDescent="0.25">
      <c r="A22" s="1904" t="str">
        <f>CONCATENATE('List of Tables'!A10,":  ",'List of Tables'!C10)</f>
        <v>TABLE 7:  Average Daily Census by Month: 2015 vs. 2014R</v>
      </c>
      <c r="B22" s="1904"/>
      <c r="C22" s="1904"/>
      <c r="D22" s="1904"/>
      <c r="E22" s="1904"/>
      <c r="F22" s="1904"/>
      <c r="G22" s="1904"/>
      <c r="H22" s="1904"/>
      <c r="I22" s="1904"/>
      <c r="J22" s="1904"/>
      <c r="K22" s="481"/>
      <c r="L22" s="473"/>
    </row>
    <row r="23" spans="1:12" ht="15.75" x14ac:dyDescent="0.25">
      <c r="A23" s="1904" t="s">
        <v>886</v>
      </c>
      <c r="B23" s="1904"/>
      <c r="C23" s="1904"/>
      <c r="D23" s="1904"/>
      <c r="E23" s="1904"/>
      <c r="F23" s="1904"/>
      <c r="G23" s="1904"/>
      <c r="H23" s="1904"/>
      <c r="I23" s="1904"/>
      <c r="J23" s="1904"/>
      <c r="K23" s="481"/>
      <c r="L23" s="473"/>
    </row>
    <row r="24" spans="1:12" x14ac:dyDescent="0.2">
      <c r="A24" s="479"/>
      <c r="B24" s="479"/>
      <c r="C24" s="447"/>
      <c r="D24" s="453"/>
      <c r="E24" s="453"/>
      <c r="F24" s="453"/>
      <c r="G24" s="453"/>
      <c r="H24" s="453"/>
      <c r="I24" s="453"/>
      <c r="J24" s="453"/>
      <c r="K24" s="453"/>
    </row>
    <row r="25" spans="1:12" x14ac:dyDescent="0.2">
      <c r="A25" s="449"/>
      <c r="B25" s="396" t="s">
        <v>264</v>
      </c>
      <c r="C25" s="396"/>
      <c r="D25" s="397"/>
      <c r="E25" s="396" t="s">
        <v>250</v>
      </c>
      <c r="F25" s="396"/>
      <c r="G25" s="397"/>
      <c r="H25" s="396" t="s">
        <v>251</v>
      </c>
      <c r="I25" s="396"/>
      <c r="J25" s="397"/>
      <c r="K25" s="474"/>
    </row>
    <row r="26" spans="1:12" s="175" customFormat="1" ht="24" x14ac:dyDescent="0.2">
      <c r="A26" s="450"/>
      <c r="B26" s="451">
        <v>2015</v>
      </c>
      <c r="C26" s="1303" t="s">
        <v>984</v>
      </c>
      <c r="D26" s="398" t="s">
        <v>453</v>
      </c>
      <c r="E26" s="451">
        <f>+B26</f>
        <v>2015</v>
      </c>
      <c r="F26" s="451" t="str">
        <f>+C26</f>
        <v>2014R</v>
      </c>
      <c r="G26" s="398" t="s">
        <v>453</v>
      </c>
      <c r="H26" s="451">
        <f>+E26</f>
        <v>2015</v>
      </c>
      <c r="I26" s="451" t="str">
        <f>+F26</f>
        <v>2014R</v>
      </c>
      <c r="J26" s="326" t="s">
        <v>453</v>
      </c>
      <c r="K26" s="398"/>
      <c r="L26" s="374"/>
    </row>
    <row r="27" spans="1:12" s="175" customFormat="1" x14ac:dyDescent="0.2">
      <c r="A27" s="466" t="s">
        <v>349</v>
      </c>
      <c r="B27" s="1412">
        <v>231830.57997766763</v>
      </c>
      <c r="C27" s="1412">
        <v>229692.2324126052</v>
      </c>
      <c r="D27" s="1416">
        <v>9.3096207155200332E-3</v>
      </c>
      <c r="E27" s="1412">
        <v>165990.07439120658</v>
      </c>
      <c r="F27" s="1412">
        <v>165137.45623906274</v>
      </c>
      <c r="G27" s="1416">
        <v>5.16308154165546E-3</v>
      </c>
      <c r="H27" s="1412">
        <v>65840.505586461048</v>
      </c>
      <c r="I27" s="1412">
        <v>64554.776173542443</v>
      </c>
      <c r="J27" s="1410">
        <v>1.9916875080817902E-2</v>
      </c>
      <c r="K27" s="468"/>
      <c r="L27" s="374"/>
    </row>
    <row r="28" spans="1:12" s="175" customFormat="1" x14ac:dyDescent="0.2">
      <c r="A28" s="466" t="s">
        <v>350</v>
      </c>
      <c r="B28" s="1412">
        <v>219229.8001413453</v>
      </c>
      <c r="C28" s="1412">
        <v>213067.27494731217</v>
      </c>
      <c r="D28" s="1417">
        <v>2.8922908013710794E-2</v>
      </c>
      <c r="E28" s="1412">
        <v>152481.78843688135</v>
      </c>
      <c r="F28" s="1412">
        <v>151071.93457034879</v>
      </c>
      <c r="G28" s="1417">
        <v>9.3323347618616929E-3</v>
      </c>
      <c r="H28" s="1412">
        <v>66748.011704463963</v>
      </c>
      <c r="I28" s="1412">
        <v>61995.340376963373</v>
      </c>
      <c r="J28" s="1410">
        <v>7.6661750683227434E-2</v>
      </c>
      <c r="K28" s="468"/>
      <c r="L28" s="374"/>
    </row>
    <row r="29" spans="1:12" s="175" customFormat="1" x14ac:dyDescent="0.2">
      <c r="A29" s="466" t="s">
        <v>351</v>
      </c>
      <c r="B29" s="1412">
        <v>220850.72034447451</v>
      </c>
      <c r="C29" s="1412">
        <v>209246.15012215503</v>
      </c>
      <c r="D29" s="1417">
        <v>5.5458942568572436E-2</v>
      </c>
      <c r="E29" s="1412">
        <v>156212.36029858529</v>
      </c>
      <c r="F29" s="1412">
        <v>148124.84376709515</v>
      </c>
      <c r="G29" s="1417">
        <v>5.4599325311063866E-2</v>
      </c>
      <c r="H29" s="1412">
        <v>64638.360045889218</v>
      </c>
      <c r="I29" s="1412">
        <v>61121.306355059889</v>
      </c>
      <c r="J29" s="1410">
        <v>5.754218783215146E-2</v>
      </c>
      <c r="K29" s="468"/>
      <c r="L29" s="374"/>
    </row>
    <row r="30" spans="1:12" s="175" customFormat="1" x14ac:dyDescent="0.2">
      <c r="A30" s="466" t="s">
        <v>352</v>
      </c>
      <c r="B30" s="1412">
        <v>194563.51634483112</v>
      </c>
      <c r="C30" s="1412">
        <v>189896.37466162749</v>
      </c>
      <c r="D30" s="1417">
        <v>2.4577307973993285E-2</v>
      </c>
      <c r="E30" s="1412">
        <v>140945.48332435492</v>
      </c>
      <c r="F30" s="1412">
        <v>135815.69666502473</v>
      </c>
      <c r="G30" s="1417">
        <v>3.7770204661853428E-2</v>
      </c>
      <c r="H30" s="1412">
        <v>53618.033020476199</v>
      </c>
      <c r="I30" s="1412">
        <v>54080.677996602746</v>
      </c>
      <c r="J30" s="1410">
        <v>-8.5547184921684824E-3</v>
      </c>
      <c r="K30" s="468"/>
      <c r="L30" s="374"/>
    </row>
    <row r="31" spans="1:12" s="175" customFormat="1" x14ac:dyDescent="0.2">
      <c r="A31" s="466" t="s">
        <v>353</v>
      </c>
      <c r="B31" s="1412">
        <v>194565.17448460695</v>
      </c>
      <c r="C31" s="1412">
        <v>182390.56709277461</v>
      </c>
      <c r="D31" s="1417">
        <v>6.6750203071848632E-2</v>
      </c>
      <c r="E31" s="1412">
        <v>147310.65970897998</v>
      </c>
      <c r="F31" s="1412">
        <v>138508.91936777422</v>
      </c>
      <c r="G31" s="1417">
        <v>6.3546379405610989E-2</v>
      </c>
      <c r="H31" s="1412">
        <v>47254.51477562698</v>
      </c>
      <c r="I31" s="1412">
        <v>43881.64772500041</v>
      </c>
      <c r="J31" s="1410">
        <v>7.6862816814988646E-2</v>
      </c>
      <c r="K31" s="468"/>
      <c r="L31" s="374"/>
    </row>
    <row r="32" spans="1:12" s="175" customFormat="1" x14ac:dyDescent="0.2">
      <c r="A32" s="466" t="s">
        <v>354</v>
      </c>
      <c r="B32" s="1412">
        <v>236466.98901968377</v>
      </c>
      <c r="C32" s="1412">
        <v>222383.03013650569</v>
      </c>
      <c r="D32" s="1417">
        <v>6.3331985693930393E-2</v>
      </c>
      <c r="E32" s="1412">
        <v>185254.07498796794</v>
      </c>
      <c r="F32" s="1412">
        <v>174125.27444977904</v>
      </c>
      <c r="G32" s="1417">
        <v>6.391260874307278E-2</v>
      </c>
      <c r="H32" s="1412">
        <v>51212.914031715838</v>
      </c>
      <c r="I32" s="1412">
        <v>48257.755686726654</v>
      </c>
      <c r="J32" s="1410">
        <v>6.1236961871436624E-2</v>
      </c>
      <c r="K32" s="468"/>
      <c r="L32" s="374"/>
    </row>
    <row r="33" spans="1:13" s="175" customFormat="1" x14ac:dyDescent="0.2">
      <c r="A33" s="466" t="s">
        <v>355</v>
      </c>
      <c r="B33" s="1412">
        <v>242463.80068631779</v>
      </c>
      <c r="C33" s="1412">
        <v>228536.00493320444</v>
      </c>
      <c r="D33" s="1417">
        <v>6.0943551355000285E-2</v>
      </c>
      <c r="E33" s="1412">
        <v>183460.66921842191</v>
      </c>
      <c r="F33" s="1412">
        <v>176838.43203383533</v>
      </c>
      <c r="G33" s="1417">
        <v>3.7447952396001349E-2</v>
      </c>
      <c r="H33" s="1412">
        <v>59003.131467895859</v>
      </c>
      <c r="I33" s="1412">
        <v>51697.572899369108</v>
      </c>
      <c r="J33" s="1410">
        <v>0.14131337621491905</v>
      </c>
      <c r="K33" s="468"/>
      <c r="L33" s="374"/>
    </row>
    <row r="34" spans="1:13" s="175" customFormat="1" x14ac:dyDescent="0.2">
      <c r="A34" s="466" t="s">
        <v>356</v>
      </c>
      <c r="B34" s="1412">
        <v>214956.66657855822</v>
      </c>
      <c r="C34" s="1412">
        <v>208435.28961584129</v>
      </c>
      <c r="D34" s="1417">
        <v>3.1287297725525326E-2</v>
      </c>
      <c r="E34" s="1412">
        <v>154089.78122742919</v>
      </c>
      <c r="F34" s="1412">
        <v>151968.42670791777</v>
      </c>
      <c r="G34" s="1417">
        <v>1.3959179320772043E-2</v>
      </c>
      <c r="H34" s="1412">
        <v>60866.885351129036</v>
      </c>
      <c r="I34" s="1412">
        <v>56466.862907923511</v>
      </c>
      <c r="J34" s="1410">
        <v>7.7922204574749063E-2</v>
      </c>
      <c r="K34" s="468"/>
      <c r="L34" s="374"/>
    </row>
    <row r="35" spans="1:13" s="175" customFormat="1" x14ac:dyDescent="0.2">
      <c r="A35" s="466" t="s">
        <v>357</v>
      </c>
      <c r="B35" s="1412">
        <v>177752.98500986292</v>
      </c>
      <c r="C35" s="1412">
        <v>176467.83331015683</v>
      </c>
      <c r="D35" s="1417">
        <v>7.2826399893930619E-3</v>
      </c>
      <c r="E35" s="1412">
        <v>125610.91572281849</v>
      </c>
      <c r="F35" s="1412">
        <v>125798.38291652701</v>
      </c>
      <c r="G35" s="1417">
        <v>-1.4902194238292817E-3</v>
      </c>
      <c r="H35" s="1412">
        <v>52142.069287044425</v>
      </c>
      <c r="I35" s="1412">
        <v>50669.450393629828</v>
      </c>
      <c r="J35" s="1410">
        <v>2.9063249788076159E-2</v>
      </c>
      <c r="K35" s="468"/>
      <c r="L35" s="374"/>
    </row>
    <row r="36" spans="1:13" s="175" customFormat="1" x14ac:dyDescent="0.2">
      <c r="A36" s="466" t="s">
        <v>358</v>
      </c>
      <c r="B36" s="1412">
        <v>189836.76437238924</v>
      </c>
      <c r="C36" s="1412">
        <v>184886.90974315206</v>
      </c>
      <c r="D36" s="1417">
        <v>2.6772336863186232E-2</v>
      </c>
      <c r="E36" s="1412">
        <v>139671.73401824807</v>
      </c>
      <c r="F36" s="1412">
        <v>135040.56016124191</v>
      </c>
      <c r="G36" s="1417">
        <v>3.4294687843981216E-2</v>
      </c>
      <c r="H36" s="1412">
        <v>50165.030354141156</v>
      </c>
      <c r="I36" s="1412">
        <v>49846.349581910159</v>
      </c>
      <c r="J36" s="1410">
        <v>6.3932619921810664E-3</v>
      </c>
      <c r="K36" s="468"/>
      <c r="L36" s="374"/>
    </row>
    <row r="37" spans="1:13" s="175" customFormat="1" x14ac:dyDescent="0.2">
      <c r="A37" s="466" t="s">
        <v>359</v>
      </c>
      <c r="B37" s="1412">
        <v>194913.79114182506</v>
      </c>
      <c r="C37" s="1412">
        <v>187707.01140712743</v>
      </c>
      <c r="D37" s="1417">
        <v>3.8393769527694799E-2</v>
      </c>
      <c r="E37" s="1412">
        <v>139326.64567309659</v>
      </c>
      <c r="F37" s="1412">
        <v>135998.60901543105</v>
      </c>
      <c r="G37" s="1417">
        <v>2.4471108063229684E-2</v>
      </c>
      <c r="H37" s="1412">
        <v>55587.145468728479</v>
      </c>
      <c r="I37" s="1412">
        <v>51708.402391696385</v>
      </c>
      <c r="J37" s="1410">
        <v>7.5011852960573444E-2</v>
      </c>
      <c r="K37" s="468"/>
      <c r="L37" s="374"/>
    </row>
    <row r="38" spans="1:13" s="175" customFormat="1" x14ac:dyDescent="0.2">
      <c r="A38" s="466" t="s">
        <v>360</v>
      </c>
      <c r="B38" s="1412">
        <v>248616.55524954566</v>
      </c>
      <c r="C38" s="1412">
        <v>240996.25125779171</v>
      </c>
      <c r="D38" s="1417">
        <v>3.1620010485568013E-2</v>
      </c>
      <c r="E38" s="1412">
        <v>180556.00492543983</v>
      </c>
      <c r="F38" s="1412">
        <v>173430.55881396189</v>
      </c>
      <c r="G38" s="1417">
        <v>4.1085297540448866E-2</v>
      </c>
      <c r="H38" s="1412">
        <v>68060.550324105832</v>
      </c>
      <c r="I38" s="1412">
        <v>67565.692443829801</v>
      </c>
      <c r="J38" s="1410">
        <v>7.3240998852698407E-3</v>
      </c>
      <c r="K38" s="468"/>
      <c r="L38" s="374"/>
    </row>
    <row r="39" spans="1:13" x14ac:dyDescent="0.2">
      <c r="A39" s="469" t="s">
        <v>454</v>
      </c>
      <c r="B39" s="1418">
        <v>213934.468388888</v>
      </c>
      <c r="C39" s="1418">
        <v>206216.97738216582</v>
      </c>
      <c r="D39" s="1419">
        <v>3.7424130179252682E-2</v>
      </c>
      <c r="E39" s="1418">
        <v>156026.39305456835</v>
      </c>
      <c r="F39" s="1418">
        <v>151075.83060052106</v>
      </c>
      <c r="G39" s="1419">
        <v>3.2768725707937416E-2</v>
      </c>
      <c r="H39" s="1418">
        <v>57908.075334319627</v>
      </c>
      <c r="I39" s="1418">
        <v>55141.146781644755</v>
      </c>
      <c r="J39" s="1419">
        <v>5.0179017198023167E-2</v>
      </c>
      <c r="K39" s="1420"/>
      <c r="M39" s="175"/>
    </row>
    <row r="40" spans="1:13" s="175" customFormat="1" x14ac:dyDescent="0.2">
      <c r="A40" s="445"/>
      <c r="B40" s="448"/>
      <c r="C40" s="448"/>
      <c r="D40" s="448"/>
      <c r="E40" s="448"/>
      <c r="F40" s="448"/>
      <c r="G40" s="448"/>
      <c r="H40" s="448"/>
      <c r="I40" s="448"/>
      <c r="J40" s="482"/>
      <c r="K40" s="445"/>
      <c r="L40" s="374"/>
    </row>
    <row r="41" spans="1:13" s="175" customFormat="1" x14ac:dyDescent="0.2">
      <c r="A41" s="445" t="s">
        <v>677</v>
      </c>
      <c r="B41" s="445"/>
      <c r="C41" s="445"/>
      <c r="D41" s="445"/>
      <c r="E41" s="445"/>
      <c r="F41" s="445"/>
      <c r="G41" s="445"/>
      <c r="H41" s="445"/>
      <c r="I41" s="445"/>
      <c r="J41" s="483"/>
      <c r="K41" s="483"/>
      <c r="L41" s="374"/>
    </row>
  </sheetData>
  <sheetProtection formatCells="0" formatColumns="0" formatRows="0" insertColumns="0" insertRows="0" insertHyperlinks="0" deleteColumns="0" deleteRows="0" sort="0" autoFilter="0" pivotTables="0"/>
  <mergeCells count="4">
    <mergeCell ref="A1:J1"/>
    <mergeCell ref="A2:J2"/>
    <mergeCell ref="A22:J22"/>
    <mergeCell ref="A23:J23"/>
  </mergeCells>
  <phoneticPr fontId="51" type="noConversion"/>
  <printOptions horizontalCentered="1"/>
  <pageMargins left="0.25" right="0.25" top="0.25" bottom="0.5" header="0.3" footer="0.3"/>
  <pageSetup fitToWidth="2" fitToHeight="2" orientation="landscape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I32"/>
  <sheetViews>
    <sheetView showGridLines="0" zoomScaleNormal="100" workbookViewId="0">
      <selection activeCell="J40" sqref="J40"/>
    </sheetView>
  </sheetViews>
  <sheetFormatPr defaultColWidth="9.140625" defaultRowHeight="12.75" x14ac:dyDescent="0.2"/>
  <cols>
    <col min="1" max="1" width="27.7109375" style="374" customWidth="1"/>
    <col min="2" max="16384" width="9.140625" style="374"/>
  </cols>
  <sheetData>
    <row r="1" spans="1:9" s="96" customFormat="1" ht="30" customHeight="1" x14ac:dyDescent="0.25">
      <c r="A1" s="1903" t="str">
        <f>CONCATENATE('List of Tables'!A102,":  ",'List of Tables'!C102)</f>
        <v>TABLE 87:  Air Visitor Personal Daily Spending by Visitor and Trip Characteristics 2015 vs. 2014</v>
      </c>
      <c r="B1" s="1903"/>
      <c r="C1" s="1903"/>
      <c r="D1" s="1903"/>
      <c r="E1" s="1903"/>
      <c r="F1" s="1903"/>
      <c r="G1" s="1903"/>
      <c r="I1" s="1353"/>
    </row>
    <row r="2" spans="1:9" s="439" customFormat="1" ht="15.75" x14ac:dyDescent="0.25">
      <c r="A2" s="84" t="s">
        <v>650</v>
      </c>
      <c r="B2" s="961"/>
      <c r="C2" s="962"/>
      <c r="D2" s="961"/>
      <c r="E2" s="84"/>
      <c r="F2" s="961"/>
      <c r="G2" s="962"/>
    </row>
    <row r="4" spans="1:9" s="1209" customFormat="1" ht="12" x14ac:dyDescent="0.2">
      <c r="A4" s="626"/>
      <c r="B4" s="1988" t="s">
        <v>615</v>
      </c>
      <c r="C4" s="1989"/>
      <c r="D4" s="1990" t="s">
        <v>616</v>
      </c>
      <c r="E4" s="1990"/>
      <c r="F4" s="1988" t="s">
        <v>241</v>
      </c>
      <c r="G4" s="1989"/>
    </row>
    <row r="5" spans="1:9" s="1209" customFormat="1" ht="12" x14ac:dyDescent="0.2">
      <c r="A5" s="627" t="s">
        <v>463</v>
      </c>
      <c r="B5" s="968">
        <v>2015</v>
      </c>
      <c r="C5" s="969" t="s">
        <v>984</v>
      </c>
      <c r="D5" s="968">
        <v>2015</v>
      </c>
      <c r="E5" s="969" t="s">
        <v>984</v>
      </c>
      <c r="F5" s="968">
        <v>2015</v>
      </c>
      <c r="G5" s="969" t="s">
        <v>984</v>
      </c>
    </row>
    <row r="6" spans="1:9" s="54" customFormat="1" ht="12" x14ac:dyDescent="0.2">
      <c r="A6" s="387" t="s">
        <v>690</v>
      </c>
      <c r="B6" s="1370">
        <v>162.02054864391448</v>
      </c>
      <c r="C6" s="1371">
        <v>160.18317299477238</v>
      </c>
      <c r="D6" s="1370">
        <v>197.76785313053762</v>
      </c>
      <c r="E6" s="1371">
        <v>204.85764129389005</v>
      </c>
      <c r="F6" s="1370">
        <v>236.33110888468596</v>
      </c>
      <c r="G6" s="1371">
        <v>273.38676127235692</v>
      </c>
      <c r="H6" s="389"/>
    </row>
    <row r="7" spans="1:9" s="1209" customFormat="1" ht="12" x14ac:dyDescent="0.2">
      <c r="A7" s="1210"/>
      <c r="B7" s="1211"/>
      <c r="C7" s="1212"/>
      <c r="D7" s="1211"/>
      <c r="E7" s="1212"/>
      <c r="F7" s="1211"/>
      <c r="G7" s="1212"/>
      <c r="H7" s="1218"/>
    </row>
    <row r="8" spans="1:9" s="1209" customFormat="1" ht="12" x14ac:dyDescent="0.2">
      <c r="A8" s="1210" t="s">
        <v>691</v>
      </c>
      <c r="B8" s="1211"/>
      <c r="C8" s="1212"/>
      <c r="D8" s="1211"/>
      <c r="E8" s="1212"/>
      <c r="F8" s="1211"/>
      <c r="G8" s="1212"/>
      <c r="H8" s="1218"/>
    </row>
    <row r="9" spans="1:9" s="1209" customFormat="1" ht="12" x14ac:dyDescent="0.2">
      <c r="A9" s="1210" t="s">
        <v>692</v>
      </c>
      <c r="B9" s="1211">
        <v>230.79072688754485</v>
      </c>
      <c r="C9" s="1212">
        <v>212.3172120732259</v>
      </c>
      <c r="D9" s="1211">
        <v>253.18878704549783</v>
      </c>
      <c r="E9" s="1212">
        <v>262.53465876663853</v>
      </c>
      <c r="F9" s="1211">
        <v>248.31139509929548</v>
      </c>
      <c r="G9" s="1212">
        <v>276.47943315563072</v>
      </c>
      <c r="H9" s="1218"/>
    </row>
    <row r="10" spans="1:9" s="1209" customFormat="1" ht="12" x14ac:dyDescent="0.2">
      <c r="A10" s="1210" t="s">
        <v>693</v>
      </c>
      <c r="B10" s="1211">
        <v>160.10291889162664</v>
      </c>
      <c r="C10" s="1212">
        <v>158.74901562934565</v>
      </c>
      <c r="D10" s="1211">
        <v>188.26977321195355</v>
      </c>
      <c r="E10" s="1212">
        <v>195.9788285870639</v>
      </c>
      <c r="F10" s="1211">
        <v>233.16413918489081</v>
      </c>
      <c r="G10" s="1212">
        <v>262.28589164246489</v>
      </c>
      <c r="H10" s="1218"/>
    </row>
    <row r="11" spans="1:9" s="1209" customFormat="1" ht="12" x14ac:dyDescent="0.2">
      <c r="A11" s="1210"/>
      <c r="B11" s="1211"/>
      <c r="C11" s="1212"/>
      <c r="D11" s="1211"/>
      <c r="E11" s="1212"/>
      <c r="F11" s="1211"/>
      <c r="G11" s="1212"/>
      <c r="H11" s="1218"/>
    </row>
    <row r="12" spans="1:9" s="1209" customFormat="1" ht="12" x14ac:dyDescent="0.2">
      <c r="A12" s="1210" t="s">
        <v>694</v>
      </c>
      <c r="B12" s="1211"/>
      <c r="C12" s="1212"/>
      <c r="D12" s="1211"/>
      <c r="E12" s="1212"/>
      <c r="F12" s="1211"/>
      <c r="G12" s="1212"/>
      <c r="H12" s="1218"/>
    </row>
    <row r="13" spans="1:9" s="1209" customFormat="1" ht="12" x14ac:dyDescent="0.2">
      <c r="A13" s="1210" t="s">
        <v>695</v>
      </c>
      <c r="B13" s="1211">
        <v>183.36251384133809</v>
      </c>
      <c r="C13" s="1212">
        <v>190.16963541109703</v>
      </c>
      <c r="D13" s="1211">
        <v>229.03040193563527</v>
      </c>
      <c r="E13" s="1212">
        <v>243.91314602532947</v>
      </c>
      <c r="F13" s="1211">
        <v>260.01977864073439</v>
      </c>
      <c r="G13" s="1212">
        <v>289.37894332065616</v>
      </c>
      <c r="H13" s="1218"/>
    </row>
    <row r="14" spans="1:9" s="1209" customFormat="1" ht="12" x14ac:dyDescent="0.2">
      <c r="A14" s="1210" t="s">
        <v>696</v>
      </c>
      <c r="B14" s="1211">
        <v>155.61481403854413</v>
      </c>
      <c r="C14" s="1212">
        <v>151.46155579277607</v>
      </c>
      <c r="D14" s="1211">
        <v>180.54037138746037</v>
      </c>
      <c r="E14" s="1212">
        <v>183.73474418237436</v>
      </c>
      <c r="F14" s="1211">
        <v>186.28825170519352</v>
      </c>
      <c r="G14" s="1212">
        <v>197.31988460623629</v>
      </c>
      <c r="H14" s="1218"/>
    </row>
    <row r="15" spans="1:9" s="1209" customFormat="1" ht="12" x14ac:dyDescent="0.2">
      <c r="A15" s="1210"/>
      <c r="B15" s="1211"/>
      <c r="C15" s="1212"/>
      <c r="D15" s="1211"/>
      <c r="E15" s="1212"/>
      <c r="F15" s="1211"/>
      <c r="G15" s="1212"/>
      <c r="H15" s="1218"/>
    </row>
    <row r="16" spans="1:9" s="1209" customFormat="1" ht="12" x14ac:dyDescent="0.2">
      <c r="A16" s="1210" t="s">
        <v>697</v>
      </c>
      <c r="B16" s="1211"/>
      <c r="C16" s="1212"/>
      <c r="D16" s="1211"/>
      <c r="E16" s="1212"/>
      <c r="F16" s="1211"/>
      <c r="G16" s="1212"/>
      <c r="H16" s="1218"/>
    </row>
    <row r="17" spans="1:8" s="1209" customFormat="1" ht="12" x14ac:dyDescent="0.2">
      <c r="A17" s="1210" t="s">
        <v>698</v>
      </c>
      <c r="B17" s="1211">
        <v>205.30126926398498</v>
      </c>
      <c r="C17" s="1212">
        <v>209.2558891938792</v>
      </c>
      <c r="D17" s="1211">
        <v>243.46600239467415</v>
      </c>
      <c r="E17" s="1212">
        <v>252.30812559338548</v>
      </c>
      <c r="F17" s="1211">
        <v>257.81635849786176</v>
      </c>
      <c r="G17" s="1212">
        <v>285.62617878258385</v>
      </c>
      <c r="H17" s="1218"/>
    </row>
    <row r="18" spans="1:8" s="1209" customFormat="1" ht="12" x14ac:dyDescent="0.2">
      <c r="A18" s="1210" t="s">
        <v>699</v>
      </c>
      <c r="B18" s="1211">
        <v>161.29018943757308</v>
      </c>
      <c r="C18" s="1212">
        <v>156.42449742100592</v>
      </c>
      <c r="D18" s="1211">
        <v>183.2158693357776</v>
      </c>
      <c r="E18" s="1212">
        <v>183.62713011129179</v>
      </c>
      <c r="F18" s="1211">
        <v>174.22071140351215</v>
      </c>
      <c r="G18" s="1212">
        <v>179.76408380111803</v>
      </c>
      <c r="H18" s="1218"/>
    </row>
    <row r="19" spans="1:8" s="1209" customFormat="1" ht="12" x14ac:dyDescent="0.2">
      <c r="A19" s="1210" t="s">
        <v>700</v>
      </c>
      <c r="B19" s="1211">
        <v>72.857191869263701</v>
      </c>
      <c r="C19" s="1212">
        <v>73.131652539329934</v>
      </c>
      <c r="D19" s="1211">
        <v>74.990783344357425</v>
      </c>
      <c r="E19" s="1212">
        <v>76.186872423588127</v>
      </c>
      <c r="F19" s="1211">
        <v>100.33733350857692</v>
      </c>
      <c r="G19" s="1212">
        <v>93.010628380635239</v>
      </c>
      <c r="H19" s="1218"/>
    </row>
    <row r="20" spans="1:8" s="1209" customFormat="1" ht="12" x14ac:dyDescent="0.2">
      <c r="A20" s="1210" t="s">
        <v>701</v>
      </c>
      <c r="B20" s="1211">
        <v>128.76177818233808</v>
      </c>
      <c r="C20" s="1212">
        <v>122.18876222712636</v>
      </c>
      <c r="D20" s="1211">
        <v>148.76581484123679</v>
      </c>
      <c r="E20" s="1212">
        <v>148.64085467066442</v>
      </c>
      <c r="F20" s="1211">
        <v>127.74277943231152</v>
      </c>
      <c r="G20" s="1212">
        <v>136.48390502241676</v>
      </c>
      <c r="H20" s="1218"/>
    </row>
    <row r="21" spans="1:8" s="1209" customFormat="1" ht="12" x14ac:dyDescent="0.2">
      <c r="A21" s="1210"/>
      <c r="B21" s="1211"/>
      <c r="C21" s="1212"/>
      <c r="D21" s="1211"/>
      <c r="E21" s="1212"/>
      <c r="F21" s="1211"/>
      <c r="G21" s="1212"/>
      <c r="H21" s="1218"/>
    </row>
    <row r="22" spans="1:8" s="1209" customFormat="1" ht="12" x14ac:dyDescent="0.2">
      <c r="A22" s="1210" t="s">
        <v>702</v>
      </c>
      <c r="B22" s="1211"/>
      <c r="C22" s="1212"/>
      <c r="D22" s="1211"/>
      <c r="E22" s="1212"/>
      <c r="F22" s="1211"/>
      <c r="G22" s="1212"/>
      <c r="H22" s="1218"/>
    </row>
    <row r="23" spans="1:8" s="1209" customFormat="1" ht="12" x14ac:dyDescent="0.2">
      <c r="A23" s="1210" t="s">
        <v>703</v>
      </c>
      <c r="B23" s="1211">
        <v>169.45253592160174</v>
      </c>
      <c r="C23" s="1212">
        <v>172.31760690212292</v>
      </c>
      <c r="D23" s="1211">
        <v>207.25529410322289</v>
      </c>
      <c r="E23" s="1212">
        <v>218.70704017050417</v>
      </c>
      <c r="F23" s="1211">
        <v>259.65569209607406</v>
      </c>
      <c r="G23" s="1212">
        <v>290.50319779671685</v>
      </c>
      <c r="H23" s="1218"/>
    </row>
    <row r="24" spans="1:8" s="1209" customFormat="1" ht="12" x14ac:dyDescent="0.2">
      <c r="A24" s="1210" t="s">
        <v>704</v>
      </c>
      <c r="B24" s="1211">
        <v>160.55990646412968</v>
      </c>
      <c r="C24" s="1212">
        <v>158.7400305510788</v>
      </c>
      <c r="D24" s="1211">
        <v>190.32042997373722</v>
      </c>
      <c r="E24" s="1212">
        <v>185.40497079741752</v>
      </c>
      <c r="F24" s="1211">
        <v>223.35164683300914</v>
      </c>
      <c r="G24" s="1212">
        <v>249.38528615450312</v>
      </c>
      <c r="H24" s="1218"/>
    </row>
    <row r="25" spans="1:8" s="1209" customFormat="1" ht="12" x14ac:dyDescent="0.2">
      <c r="A25" s="1210"/>
      <c r="B25" s="1211"/>
      <c r="C25" s="1212"/>
      <c r="D25" s="1211"/>
      <c r="E25" s="1212"/>
      <c r="F25" s="1211"/>
      <c r="G25" s="1212"/>
      <c r="H25" s="1218"/>
    </row>
    <row r="26" spans="1:8" s="1209" customFormat="1" ht="12" x14ac:dyDescent="0.2">
      <c r="A26" s="1210" t="s">
        <v>705</v>
      </c>
      <c r="B26" s="1211"/>
      <c r="C26" s="1212"/>
      <c r="D26" s="1211"/>
      <c r="E26" s="1212"/>
      <c r="F26" s="1211"/>
      <c r="G26" s="1212"/>
      <c r="H26" s="1218"/>
    </row>
    <row r="27" spans="1:8" s="1209" customFormat="1" ht="12" x14ac:dyDescent="0.2">
      <c r="A27" s="1210" t="s">
        <v>706</v>
      </c>
      <c r="B27" s="1211">
        <v>163.11169495457509</v>
      </c>
      <c r="C27" s="1212">
        <v>162.25286955587436</v>
      </c>
      <c r="D27" s="1211">
        <v>192.83332178516238</v>
      </c>
      <c r="E27" s="1212">
        <v>198.08039484962873</v>
      </c>
      <c r="F27" s="1211">
        <v>217.20060925877678</v>
      </c>
      <c r="G27" s="1212">
        <v>241.7342039227396</v>
      </c>
      <c r="H27" s="1218"/>
    </row>
    <row r="28" spans="1:8" s="1209" customFormat="1" ht="12" x14ac:dyDescent="0.2">
      <c r="A28" s="1210" t="s">
        <v>707</v>
      </c>
      <c r="B28" s="1211"/>
      <c r="C28" s="1212"/>
      <c r="D28" s="1211"/>
      <c r="E28" s="1212"/>
      <c r="F28" s="1211"/>
      <c r="G28" s="1212"/>
      <c r="H28" s="1218"/>
    </row>
    <row r="29" spans="1:8" s="1209" customFormat="1" ht="12" x14ac:dyDescent="0.2">
      <c r="A29" s="1210" t="s">
        <v>708</v>
      </c>
      <c r="B29" s="1211">
        <v>204.80119885831448</v>
      </c>
      <c r="C29" s="1212">
        <v>202.78346202708764</v>
      </c>
      <c r="D29" s="1211">
        <v>237.87292666188506</v>
      </c>
      <c r="E29" s="1212">
        <v>221.09673725695725</v>
      </c>
      <c r="F29" s="1211">
        <v>250.70294970133637</v>
      </c>
      <c r="G29" s="1212">
        <v>265.30526470138523</v>
      </c>
      <c r="H29" s="1218"/>
    </row>
    <row r="30" spans="1:8" s="1209" customFormat="1" ht="12" x14ac:dyDescent="0.2">
      <c r="A30" s="1213" t="s">
        <v>709</v>
      </c>
      <c r="B30" s="1214">
        <v>211.19127937337583</v>
      </c>
      <c r="C30" s="1215">
        <v>221.51331622368465</v>
      </c>
      <c r="D30" s="1214">
        <v>280.1321760871935</v>
      </c>
      <c r="E30" s="1215">
        <v>308.22334234272591</v>
      </c>
      <c r="F30" s="1214">
        <v>322.99109360890668</v>
      </c>
      <c r="G30" s="1215">
        <v>354.247669170986</v>
      </c>
      <c r="H30" s="1218"/>
    </row>
    <row r="31" spans="1:8" s="1209" customFormat="1" ht="12" x14ac:dyDescent="0.2"/>
    <row r="32" spans="1:8" s="1209" customFormat="1" ht="12" x14ac:dyDescent="0.2">
      <c r="A32" s="1209" t="s">
        <v>677</v>
      </c>
    </row>
  </sheetData>
  <mergeCells count="4">
    <mergeCell ref="A1:G1"/>
    <mergeCell ref="B4:C4"/>
    <mergeCell ref="D4:E4"/>
    <mergeCell ref="F4:G4"/>
  </mergeCells>
  <printOptions horizontalCentered="1"/>
  <pageMargins left="0.25" right="0.25" top="0.25" bottom="0.5" header="0.3" footer="0.3"/>
  <pageSetup fitToWidth="2" fitToHeight="2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L31"/>
  <sheetViews>
    <sheetView showGridLines="0" zoomScaleNormal="100" workbookViewId="0">
      <selection activeCell="I33" sqref="I33"/>
    </sheetView>
  </sheetViews>
  <sheetFormatPr defaultColWidth="9.140625" defaultRowHeight="12" x14ac:dyDescent="0.2"/>
  <cols>
    <col min="1" max="1" width="20.7109375" style="701" customWidth="1"/>
    <col min="2" max="7" width="12.7109375" style="701" customWidth="1"/>
    <col min="8" max="8" width="15.7109375" style="701" customWidth="1"/>
    <col min="9" max="9" width="13.42578125" style="701" bestFit="1" customWidth="1"/>
    <col min="10" max="16384" width="9.140625" style="701"/>
  </cols>
  <sheetData>
    <row r="1" spans="1:12" s="747" customFormat="1" ht="15.75" x14ac:dyDescent="0.25">
      <c r="A1" s="1893" t="str">
        <f>CONCATENATE('List of Tables'!A103,":  ",'List of Tables'!C103)</f>
        <v>TABLE 88:  Meeting, Convention and Incentive (MCI) Visitor Characteristics and Spending 2015</v>
      </c>
      <c r="B1" s="1893"/>
      <c r="C1" s="1893"/>
      <c r="D1" s="1893"/>
      <c r="E1" s="1893"/>
      <c r="F1" s="1893"/>
      <c r="G1" s="1893"/>
      <c r="H1" s="1893"/>
      <c r="I1" s="1893"/>
      <c r="K1" s="1353"/>
    </row>
    <row r="2" spans="1:12" ht="15.75" x14ac:dyDescent="0.25">
      <c r="A2" s="1893" t="s">
        <v>650</v>
      </c>
      <c r="B2" s="1893"/>
      <c r="C2" s="1893"/>
      <c r="D2" s="1893"/>
      <c r="E2" s="1893"/>
      <c r="F2" s="1893"/>
      <c r="G2" s="1893"/>
      <c r="H2" s="1893"/>
      <c r="I2" s="1893"/>
    </row>
    <row r="4" spans="1:12" s="711" customFormat="1" ht="48" x14ac:dyDescent="0.2">
      <c r="A4" s="871" t="s">
        <v>875</v>
      </c>
      <c r="B4" s="974" t="s">
        <v>335</v>
      </c>
      <c r="C4" s="974" t="s">
        <v>711</v>
      </c>
      <c r="D4" s="974" t="s">
        <v>712</v>
      </c>
      <c r="E4" s="974" t="s">
        <v>713</v>
      </c>
      <c r="F4" s="974" t="s">
        <v>714</v>
      </c>
      <c r="G4" s="974" t="s">
        <v>716</v>
      </c>
      <c r="H4" s="974" t="s">
        <v>956</v>
      </c>
      <c r="I4" s="975" t="s">
        <v>718</v>
      </c>
    </row>
    <row r="5" spans="1:12" s="711" customFormat="1" x14ac:dyDescent="0.2">
      <c r="A5" s="1697" t="s">
        <v>361</v>
      </c>
      <c r="B5" s="983"/>
      <c r="C5" s="983"/>
      <c r="D5" s="983"/>
      <c r="E5" s="983"/>
      <c r="F5" s="983"/>
      <c r="G5" s="983"/>
      <c r="H5" s="983"/>
      <c r="I5" s="984"/>
      <c r="J5" s="983"/>
      <c r="K5" s="983"/>
      <c r="L5" s="983"/>
    </row>
    <row r="6" spans="1:12" s="874" customFormat="1" x14ac:dyDescent="0.2">
      <c r="A6" s="708" t="s">
        <v>688</v>
      </c>
      <c r="B6" s="719">
        <v>254023.09359732911</v>
      </c>
      <c r="C6" s="976"/>
      <c r="D6" s="976"/>
      <c r="E6" s="976"/>
      <c r="F6" s="977"/>
      <c r="G6" s="978"/>
      <c r="H6" s="978"/>
      <c r="I6" s="979">
        <v>637853188.25691032</v>
      </c>
      <c r="J6" s="980"/>
      <c r="K6" s="980"/>
      <c r="L6" s="980"/>
    </row>
    <row r="7" spans="1:12" s="711" customFormat="1" x14ac:dyDescent="0.2">
      <c r="A7" s="1697" t="s">
        <v>689</v>
      </c>
      <c r="B7" s="983">
        <v>1.8732277144966143</v>
      </c>
      <c r="C7" s="985"/>
      <c r="D7" s="985"/>
      <c r="E7" s="985"/>
      <c r="F7" s="986"/>
      <c r="G7" s="987"/>
      <c r="H7" s="987"/>
      <c r="I7" s="988"/>
      <c r="J7" s="983"/>
      <c r="K7" s="983"/>
      <c r="L7" s="983"/>
    </row>
    <row r="8" spans="1:12" s="711" customFormat="1" x14ac:dyDescent="0.2">
      <c r="A8" s="1697" t="s">
        <v>719</v>
      </c>
      <c r="B8" s="930">
        <v>135607.16170889657</v>
      </c>
      <c r="C8" s="985">
        <v>4</v>
      </c>
      <c r="D8" s="985">
        <v>4.4612317792663916</v>
      </c>
      <c r="E8" s="985">
        <v>8.4612317792663916</v>
      </c>
      <c r="F8" s="986">
        <v>237.44858616317191</v>
      </c>
      <c r="G8" s="987">
        <v>272449368.78720444</v>
      </c>
      <c r="H8" s="987">
        <v>127013471</v>
      </c>
      <c r="I8" s="988">
        <v>399462839.78720444</v>
      </c>
      <c r="J8" s="983"/>
      <c r="K8" s="983"/>
      <c r="L8" s="983"/>
    </row>
    <row r="9" spans="1:12" s="711" customFormat="1" x14ac:dyDescent="0.2">
      <c r="A9" s="1697" t="s">
        <v>720</v>
      </c>
      <c r="B9" s="930">
        <v>118415.93188843252</v>
      </c>
      <c r="C9" s="985">
        <v>4</v>
      </c>
      <c r="D9" s="985">
        <v>4.4612317792663916</v>
      </c>
      <c r="E9" s="985">
        <v>8.4612317792663916</v>
      </c>
      <c r="F9" s="986"/>
      <c r="G9" s="987">
        <v>238390348.46970585</v>
      </c>
      <c r="H9" s="987"/>
      <c r="I9" s="988">
        <v>238390348.46970585</v>
      </c>
      <c r="J9" s="983"/>
      <c r="K9" s="983"/>
      <c r="L9" s="983"/>
    </row>
    <row r="10" spans="1:12" s="711" customFormat="1" x14ac:dyDescent="0.2">
      <c r="A10" s="1697"/>
      <c r="B10" s="983"/>
      <c r="C10" s="985"/>
      <c r="D10" s="985"/>
      <c r="E10" s="985"/>
      <c r="F10" s="986"/>
      <c r="G10" s="987"/>
      <c r="H10" s="987"/>
      <c r="I10" s="988"/>
      <c r="J10" s="983"/>
      <c r="K10" s="983"/>
      <c r="L10" s="983"/>
    </row>
    <row r="11" spans="1:12" s="874" customFormat="1" x14ac:dyDescent="0.2">
      <c r="A11" s="708" t="s">
        <v>721</v>
      </c>
      <c r="B11" s="719">
        <v>78605.710075913405</v>
      </c>
      <c r="C11" s="976"/>
      <c r="D11" s="976"/>
      <c r="E11" s="976"/>
      <c r="F11" s="977"/>
      <c r="G11" s="978"/>
      <c r="H11" s="978"/>
      <c r="I11" s="979">
        <v>159872195.78939319</v>
      </c>
      <c r="J11" s="980"/>
      <c r="K11" s="980"/>
      <c r="L11" s="980"/>
    </row>
    <row r="12" spans="1:12" s="711" customFormat="1" x14ac:dyDescent="0.2">
      <c r="A12" s="1697" t="s">
        <v>689</v>
      </c>
      <c r="B12" s="983">
        <v>1.7101526718874103</v>
      </c>
      <c r="C12" s="985"/>
      <c r="D12" s="985"/>
      <c r="E12" s="985"/>
      <c r="F12" s="986"/>
      <c r="G12" s="987"/>
      <c r="H12" s="987"/>
      <c r="I12" s="988"/>
      <c r="J12" s="983"/>
      <c r="K12" s="983"/>
      <c r="L12" s="983"/>
    </row>
    <row r="13" spans="1:12" s="711" customFormat="1" x14ac:dyDescent="0.2">
      <c r="A13" s="1697" t="s">
        <v>719</v>
      </c>
      <c r="B13" s="930">
        <v>45964.147744283087</v>
      </c>
      <c r="C13" s="985">
        <v>3</v>
      </c>
      <c r="D13" s="985">
        <v>4.5260581445612003</v>
      </c>
      <c r="E13" s="985">
        <v>7.5260581445612003</v>
      </c>
      <c r="F13" s="986">
        <v>261.2526187702224</v>
      </c>
      <c r="G13" s="987">
        <v>90374817.57583411</v>
      </c>
      <c r="H13" s="987">
        <v>7064216</v>
      </c>
      <c r="I13" s="988">
        <v>97439033.57583411</v>
      </c>
      <c r="J13" s="983"/>
      <c r="K13" s="983"/>
      <c r="L13" s="983"/>
    </row>
    <row r="14" spans="1:12" s="711" customFormat="1" x14ac:dyDescent="0.2">
      <c r="A14" s="1697" t="s">
        <v>720</v>
      </c>
      <c r="B14" s="930">
        <v>32641.562331630317</v>
      </c>
      <c r="C14" s="985">
        <v>3</v>
      </c>
      <c r="D14" s="985">
        <v>4.5260581445612003</v>
      </c>
      <c r="E14" s="985">
        <v>7.5260581445612003</v>
      </c>
      <c r="F14" s="986"/>
      <c r="G14" s="987">
        <v>62433162.213559091</v>
      </c>
      <c r="H14" s="987"/>
      <c r="I14" s="988">
        <v>62433162.213559091</v>
      </c>
      <c r="J14" s="983"/>
      <c r="K14" s="983"/>
      <c r="L14" s="983"/>
    </row>
    <row r="15" spans="1:12" s="711" customFormat="1" x14ac:dyDescent="0.2">
      <c r="A15" s="1697"/>
      <c r="B15" s="930"/>
      <c r="C15" s="985"/>
      <c r="D15" s="985"/>
      <c r="E15" s="985"/>
      <c r="F15" s="986"/>
      <c r="G15" s="987"/>
      <c r="H15" s="987"/>
      <c r="I15" s="988"/>
      <c r="J15" s="983"/>
      <c r="K15" s="983"/>
      <c r="L15" s="983"/>
    </row>
    <row r="16" spans="1:12" s="874" customFormat="1" x14ac:dyDescent="0.2">
      <c r="A16" s="708" t="s">
        <v>722</v>
      </c>
      <c r="B16" s="719">
        <v>166141.91384272283</v>
      </c>
      <c r="C16" s="976"/>
      <c r="D16" s="976"/>
      <c r="E16" s="976"/>
      <c r="F16" s="977"/>
      <c r="G16" s="978"/>
      <c r="H16" s="978"/>
      <c r="I16" s="979">
        <v>237691360.99497014</v>
      </c>
      <c r="J16" s="980"/>
      <c r="K16" s="980"/>
      <c r="L16" s="980"/>
    </row>
    <row r="17" spans="1:12" s="711" customFormat="1" x14ac:dyDescent="0.2">
      <c r="A17" s="1697" t="s">
        <v>689</v>
      </c>
      <c r="B17" s="983">
        <v>2.4626859012703592</v>
      </c>
      <c r="C17" s="985"/>
      <c r="D17" s="985"/>
      <c r="E17" s="985"/>
      <c r="F17" s="986"/>
      <c r="G17" s="987"/>
      <c r="H17" s="987"/>
      <c r="I17" s="988"/>
      <c r="J17" s="983"/>
      <c r="K17" s="983"/>
      <c r="L17" s="983"/>
    </row>
    <row r="18" spans="1:12" s="711" customFormat="1" x14ac:dyDescent="0.2">
      <c r="A18" s="1697" t="s">
        <v>719</v>
      </c>
      <c r="B18" s="930">
        <v>67463.704468775206</v>
      </c>
      <c r="C18" s="985"/>
      <c r="D18" s="985"/>
      <c r="E18" s="985">
        <v>6.2443238928235703</v>
      </c>
      <c r="F18" s="986">
        <v>240.37973758826857</v>
      </c>
      <c r="G18" s="987">
        <v>101263623.45037733</v>
      </c>
      <c r="H18" s="987"/>
      <c r="I18" s="988">
        <v>101263623.45037733</v>
      </c>
      <c r="J18" s="983"/>
      <c r="K18" s="983"/>
      <c r="L18" s="983"/>
    </row>
    <row r="19" spans="1:12" s="711" customFormat="1" x14ac:dyDescent="0.2">
      <c r="A19" s="1697" t="s">
        <v>720</v>
      </c>
      <c r="B19" s="930">
        <v>98678.20937394764</v>
      </c>
      <c r="C19" s="985"/>
      <c r="D19" s="985"/>
      <c r="E19" s="985">
        <v>6.2443238928235703</v>
      </c>
      <c r="F19" s="986"/>
      <c r="G19" s="987">
        <v>136427737.5445928</v>
      </c>
      <c r="H19" s="987"/>
      <c r="I19" s="988">
        <v>136427737.5445928</v>
      </c>
      <c r="J19" s="983"/>
      <c r="K19" s="983"/>
      <c r="L19" s="983"/>
    </row>
    <row r="20" spans="1:12" s="711" customFormat="1" x14ac:dyDescent="0.2">
      <c r="A20" s="1697"/>
      <c r="B20" s="930"/>
      <c r="C20" s="985"/>
      <c r="D20" s="985"/>
      <c r="E20" s="985"/>
      <c r="F20" s="986"/>
      <c r="G20" s="987"/>
      <c r="H20" s="1698"/>
      <c r="I20" s="1699"/>
      <c r="J20" s="983"/>
      <c r="K20" s="983"/>
      <c r="L20" s="983"/>
    </row>
    <row r="21" spans="1:12" s="874" customFormat="1" x14ac:dyDescent="0.2">
      <c r="A21" s="1700" t="s">
        <v>769</v>
      </c>
      <c r="B21" s="1701"/>
      <c r="C21" s="1702"/>
      <c r="D21" s="1702"/>
      <c r="E21" s="1702"/>
      <c r="F21" s="1703"/>
      <c r="G21" s="1704"/>
      <c r="H21" s="1704">
        <v>134077687</v>
      </c>
      <c r="I21" s="1705">
        <v>1035416745.0412736</v>
      </c>
      <c r="J21" s="980"/>
      <c r="K21" s="980"/>
      <c r="L21" s="980"/>
    </row>
    <row r="22" spans="1:12" s="711" customFormat="1" x14ac:dyDescent="0.2">
      <c r="B22" s="983"/>
      <c r="C22" s="983"/>
      <c r="D22" s="983"/>
      <c r="E22" s="983"/>
      <c r="F22" s="986"/>
      <c r="G22" s="987"/>
      <c r="H22" s="987"/>
      <c r="I22" s="987"/>
      <c r="J22" s="983"/>
      <c r="K22" s="983"/>
      <c r="L22" s="983"/>
    </row>
    <row r="23" spans="1:12" s="711" customFormat="1" x14ac:dyDescent="0.2">
      <c r="B23" s="983"/>
      <c r="C23" s="983"/>
      <c r="D23" s="983"/>
      <c r="E23" s="983"/>
      <c r="F23" s="986"/>
      <c r="G23" s="983"/>
      <c r="H23" s="983"/>
      <c r="I23" s="983"/>
      <c r="J23" s="983"/>
      <c r="K23" s="983"/>
      <c r="L23" s="983"/>
    </row>
    <row r="24" spans="1:12" s="711" customFormat="1" ht="14.25" customHeight="1" x14ac:dyDescent="0.2">
      <c r="A24" s="712" t="s">
        <v>677</v>
      </c>
      <c r="B24" s="983"/>
      <c r="C24" s="983"/>
      <c r="D24" s="983"/>
      <c r="E24" s="983"/>
      <c r="F24" s="983"/>
      <c r="G24" s="983"/>
      <c r="H24" s="983"/>
      <c r="I24" s="983"/>
      <c r="J24" s="983"/>
      <c r="K24" s="983"/>
      <c r="L24" s="983"/>
    </row>
    <row r="25" spans="1:12" s="711" customFormat="1" x14ac:dyDescent="0.2">
      <c r="B25" s="983"/>
      <c r="C25" s="983"/>
      <c r="D25" s="983"/>
      <c r="E25" s="983"/>
      <c r="F25" s="983"/>
      <c r="G25" s="983"/>
      <c r="H25" s="983"/>
      <c r="I25" s="983"/>
      <c r="J25" s="983"/>
      <c r="K25" s="983"/>
      <c r="L25" s="983"/>
    </row>
    <row r="26" spans="1:12" s="711" customFormat="1" x14ac:dyDescent="0.2">
      <c r="B26" s="983"/>
      <c r="C26" s="983"/>
      <c r="D26" s="983"/>
      <c r="E26" s="983"/>
      <c r="F26" s="983"/>
      <c r="G26" s="983"/>
      <c r="H26" s="983"/>
      <c r="I26" s="983"/>
      <c r="J26" s="983"/>
      <c r="K26" s="983"/>
      <c r="L26" s="983"/>
    </row>
    <row r="27" spans="1:12" s="711" customFormat="1" x14ac:dyDescent="0.2">
      <c r="B27" s="983"/>
      <c r="C27" s="983"/>
      <c r="D27" s="983"/>
      <c r="E27" s="983"/>
      <c r="F27" s="983"/>
      <c r="G27" s="983"/>
      <c r="H27" s="983"/>
      <c r="I27" s="983"/>
      <c r="J27" s="983"/>
      <c r="K27" s="983"/>
      <c r="L27" s="983"/>
    </row>
    <row r="28" spans="1:12" s="711" customFormat="1" x14ac:dyDescent="0.2">
      <c r="B28" s="983"/>
      <c r="C28" s="983"/>
      <c r="D28" s="983"/>
      <c r="E28" s="983"/>
      <c r="F28" s="983"/>
      <c r="G28" s="983"/>
      <c r="H28" s="983"/>
      <c r="I28" s="983"/>
      <c r="J28" s="983"/>
      <c r="K28" s="983"/>
      <c r="L28" s="983"/>
    </row>
    <row r="29" spans="1:12" x14ac:dyDescent="0.2">
      <c r="B29" s="932"/>
      <c r="C29" s="932"/>
      <c r="D29" s="932"/>
      <c r="E29" s="932"/>
      <c r="F29" s="932"/>
      <c r="G29" s="932"/>
      <c r="H29" s="932"/>
      <c r="I29" s="932"/>
      <c r="J29" s="932"/>
      <c r="K29" s="932"/>
      <c r="L29" s="932"/>
    </row>
    <row r="30" spans="1:12" x14ac:dyDescent="0.2">
      <c r="B30" s="932"/>
      <c r="C30" s="932"/>
      <c r="D30" s="932"/>
      <c r="E30" s="932"/>
      <c r="F30" s="932"/>
      <c r="G30" s="932"/>
      <c r="H30" s="932"/>
      <c r="I30" s="932"/>
      <c r="J30" s="932"/>
      <c r="K30" s="932"/>
      <c r="L30" s="932"/>
    </row>
    <row r="31" spans="1:12" x14ac:dyDescent="0.2">
      <c r="B31" s="932"/>
      <c r="C31" s="932"/>
      <c r="D31" s="932"/>
      <c r="E31" s="932"/>
      <c r="F31" s="932"/>
      <c r="G31" s="932"/>
      <c r="H31" s="932"/>
      <c r="I31" s="932"/>
      <c r="J31" s="932"/>
      <c r="K31" s="932"/>
      <c r="L31" s="932"/>
    </row>
  </sheetData>
  <mergeCells count="2">
    <mergeCell ref="A1:I1"/>
    <mergeCell ref="A2:I2"/>
  </mergeCells>
  <printOptions horizontalCentered="1"/>
  <pageMargins left="0.25" right="0.25" top="0.25" bottom="0.5" header="0.3" footer="0.3"/>
  <pageSetup fitToWidth="2" fitToHeight="2" orientation="landscape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K22"/>
  <sheetViews>
    <sheetView showGridLines="0" zoomScaleNormal="100" workbookViewId="0">
      <selection activeCell="H14" sqref="H14"/>
    </sheetView>
  </sheetViews>
  <sheetFormatPr defaultColWidth="9.140625" defaultRowHeight="12.75" x14ac:dyDescent="0.2"/>
  <cols>
    <col min="1" max="2" width="9.140625" style="374"/>
    <col min="3" max="8" width="12.7109375" style="374" customWidth="1"/>
    <col min="9" max="9" width="11.5703125" style="374" customWidth="1"/>
    <col min="10" max="16384" width="9.140625" style="374"/>
  </cols>
  <sheetData>
    <row r="1" spans="1:11" s="96" customFormat="1" ht="15.75" x14ac:dyDescent="0.25">
      <c r="A1" s="1893" t="str">
        <f>CONCATENATE('List of Tables'!A106,":  ",'List of Tables'!C106)</f>
        <v>TABLE 89:  Cruise Ship Visitors 2015</v>
      </c>
      <c r="B1" s="1893"/>
      <c r="C1" s="1893"/>
      <c r="D1" s="1893"/>
      <c r="E1" s="1893"/>
      <c r="F1" s="1893"/>
      <c r="G1" s="1893"/>
      <c r="H1" s="1893"/>
      <c r="I1" s="1893"/>
      <c r="K1" s="1353"/>
    </row>
    <row r="2" spans="1:11" s="439" customFormat="1" ht="15" x14ac:dyDescent="0.2"/>
    <row r="3" spans="1:11" s="901" customFormat="1" ht="48" x14ac:dyDescent="0.2">
      <c r="A3" s="1991">
        <v>2015</v>
      </c>
      <c r="B3" s="1992"/>
      <c r="C3" s="989" t="s">
        <v>645</v>
      </c>
      <c r="D3" s="989" t="s">
        <v>647</v>
      </c>
      <c r="E3" s="989" t="s">
        <v>648</v>
      </c>
      <c r="F3" s="989" t="s">
        <v>620</v>
      </c>
      <c r="G3" s="989" t="s">
        <v>392</v>
      </c>
      <c r="H3" s="898" t="s">
        <v>646</v>
      </c>
      <c r="I3" s="990" t="s">
        <v>593</v>
      </c>
    </row>
    <row r="4" spans="1:11" s="901" customFormat="1" ht="12" x14ac:dyDescent="0.2">
      <c r="A4" s="1995" t="s">
        <v>349</v>
      </c>
      <c r="B4" s="1996"/>
      <c r="C4" s="991">
        <v>7</v>
      </c>
      <c r="D4" s="992">
        <v>9261</v>
      </c>
      <c r="E4" s="992">
        <v>11517</v>
      </c>
      <c r="F4" s="991">
        <v>12</v>
      </c>
      <c r="G4" s="993">
        <v>20778</v>
      </c>
      <c r="H4" s="994">
        <v>8.6788940218198221</v>
      </c>
      <c r="I4" s="995">
        <v>180330.05998537227</v>
      </c>
    </row>
    <row r="5" spans="1:11" s="901" customFormat="1" ht="12" x14ac:dyDescent="0.2">
      <c r="A5" s="1993" t="s">
        <v>350</v>
      </c>
      <c r="B5" s="1997"/>
      <c r="C5" s="996">
        <v>6</v>
      </c>
      <c r="D5" s="997">
        <v>11713</v>
      </c>
      <c r="E5" s="997">
        <v>8469</v>
      </c>
      <c r="F5" s="996">
        <v>10</v>
      </c>
      <c r="G5" s="998">
        <v>20182</v>
      </c>
      <c r="H5" s="999">
        <v>6.6930414751568383</v>
      </c>
      <c r="I5" s="1000">
        <v>135078.96305161531</v>
      </c>
    </row>
    <row r="6" spans="1:11" s="901" customFormat="1" ht="12" x14ac:dyDescent="0.2">
      <c r="A6" s="1993" t="s">
        <v>351</v>
      </c>
      <c r="B6" s="1997"/>
      <c r="C6" s="996">
        <v>8</v>
      </c>
      <c r="D6" s="997">
        <v>14692</v>
      </c>
      <c r="E6" s="997">
        <v>8792</v>
      </c>
      <c r="F6" s="996">
        <v>12</v>
      </c>
      <c r="G6" s="998">
        <v>23484</v>
      </c>
      <c r="H6" s="999">
        <v>6.8654344489496477</v>
      </c>
      <c r="I6" s="1000">
        <v>161227.86259913351</v>
      </c>
    </row>
    <row r="7" spans="1:11" s="901" customFormat="1" ht="12" x14ac:dyDescent="0.2">
      <c r="A7" s="1993" t="s">
        <v>352</v>
      </c>
      <c r="B7" s="1997"/>
      <c r="C7" s="996">
        <v>6</v>
      </c>
      <c r="D7" s="997">
        <v>12361</v>
      </c>
      <c r="E7" s="997">
        <v>11597</v>
      </c>
      <c r="F7" s="996">
        <v>11</v>
      </c>
      <c r="G7" s="998">
        <v>23958</v>
      </c>
      <c r="H7" s="999">
        <v>7.6183919128384696</v>
      </c>
      <c r="I7" s="1000">
        <v>182521.43344778405</v>
      </c>
    </row>
    <row r="8" spans="1:11" s="901" customFormat="1" ht="12" x14ac:dyDescent="0.2">
      <c r="A8" s="1993" t="s">
        <v>353</v>
      </c>
      <c r="B8" s="1997"/>
      <c r="C8" s="996">
        <v>6</v>
      </c>
      <c r="D8" s="997">
        <v>11087</v>
      </c>
      <c r="E8" s="997">
        <v>11563</v>
      </c>
      <c r="F8" s="996">
        <v>11</v>
      </c>
      <c r="G8" s="998">
        <v>22650</v>
      </c>
      <c r="H8" s="999">
        <v>8.1596008366775603</v>
      </c>
      <c r="I8" s="1000">
        <v>184814.95895074675</v>
      </c>
    </row>
    <row r="9" spans="1:11" s="901" customFormat="1" ht="12" x14ac:dyDescent="0.2">
      <c r="A9" s="1993" t="s">
        <v>354</v>
      </c>
      <c r="B9" s="1997"/>
      <c r="C9" s="996">
        <v>1</v>
      </c>
      <c r="D9" s="997">
        <v>497</v>
      </c>
      <c r="E9" s="997">
        <v>10042</v>
      </c>
      <c r="F9" s="996">
        <v>5</v>
      </c>
      <c r="G9" s="998">
        <v>10539</v>
      </c>
      <c r="H9" s="999">
        <v>10.450901043883912</v>
      </c>
      <c r="I9" s="1000">
        <v>110142.04610149254</v>
      </c>
    </row>
    <row r="10" spans="1:11" s="901" customFormat="1" ht="12" x14ac:dyDescent="0.2">
      <c r="A10" s="1993" t="s">
        <v>355</v>
      </c>
      <c r="B10" s="1997"/>
      <c r="C10" s="996">
        <v>2</v>
      </c>
      <c r="D10" s="997">
        <v>2854</v>
      </c>
      <c r="E10" s="997">
        <v>9793</v>
      </c>
      <c r="F10" s="996">
        <v>6</v>
      </c>
      <c r="G10" s="998">
        <v>12647</v>
      </c>
      <c r="H10" s="999">
        <v>8.4084806132774528</v>
      </c>
      <c r="I10" s="1000">
        <v>106342.05431611995</v>
      </c>
    </row>
    <row r="11" spans="1:11" s="901" customFormat="1" ht="12" x14ac:dyDescent="0.2">
      <c r="A11" s="1993" t="s">
        <v>356</v>
      </c>
      <c r="B11" s="1997"/>
      <c r="C11" s="996">
        <v>0</v>
      </c>
      <c r="D11" s="997">
        <v>0</v>
      </c>
      <c r="E11" s="997">
        <v>12233</v>
      </c>
      <c r="F11" s="996">
        <v>5</v>
      </c>
      <c r="G11" s="998">
        <v>12233</v>
      </c>
      <c r="H11" s="999">
        <v>10.9060578071319</v>
      </c>
      <c r="I11" s="1000">
        <v>133413.80515464453</v>
      </c>
    </row>
    <row r="12" spans="1:11" s="901" customFormat="1" ht="12" x14ac:dyDescent="0.2">
      <c r="A12" s="1993" t="s">
        <v>357</v>
      </c>
      <c r="B12" s="1997"/>
      <c r="C12" s="996">
        <v>13</v>
      </c>
      <c r="D12" s="997">
        <v>23302</v>
      </c>
      <c r="E12" s="997">
        <v>11588</v>
      </c>
      <c r="F12" s="996">
        <v>19</v>
      </c>
      <c r="G12" s="998">
        <v>34890</v>
      </c>
      <c r="H12" s="999">
        <v>6.7710601255798935</v>
      </c>
      <c r="I12" s="1000">
        <v>236242.28778148248</v>
      </c>
    </row>
    <row r="13" spans="1:11" s="901" customFormat="1" ht="12" x14ac:dyDescent="0.2">
      <c r="A13" s="1993" t="s">
        <v>358</v>
      </c>
      <c r="B13" s="1997"/>
      <c r="C13" s="996">
        <v>8</v>
      </c>
      <c r="D13" s="997">
        <v>17701</v>
      </c>
      <c r="E13" s="997">
        <v>11232</v>
      </c>
      <c r="F13" s="996">
        <v>13</v>
      </c>
      <c r="G13" s="998">
        <v>28933</v>
      </c>
      <c r="H13" s="999">
        <v>7.0500400857848007</v>
      </c>
      <c r="I13" s="1000">
        <v>203978.80980201164</v>
      </c>
    </row>
    <row r="14" spans="1:11" s="901" customFormat="1" ht="12" x14ac:dyDescent="0.2">
      <c r="A14" s="1993" t="s">
        <v>359</v>
      </c>
      <c r="B14" s="1997"/>
      <c r="C14" s="996">
        <v>3</v>
      </c>
      <c r="D14" s="997">
        <v>6325</v>
      </c>
      <c r="E14" s="997">
        <v>8949</v>
      </c>
      <c r="F14" s="996">
        <v>7</v>
      </c>
      <c r="G14" s="998">
        <v>15274</v>
      </c>
      <c r="H14" s="999">
        <v>7.540606206944136</v>
      </c>
      <c r="I14" s="1000">
        <v>115175.21920486473</v>
      </c>
    </row>
    <row r="15" spans="1:11" s="901" customFormat="1" ht="12" x14ac:dyDescent="0.2">
      <c r="A15" s="1993" t="s">
        <v>360</v>
      </c>
      <c r="B15" s="1994"/>
      <c r="C15" s="996">
        <v>3</v>
      </c>
      <c r="D15" s="997">
        <v>6753</v>
      </c>
      <c r="E15" s="997">
        <v>9609</v>
      </c>
      <c r="F15" s="996">
        <v>7</v>
      </c>
      <c r="G15" s="998">
        <v>16362</v>
      </c>
      <c r="H15" s="999">
        <v>9.0419863633943649</v>
      </c>
      <c r="I15" s="1000">
        <v>147944.98087785859</v>
      </c>
    </row>
    <row r="16" spans="1:11" s="901" customFormat="1" ht="12" x14ac:dyDescent="0.2">
      <c r="A16" s="1001" t="s">
        <v>454</v>
      </c>
      <c r="B16" s="1002"/>
      <c r="C16" s="1001">
        <v>63</v>
      </c>
      <c r="D16" s="1003">
        <v>116546</v>
      </c>
      <c r="E16" s="1003">
        <v>125384</v>
      </c>
      <c r="F16" s="1001">
        <v>118</v>
      </c>
      <c r="G16" s="1003">
        <v>241929</v>
      </c>
      <c r="H16" s="1683">
        <v>7.8419893410206516</v>
      </c>
      <c r="I16" s="1004">
        <v>1897212.4812731266</v>
      </c>
    </row>
    <row r="17" spans="1:2" s="901" customFormat="1" ht="12" x14ac:dyDescent="0.2"/>
    <row r="18" spans="1:2" s="901" customFormat="1" ht="13.5" x14ac:dyDescent="0.2">
      <c r="A18" s="958" t="s">
        <v>923</v>
      </c>
    </row>
    <row r="19" spans="1:2" s="901" customFormat="1" ht="12" x14ac:dyDescent="0.2">
      <c r="A19" s="901" t="s">
        <v>139</v>
      </c>
    </row>
    <row r="20" spans="1:2" s="901" customFormat="1" ht="12" x14ac:dyDescent="0.2">
      <c r="A20" s="901" t="s">
        <v>675</v>
      </c>
    </row>
    <row r="21" spans="1:2" s="901" customFormat="1" ht="12" x14ac:dyDescent="0.2">
      <c r="A21" s="901" t="s">
        <v>678</v>
      </c>
    </row>
    <row r="22" spans="1:2" s="901" customFormat="1" ht="12" x14ac:dyDescent="0.2">
      <c r="B22" s="920"/>
    </row>
  </sheetData>
  <sheetProtection formatCells="0" formatColumns="0" formatRows="0" insertColumns="0" insertRows="0" insertHyperlinks="0" deleteColumns="0" deleteRows="0" sort="0" autoFilter="0" pivotTables="0"/>
  <mergeCells count="14">
    <mergeCell ref="A3:B3"/>
    <mergeCell ref="A1:I1"/>
    <mergeCell ref="A15:B15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</mergeCells>
  <printOptions horizontalCentered="1"/>
  <pageMargins left="0.25" right="0.25" top="0.25" bottom="0.5" header="0.3" footer="0.3"/>
  <pageSetup scale="96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K22"/>
  <sheetViews>
    <sheetView showGridLines="0" zoomScaleNormal="100" workbookViewId="0">
      <selection activeCell="H14" sqref="H14"/>
    </sheetView>
  </sheetViews>
  <sheetFormatPr defaultColWidth="9.140625" defaultRowHeight="12" x14ac:dyDescent="0.2"/>
  <cols>
    <col min="1" max="2" width="9.140625" style="701"/>
    <col min="3" max="8" width="12.7109375" style="701" customWidth="1"/>
    <col min="9" max="9" width="11.140625" style="701" customWidth="1"/>
    <col min="10" max="16384" width="9.140625" style="701"/>
  </cols>
  <sheetData>
    <row r="1" spans="1:11" s="747" customFormat="1" ht="15.75" x14ac:dyDescent="0.25">
      <c r="A1" s="1893" t="str">
        <f>CONCATENATE('List of Tables'!A107,":  ",'List of Tables'!C107)</f>
        <v>TABLE 90:  Cruise Ship Visitor Growth 2015 vs. 2014R</v>
      </c>
      <c r="B1" s="1893"/>
      <c r="C1" s="1893"/>
      <c r="D1" s="1893"/>
      <c r="E1" s="1893"/>
      <c r="F1" s="1893"/>
      <c r="G1" s="1893"/>
      <c r="H1" s="1893"/>
      <c r="I1" s="1893"/>
      <c r="K1" s="1353"/>
    </row>
    <row r="3" spans="1:11" ht="48" x14ac:dyDescent="0.2">
      <c r="A3" s="1998" t="s">
        <v>1094</v>
      </c>
      <c r="B3" s="1999"/>
      <c r="C3" s="1005" t="s">
        <v>645</v>
      </c>
      <c r="D3" s="1005" t="s">
        <v>647</v>
      </c>
      <c r="E3" s="1005" t="s">
        <v>648</v>
      </c>
      <c r="F3" s="1005" t="s">
        <v>620</v>
      </c>
      <c r="G3" s="1005" t="s">
        <v>392</v>
      </c>
      <c r="H3" s="1005" t="s">
        <v>646</v>
      </c>
      <c r="I3" s="1006" t="s">
        <v>593</v>
      </c>
    </row>
    <row r="4" spans="1:11" ht="12.75" customHeight="1" x14ac:dyDescent="0.2">
      <c r="A4" s="2003" t="s">
        <v>349</v>
      </c>
      <c r="B4" s="2004"/>
      <c r="C4" s="1007">
        <v>-0.46153846153846156</v>
      </c>
      <c r="D4" s="1007">
        <v>-0.52067698359298176</v>
      </c>
      <c r="E4" s="1007">
        <v>0.19100310237849016</v>
      </c>
      <c r="F4" s="1007">
        <v>-0.33333333333333337</v>
      </c>
      <c r="G4" s="1007">
        <v>-0.28329481563243764</v>
      </c>
      <c r="H4" s="1007">
        <v>0.27396338106208518</v>
      </c>
      <c r="I4" s="1007">
        <v>-8.6943840098375191E-2</v>
      </c>
    </row>
    <row r="5" spans="1:11" x14ac:dyDescent="0.2">
      <c r="A5" s="2000" t="s">
        <v>350</v>
      </c>
      <c r="B5" s="2001"/>
      <c r="C5" s="1008">
        <v>-0.25</v>
      </c>
      <c r="D5" s="1008">
        <v>-0.25740188930450769</v>
      </c>
      <c r="E5" s="1008">
        <v>-3.9687039346864683E-2</v>
      </c>
      <c r="F5" s="1008">
        <v>-0.16666666666666663</v>
      </c>
      <c r="G5" s="1008">
        <v>-0.17932661027976582</v>
      </c>
      <c r="H5" s="1008">
        <v>-5.3097757929572831E-2</v>
      </c>
      <c r="I5" s="1008">
        <v>-0.22290252726637272</v>
      </c>
    </row>
    <row r="6" spans="1:11" x14ac:dyDescent="0.2">
      <c r="A6" s="2000" t="s">
        <v>351</v>
      </c>
      <c r="B6" s="2001"/>
      <c r="C6" s="1008">
        <v>0.60000000000000009</v>
      </c>
      <c r="D6" s="1008">
        <v>0.38708459214501501</v>
      </c>
      <c r="E6" s="1008">
        <v>-0.19243134013043084</v>
      </c>
      <c r="F6" s="1008">
        <v>0.19999999999999996</v>
      </c>
      <c r="G6" s="1008">
        <v>9.3346990083337245E-2</v>
      </c>
      <c r="H6" s="1008">
        <v>-0.13934597382378711</v>
      </c>
      <c r="I6" s="1008">
        <v>-5.9006510977131943E-2</v>
      </c>
    </row>
    <row r="7" spans="1:11" x14ac:dyDescent="0.2">
      <c r="A7" s="2000" t="s">
        <v>352</v>
      </c>
      <c r="B7" s="2001"/>
      <c r="C7" s="1008">
        <v>-0.45454545454545459</v>
      </c>
      <c r="D7" s="1008">
        <v>-0.46424237170596394</v>
      </c>
      <c r="E7" s="1008">
        <v>0.30420602789023832</v>
      </c>
      <c r="F7" s="1008">
        <v>-0.3125</v>
      </c>
      <c r="G7" s="1008">
        <v>-0.25046927793767992</v>
      </c>
      <c r="H7" s="1008">
        <v>8.9776038641982137E-2</v>
      </c>
      <c r="I7" s="1008">
        <v>-0.18317937887046032</v>
      </c>
    </row>
    <row r="8" spans="1:11" x14ac:dyDescent="0.2">
      <c r="A8" s="2000" t="s">
        <v>353</v>
      </c>
      <c r="B8" s="2001"/>
      <c r="C8" s="1008">
        <v>0.5</v>
      </c>
      <c r="D8" s="1008">
        <v>0.5809211464423214</v>
      </c>
      <c r="E8" s="1008">
        <v>6.0533798037237352E-2</v>
      </c>
      <c r="F8" s="1008">
        <v>0.22222222222222232</v>
      </c>
      <c r="G8" s="1008">
        <v>0.26423308774279963</v>
      </c>
      <c r="H8" s="1008">
        <v>-5.750048795614271E-2</v>
      </c>
      <c r="I8" s="1008">
        <v>0.19153906830728773</v>
      </c>
    </row>
    <row r="9" spans="1:11" x14ac:dyDescent="0.2">
      <c r="A9" s="2000" t="s">
        <v>354</v>
      </c>
      <c r="B9" s="2001"/>
      <c r="C9" s="1008">
        <v>-0.5</v>
      </c>
      <c r="D9" s="1008">
        <v>-0.64423765211166784</v>
      </c>
      <c r="E9" s="1008">
        <v>9.3476731329782403E-3</v>
      </c>
      <c r="F9" s="1008">
        <v>-0.16666666666666663</v>
      </c>
      <c r="G9" s="1008">
        <v>-7.1126388154415632E-2</v>
      </c>
      <c r="H9" s="1008">
        <v>6.9685498793433664E-2</v>
      </c>
      <c r="I9" s="1008">
        <v>-6.397367196897874E-3</v>
      </c>
    </row>
    <row r="10" spans="1:11" x14ac:dyDescent="0.2">
      <c r="A10" s="2000" t="s">
        <v>355</v>
      </c>
      <c r="B10" s="2001"/>
      <c r="C10" s="1008">
        <v>1</v>
      </c>
      <c r="D10" s="1008">
        <v>2.3302217036172697</v>
      </c>
      <c r="E10" s="1008">
        <v>5.2350646684458102E-3</v>
      </c>
      <c r="F10" s="1008">
        <v>0.19999999999999996</v>
      </c>
      <c r="G10" s="1008">
        <v>0.1932257760166054</v>
      </c>
      <c r="H10" s="1008">
        <v>-0.14158076700396427</v>
      </c>
      <c r="I10" s="1008">
        <v>2.4287955439273867E-2</v>
      </c>
    </row>
    <row r="11" spans="1:11" x14ac:dyDescent="0.2">
      <c r="A11" s="2000" t="s">
        <v>356</v>
      </c>
      <c r="B11" s="2001"/>
      <c r="C11" s="1008" t="s">
        <v>1101</v>
      </c>
      <c r="D11" s="1008" t="s">
        <v>1101</v>
      </c>
      <c r="E11" s="1008">
        <v>6.6056644880174265E-2</v>
      </c>
      <c r="F11" s="1008">
        <v>0</v>
      </c>
      <c r="G11" s="1008">
        <v>6.6056644880174265E-2</v>
      </c>
      <c r="H11" s="1008">
        <v>3.9764771593870929E-2</v>
      </c>
      <c r="I11" s="1008">
        <v>0.10844814386996293</v>
      </c>
    </row>
    <row r="12" spans="1:11" x14ac:dyDescent="0.2">
      <c r="A12" s="2000" t="s">
        <v>357</v>
      </c>
      <c r="B12" s="2001"/>
      <c r="C12" s="1008">
        <v>0.625</v>
      </c>
      <c r="D12" s="1008">
        <v>0.77647327895097962</v>
      </c>
      <c r="E12" s="1008">
        <v>0.20444860201642245</v>
      </c>
      <c r="F12" s="1008">
        <v>0.46153846153846145</v>
      </c>
      <c r="G12" s="1008">
        <v>0.53443574632773339</v>
      </c>
      <c r="H12" s="1008">
        <v>-0.19740196191694603</v>
      </c>
      <c r="I12" s="1008">
        <v>0.23153511956714556</v>
      </c>
    </row>
    <row r="13" spans="1:11" x14ac:dyDescent="0.2">
      <c r="A13" s="2000" t="s">
        <v>358</v>
      </c>
      <c r="B13" s="2001"/>
      <c r="C13" s="1008">
        <v>0.33333333333333326</v>
      </c>
      <c r="D13" s="1008">
        <v>0.48274417825431404</v>
      </c>
      <c r="E13" s="1008">
        <v>0.27361378841138451</v>
      </c>
      <c r="F13" s="1008">
        <v>0.30000000000000004</v>
      </c>
      <c r="G13" s="1008">
        <v>0.39389121742062927</v>
      </c>
      <c r="H13" s="1008">
        <v>-5.8589392202009649E-2</v>
      </c>
      <c r="I13" s="1008">
        <v>0.31222397819623526</v>
      </c>
    </row>
    <row r="14" spans="1:11" x14ac:dyDescent="0.2">
      <c r="A14" s="2000" t="s">
        <v>359</v>
      </c>
      <c r="B14" s="2001"/>
      <c r="C14" s="1008">
        <v>-0.5</v>
      </c>
      <c r="D14" s="1008">
        <v>-0.26453488372093026</v>
      </c>
      <c r="E14" s="1008">
        <v>-0.1718489727928928</v>
      </c>
      <c r="F14" s="1008">
        <v>-0.36363636363636365</v>
      </c>
      <c r="G14" s="1008">
        <v>-0.2129238379882511</v>
      </c>
      <c r="H14" s="1008">
        <v>-0.12633274438818476</v>
      </c>
      <c r="I14" s="1008">
        <v>-0.31235732957771489</v>
      </c>
    </row>
    <row r="15" spans="1:11" x14ac:dyDescent="0.2">
      <c r="A15" s="2000" t="s">
        <v>360</v>
      </c>
      <c r="B15" s="2002"/>
      <c r="C15" s="1008">
        <v>-0.5</v>
      </c>
      <c r="D15" s="1008">
        <v>-0.47089242341142368</v>
      </c>
      <c r="E15" s="1008">
        <v>2.6164032464758735E-2</v>
      </c>
      <c r="F15" s="1008">
        <v>-0.30000000000000004</v>
      </c>
      <c r="G15" s="1008">
        <v>-0.2605414199846342</v>
      </c>
      <c r="H15" s="1008">
        <v>0.10904326972976786</v>
      </c>
      <c r="I15" s="1008">
        <v>-0.17990843859002748</v>
      </c>
    </row>
    <row r="16" spans="1:11" x14ac:dyDescent="0.2">
      <c r="A16" s="1009" t="s">
        <v>454</v>
      </c>
      <c r="B16" s="1010"/>
      <c r="C16" s="1011">
        <v>-9.9999999999999978E-2</v>
      </c>
      <c r="D16" s="1011">
        <v>-6.3466808096879657E-2</v>
      </c>
      <c r="E16" s="1011">
        <v>5.4116539299015498E-2</v>
      </c>
      <c r="F16" s="1011">
        <v>-5.600000000000005E-2</v>
      </c>
      <c r="G16" s="1011">
        <v>-6.0027116972759531E-3</v>
      </c>
      <c r="H16" s="1011">
        <v>-2.1912672329466032E-2</v>
      </c>
      <c r="I16" s="1011">
        <v>-2.7780328181815528E-2</v>
      </c>
    </row>
    <row r="18" spans="1:1" ht="13.5" x14ac:dyDescent="0.2">
      <c r="A18" s="701" t="s">
        <v>924</v>
      </c>
    </row>
    <row r="19" spans="1:1" x14ac:dyDescent="0.2">
      <c r="A19" s="701" t="s">
        <v>139</v>
      </c>
    </row>
    <row r="20" spans="1:1" x14ac:dyDescent="0.2">
      <c r="A20" s="701" t="s">
        <v>1100</v>
      </c>
    </row>
    <row r="21" spans="1:1" x14ac:dyDescent="0.2">
      <c r="A21" s="701" t="s">
        <v>675</v>
      </c>
    </row>
    <row r="22" spans="1:1" x14ac:dyDescent="0.2">
      <c r="A22" s="701" t="s">
        <v>678</v>
      </c>
    </row>
  </sheetData>
  <sheetProtection formatCells="0" formatColumns="0" formatRows="0" insertColumns="0" insertRows="0" insertHyperlinks="0" deleteColumns="0" deleteRows="0" sort="0" autoFilter="0" pivotTables="0"/>
  <mergeCells count="14">
    <mergeCell ref="A1:I1"/>
    <mergeCell ref="A3:B3"/>
    <mergeCell ref="A14:B14"/>
    <mergeCell ref="A15:B15"/>
    <mergeCell ref="A9:B9"/>
    <mergeCell ref="A10:B10"/>
    <mergeCell ref="A11:B11"/>
    <mergeCell ref="A12:B12"/>
    <mergeCell ref="A13:B13"/>
    <mergeCell ref="A4:B4"/>
    <mergeCell ref="A5:B5"/>
    <mergeCell ref="A6:B6"/>
    <mergeCell ref="A7:B7"/>
    <mergeCell ref="A8:B8"/>
  </mergeCells>
  <printOptions horizontalCentered="1"/>
  <pageMargins left="0.25" right="0.25" top="0.25" bottom="0.5" header="0.3" footer="0.3"/>
  <pageSetup scale="96" orientation="portrait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M54"/>
  <sheetViews>
    <sheetView showGridLines="0" zoomScaleNormal="100" workbookViewId="0">
      <selection activeCell="B48" sqref="B48"/>
    </sheetView>
  </sheetViews>
  <sheetFormatPr defaultColWidth="9.140625" defaultRowHeight="12.75" x14ac:dyDescent="0.2"/>
  <cols>
    <col min="1" max="1" width="29.7109375" style="374" customWidth="1"/>
    <col min="2" max="8" width="10.7109375" style="374" customWidth="1"/>
    <col min="9" max="10" width="16.7109375" style="374" customWidth="1"/>
    <col min="11" max="16384" width="9.140625" style="374"/>
  </cols>
  <sheetData>
    <row r="1" spans="1:12" s="693" customFormat="1" ht="15.75" x14ac:dyDescent="0.25">
      <c r="A1" s="1893" t="str">
        <f>CONCATENATE('List of Tables'!A108,":  ",'List of Tables'!C108)</f>
        <v>TABLE 91:  Total Cruise Ship Passengers by MMA 2015</v>
      </c>
      <c r="B1" s="1893"/>
      <c r="C1" s="1893"/>
      <c r="D1" s="1893"/>
      <c r="E1" s="1893"/>
      <c r="F1" s="1893"/>
      <c r="G1" s="1893"/>
      <c r="H1" s="1893"/>
      <c r="I1" s="1893"/>
      <c r="J1" s="1893"/>
      <c r="L1" s="1353"/>
    </row>
    <row r="2" spans="1:12" s="901" customFormat="1" ht="12" x14ac:dyDescent="0.2"/>
    <row r="3" spans="1:12" s="1165" customFormat="1" ht="12" x14ac:dyDescent="0.2">
      <c r="A3" s="1231"/>
      <c r="B3" s="1232" t="s">
        <v>609</v>
      </c>
      <c r="C3" s="1232" t="s">
        <v>652</v>
      </c>
      <c r="D3" s="1232" t="s">
        <v>653</v>
      </c>
      <c r="E3" s="1232" t="s">
        <v>212</v>
      </c>
      <c r="F3" s="1232" t="s">
        <v>617</v>
      </c>
      <c r="G3" s="1232" t="s">
        <v>238</v>
      </c>
      <c r="H3" s="1232" t="s">
        <v>242</v>
      </c>
      <c r="I3" s="1232" t="s">
        <v>747</v>
      </c>
      <c r="J3" s="1233" t="s">
        <v>654</v>
      </c>
    </row>
    <row r="4" spans="1:12" s="1218" customFormat="1" ht="12" x14ac:dyDescent="0.2">
      <c r="A4" s="1014" t="s">
        <v>654</v>
      </c>
      <c r="B4" s="1216">
        <v>241929</v>
      </c>
      <c r="C4" s="1216">
        <v>62104</v>
      </c>
      <c r="D4" s="1216">
        <v>94308</v>
      </c>
      <c r="E4" s="1216">
        <v>29329</v>
      </c>
      <c r="F4" s="1216">
        <v>24446</v>
      </c>
      <c r="G4" s="1216">
        <v>12861.516728159482</v>
      </c>
      <c r="H4" s="1216">
        <v>18880</v>
      </c>
      <c r="I4" s="1216">
        <v>3702</v>
      </c>
      <c r="J4" s="1217">
        <v>245631</v>
      </c>
    </row>
    <row r="5" spans="1:12" s="1218" customFormat="1" ht="2.1" customHeight="1" x14ac:dyDescent="0.2">
      <c r="A5" s="1219"/>
      <c r="B5" s="1220"/>
      <c r="C5" s="1220"/>
      <c r="D5" s="1220"/>
      <c r="E5" s="1220"/>
      <c r="F5" s="1220"/>
      <c r="G5" s="1220"/>
      <c r="H5" s="1220"/>
      <c r="I5" s="1220"/>
      <c r="J5" s="1220"/>
    </row>
    <row r="6" spans="1:12" s="1209" customFormat="1" ht="12" x14ac:dyDescent="0.2">
      <c r="A6" s="1015" t="s">
        <v>655</v>
      </c>
      <c r="B6" s="1016"/>
      <c r="C6" s="1016"/>
      <c r="D6" s="1016"/>
      <c r="E6" s="1016"/>
      <c r="F6" s="1016"/>
      <c r="G6" s="1016"/>
      <c r="H6" s="1016"/>
      <c r="I6" s="1016"/>
      <c r="J6" s="1017"/>
    </row>
    <row r="7" spans="1:12" s="1209" customFormat="1" ht="12" x14ac:dyDescent="0.2">
      <c r="A7" s="1219" t="s">
        <v>541</v>
      </c>
      <c r="B7" s="1221">
        <v>239329</v>
      </c>
      <c r="C7" s="1221">
        <v>61784</v>
      </c>
      <c r="D7" s="1221">
        <v>93846</v>
      </c>
      <c r="E7" s="1221">
        <v>28971</v>
      </c>
      <c r="F7" s="1221">
        <v>23845</v>
      </c>
      <c r="G7" s="1221">
        <v>12215.690841409309</v>
      </c>
      <c r="H7" s="1221">
        <v>18667</v>
      </c>
      <c r="I7" s="1221">
        <v>3702</v>
      </c>
      <c r="J7" s="1220">
        <v>243031</v>
      </c>
    </row>
    <row r="8" spans="1:12" s="1209" customFormat="1" ht="12" x14ac:dyDescent="0.2">
      <c r="A8" s="1219" t="s">
        <v>246</v>
      </c>
      <c r="B8" s="1221">
        <v>210738</v>
      </c>
      <c r="C8" s="1221">
        <v>55445</v>
      </c>
      <c r="D8" s="1221">
        <v>86941</v>
      </c>
      <c r="E8" s="1221">
        <v>24363</v>
      </c>
      <c r="F8" s="1221">
        <v>21860</v>
      </c>
      <c r="G8" s="1221">
        <v>6775.3713009627536</v>
      </c>
      <c r="H8" s="1221">
        <v>15354</v>
      </c>
      <c r="I8" s="1221">
        <v>3629</v>
      </c>
      <c r="J8" s="1220">
        <v>214367</v>
      </c>
    </row>
    <row r="9" spans="1:12" s="1209" customFormat="1" ht="12" x14ac:dyDescent="0.2">
      <c r="A9" s="1219" t="s">
        <v>280</v>
      </c>
      <c r="B9" s="1221">
        <v>228674</v>
      </c>
      <c r="C9" s="1221">
        <v>58572</v>
      </c>
      <c r="D9" s="1221">
        <v>91830</v>
      </c>
      <c r="E9" s="1221">
        <v>27810</v>
      </c>
      <c r="F9" s="1221">
        <v>23414</v>
      </c>
      <c r="G9" s="1221">
        <v>10652.989464426839</v>
      </c>
      <c r="H9" s="1221">
        <v>16395</v>
      </c>
      <c r="I9" s="1221">
        <v>3702</v>
      </c>
      <c r="J9" s="1220">
        <v>232376</v>
      </c>
    </row>
    <row r="10" spans="1:12" s="1209" customFormat="1" ht="12" x14ac:dyDescent="0.2">
      <c r="A10" s="1222" t="s">
        <v>214</v>
      </c>
      <c r="B10" s="1220">
        <v>228674</v>
      </c>
      <c r="C10" s="1220">
        <v>58572</v>
      </c>
      <c r="D10" s="1220">
        <v>91830</v>
      </c>
      <c r="E10" s="1220">
        <v>27810</v>
      </c>
      <c r="F10" s="1220">
        <v>23414</v>
      </c>
      <c r="G10" s="1220">
        <v>10652.989464426839</v>
      </c>
      <c r="H10" s="1220">
        <v>16395</v>
      </c>
      <c r="I10" s="1220">
        <v>3702</v>
      </c>
      <c r="J10" s="1220">
        <v>232376</v>
      </c>
    </row>
    <row r="11" spans="1:12" s="1209" customFormat="1" ht="12" x14ac:dyDescent="0.2">
      <c r="A11" s="1222" t="s">
        <v>244</v>
      </c>
      <c r="B11" s="1221">
        <v>3140</v>
      </c>
      <c r="C11" s="1221">
        <v>1461</v>
      </c>
      <c r="D11" s="1221">
        <v>912</v>
      </c>
      <c r="E11" s="1221">
        <v>337</v>
      </c>
      <c r="F11" s="1221">
        <v>174</v>
      </c>
      <c r="G11" s="1221">
        <v>112.00729241038506</v>
      </c>
      <c r="H11" s="1221">
        <v>144</v>
      </c>
      <c r="I11" s="1221">
        <v>72</v>
      </c>
      <c r="J11" s="1220">
        <v>3212</v>
      </c>
    </row>
    <row r="12" spans="1:12" s="1209" customFormat="1" ht="12" x14ac:dyDescent="0.2">
      <c r="A12" s="1222" t="s">
        <v>203</v>
      </c>
      <c r="B12" s="1221">
        <v>4858</v>
      </c>
      <c r="C12" s="1221">
        <v>2041</v>
      </c>
      <c r="D12" s="1221">
        <v>1612</v>
      </c>
      <c r="E12" s="1221">
        <v>365</v>
      </c>
      <c r="F12" s="1221">
        <v>331</v>
      </c>
      <c r="G12" s="1221">
        <v>182.90052906119811</v>
      </c>
      <c r="H12" s="1221">
        <v>326</v>
      </c>
      <c r="I12" s="1221">
        <v>59</v>
      </c>
      <c r="J12" s="1220">
        <v>4917</v>
      </c>
    </row>
    <row r="13" spans="1:12" s="1209" customFormat="1" ht="12" x14ac:dyDescent="0.2">
      <c r="A13" s="1219" t="s">
        <v>748</v>
      </c>
      <c r="B13" s="1221">
        <v>224685</v>
      </c>
      <c r="C13" s="1221">
        <v>58387</v>
      </c>
      <c r="D13" s="1221">
        <v>90889</v>
      </c>
      <c r="E13" s="1221">
        <v>25542</v>
      </c>
      <c r="F13" s="1221">
        <v>23067</v>
      </c>
      <c r="G13" s="1221">
        <v>9798.5937683146585</v>
      </c>
      <c r="H13" s="1221">
        <v>17001</v>
      </c>
      <c r="I13" s="1221">
        <v>3702</v>
      </c>
      <c r="J13" s="1220">
        <v>228387</v>
      </c>
    </row>
    <row r="14" spans="1:12" s="1209" customFormat="1" ht="2.1" customHeight="1" x14ac:dyDescent="0.2">
      <c r="A14" s="1219"/>
      <c r="B14" s="1220"/>
      <c r="C14" s="1220"/>
      <c r="D14" s="1220"/>
      <c r="E14" s="1220"/>
      <c r="F14" s="1220"/>
      <c r="G14" s="1220"/>
      <c r="H14" s="1220"/>
      <c r="I14" s="1220"/>
      <c r="J14" s="1220"/>
    </row>
    <row r="15" spans="1:12" s="1209" customFormat="1" ht="12" x14ac:dyDescent="0.2">
      <c r="A15" s="1015" t="s">
        <v>656</v>
      </c>
      <c r="B15" s="1016"/>
      <c r="C15" s="1016"/>
      <c r="D15" s="1016"/>
      <c r="E15" s="1016"/>
      <c r="F15" s="1016"/>
      <c r="G15" s="1016"/>
      <c r="H15" s="1016"/>
      <c r="I15" s="1016"/>
      <c r="J15" s="1017"/>
    </row>
    <row r="16" spans="1:12" s="1209" customFormat="1" ht="12" x14ac:dyDescent="0.2">
      <c r="A16" s="1219" t="s">
        <v>575</v>
      </c>
      <c r="B16" s="1221">
        <v>5107</v>
      </c>
      <c r="C16" s="1221">
        <v>1079</v>
      </c>
      <c r="D16" s="1221">
        <v>2121</v>
      </c>
      <c r="E16" s="1221">
        <v>405</v>
      </c>
      <c r="F16" s="1221">
        <v>434</v>
      </c>
      <c r="G16" s="1221">
        <v>420.59215448909515</v>
      </c>
      <c r="H16" s="1221">
        <v>647</v>
      </c>
      <c r="I16" s="1221">
        <v>104</v>
      </c>
      <c r="J16" s="1220">
        <v>5211</v>
      </c>
    </row>
    <row r="17" spans="1:10" s="1209" customFormat="1" ht="12" x14ac:dyDescent="0.2">
      <c r="A17" s="1219" t="s">
        <v>393</v>
      </c>
      <c r="B17" s="1221">
        <v>892</v>
      </c>
      <c r="C17" s="1221">
        <v>142</v>
      </c>
      <c r="D17" s="1221">
        <v>351</v>
      </c>
      <c r="E17" s="1221">
        <v>95</v>
      </c>
      <c r="F17" s="1221">
        <v>152</v>
      </c>
      <c r="G17" s="1221">
        <v>25.207133058984915</v>
      </c>
      <c r="H17" s="1221">
        <v>127</v>
      </c>
      <c r="I17" s="1221">
        <v>15</v>
      </c>
      <c r="J17" s="1220">
        <v>907</v>
      </c>
    </row>
    <row r="18" spans="1:10" s="1209" customFormat="1" ht="12" x14ac:dyDescent="0.2">
      <c r="A18" s="1219" t="s">
        <v>394</v>
      </c>
      <c r="B18" s="1221">
        <v>1311</v>
      </c>
      <c r="C18" s="1221">
        <v>291</v>
      </c>
      <c r="D18" s="1221">
        <v>496</v>
      </c>
      <c r="E18" s="1221">
        <v>194</v>
      </c>
      <c r="F18" s="1221">
        <v>120</v>
      </c>
      <c r="G18" s="1221">
        <v>45.368150008137462</v>
      </c>
      <c r="H18" s="1221">
        <v>165</v>
      </c>
      <c r="I18" s="1221">
        <v>41</v>
      </c>
      <c r="J18" s="1220">
        <v>1352</v>
      </c>
    </row>
    <row r="19" spans="1:10" s="1209" customFormat="1" ht="12" x14ac:dyDescent="0.2">
      <c r="A19" s="1219" t="s">
        <v>145</v>
      </c>
      <c r="B19" s="1221">
        <v>2488</v>
      </c>
      <c r="C19" s="1221">
        <v>505</v>
      </c>
      <c r="D19" s="1221">
        <v>1122</v>
      </c>
      <c r="E19" s="1221">
        <v>322</v>
      </c>
      <c r="F19" s="1221">
        <v>176</v>
      </c>
      <c r="G19" s="1221">
        <v>101.04558413212092</v>
      </c>
      <c r="H19" s="1221">
        <v>262</v>
      </c>
      <c r="I19" s="1221">
        <v>36</v>
      </c>
      <c r="J19" s="1220">
        <v>2524</v>
      </c>
    </row>
    <row r="20" spans="1:10" s="1209" customFormat="1" ht="12" x14ac:dyDescent="0.2">
      <c r="A20" s="1219" t="s">
        <v>657</v>
      </c>
      <c r="B20" s="1221">
        <v>2493</v>
      </c>
      <c r="C20" s="1221">
        <v>802</v>
      </c>
      <c r="D20" s="1221">
        <v>1034</v>
      </c>
      <c r="E20" s="1221">
        <v>128</v>
      </c>
      <c r="F20" s="1221">
        <v>92</v>
      </c>
      <c r="G20" s="1221">
        <v>105.11291464356734</v>
      </c>
      <c r="H20" s="1221">
        <v>332</v>
      </c>
      <c r="I20" s="1221">
        <v>146</v>
      </c>
      <c r="J20" s="1220">
        <v>2639</v>
      </c>
    </row>
    <row r="21" spans="1:10" s="1209" customFormat="1" ht="12" x14ac:dyDescent="0.2">
      <c r="A21" s="1219" t="s">
        <v>146</v>
      </c>
      <c r="B21" s="1221">
        <v>21974</v>
      </c>
      <c r="C21" s="1221">
        <v>9145</v>
      </c>
      <c r="D21" s="1221">
        <v>8258</v>
      </c>
      <c r="E21" s="1221">
        <v>1723</v>
      </c>
      <c r="F21" s="1221">
        <v>810</v>
      </c>
      <c r="G21" s="1221">
        <v>266.88862897948025</v>
      </c>
      <c r="H21" s="1221">
        <v>1771</v>
      </c>
      <c r="I21" s="1221">
        <v>826</v>
      </c>
      <c r="J21" s="1220">
        <v>22800</v>
      </c>
    </row>
    <row r="22" spans="1:10" s="1209" customFormat="1" ht="12" x14ac:dyDescent="0.2">
      <c r="A22" s="1219" t="s">
        <v>659</v>
      </c>
      <c r="B22" s="1221">
        <v>4232</v>
      </c>
      <c r="C22" s="1221">
        <v>695</v>
      </c>
      <c r="D22" s="1221">
        <v>2035</v>
      </c>
      <c r="E22" s="1221">
        <v>512</v>
      </c>
      <c r="F22" s="1221">
        <v>465</v>
      </c>
      <c r="G22" s="1221">
        <v>124.57422981757989</v>
      </c>
      <c r="H22" s="1221">
        <v>400</v>
      </c>
      <c r="I22" s="1221">
        <v>124</v>
      </c>
      <c r="J22" s="1220">
        <v>4356</v>
      </c>
    </row>
    <row r="23" spans="1:10" s="1209" customFormat="1" ht="12" x14ac:dyDescent="0.2">
      <c r="A23" s="1219" t="s">
        <v>660</v>
      </c>
      <c r="B23" s="1221">
        <v>206969</v>
      </c>
      <c r="C23" s="1221">
        <v>50277</v>
      </c>
      <c r="D23" s="1221">
        <v>80308</v>
      </c>
      <c r="E23" s="1221">
        <v>26262</v>
      </c>
      <c r="F23" s="1221">
        <v>22645</v>
      </c>
      <c r="G23" s="1221">
        <v>11961.207090799329</v>
      </c>
      <c r="H23" s="1221">
        <v>15516</v>
      </c>
      <c r="I23" s="1221">
        <v>2661</v>
      </c>
      <c r="J23" s="1220">
        <v>209630</v>
      </c>
    </row>
    <row r="24" spans="1:10" s="1209" customFormat="1" ht="2.1" customHeight="1" x14ac:dyDescent="0.2">
      <c r="A24" s="1219"/>
      <c r="B24" s="1220"/>
      <c r="C24" s="1220"/>
      <c r="D24" s="1220"/>
      <c r="E24" s="1220"/>
      <c r="F24" s="1220"/>
      <c r="G24" s="1220"/>
      <c r="H24" s="1220"/>
      <c r="I24" s="1220"/>
      <c r="J24" s="1220"/>
    </row>
    <row r="25" spans="1:10" s="1209" customFormat="1" ht="12" x14ac:dyDescent="0.2">
      <c r="A25" s="1015" t="s">
        <v>925</v>
      </c>
      <c r="B25" s="1016"/>
      <c r="C25" s="1016"/>
      <c r="D25" s="1016"/>
      <c r="E25" s="1016"/>
      <c r="F25" s="1016"/>
      <c r="G25" s="1016"/>
      <c r="H25" s="1016"/>
      <c r="I25" s="1016"/>
      <c r="J25" s="1017"/>
    </row>
    <row r="26" spans="1:10" s="1209" customFormat="1" ht="12" x14ac:dyDescent="0.2">
      <c r="A26" s="1219" t="s">
        <v>303</v>
      </c>
      <c r="B26" s="1221">
        <v>123597</v>
      </c>
      <c r="C26" s="1221">
        <v>22092</v>
      </c>
      <c r="D26" s="1221">
        <v>58879</v>
      </c>
      <c r="E26" s="1221">
        <v>13678</v>
      </c>
      <c r="F26" s="1221">
        <v>15679</v>
      </c>
      <c r="G26" s="1221">
        <v>3727.7818313928001</v>
      </c>
      <c r="H26" s="1221">
        <v>9541</v>
      </c>
      <c r="I26" s="1221">
        <v>135</v>
      </c>
      <c r="J26" s="1220">
        <v>123732</v>
      </c>
    </row>
    <row r="27" spans="1:10" s="1209" customFormat="1" ht="12" x14ac:dyDescent="0.2">
      <c r="A27" s="1219" t="s">
        <v>661</v>
      </c>
      <c r="B27" s="1221">
        <v>110219</v>
      </c>
      <c r="C27" s="1221">
        <v>17544</v>
      </c>
      <c r="D27" s="1221">
        <v>55021</v>
      </c>
      <c r="E27" s="1221">
        <v>11583</v>
      </c>
      <c r="F27" s="1221">
        <v>14211</v>
      </c>
      <c r="G27" s="1221">
        <v>3512.8228343008736</v>
      </c>
      <c r="H27" s="1221">
        <v>8347</v>
      </c>
      <c r="I27" s="1221">
        <v>94</v>
      </c>
      <c r="J27" s="1220">
        <v>110313</v>
      </c>
    </row>
    <row r="28" spans="1:10" s="1209" customFormat="1" ht="12" x14ac:dyDescent="0.2">
      <c r="A28" s="1219" t="s">
        <v>305</v>
      </c>
      <c r="B28" s="1221">
        <v>10433</v>
      </c>
      <c r="C28" s="1221">
        <v>3800</v>
      </c>
      <c r="D28" s="1221">
        <v>2558</v>
      </c>
      <c r="E28" s="1221">
        <v>1963</v>
      </c>
      <c r="F28" s="1221">
        <v>1056</v>
      </c>
      <c r="G28" s="1221">
        <v>138.00803799039258</v>
      </c>
      <c r="H28" s="1221">
        <v>918</v>
      </c>
      <c r="I28" s="1221">
        <v>150</v>
      </c>
      <c r="J28" s="1220">
        <v>10583</v>
      </c>
    </row>
    <row r="29" spans="1:10" s="1209" customFormat="1" ht="12" x14ac:dyDescent="0.2">
      <c r="A29" s="1219" t="s">
        <v>662</v>
      </c>
      <c r="B29" s="1221">
        <v>2977</v>
      </c>
      <c r="C29" s="1221">
        <v>866</v>
      </c>
      <c r="D29" s="1221">
        <v>936</v>
      </c>
      <c r="E29" s="1221">
        <v>607</v>
      </c>
      <c r="F29" s="1221">
        <v>295</v>
      </c>
      <c r="G29" s="1221">
        <v>38.591451561895099</v>
      </c>
      <c r="H29" s="1221">
        <v>234</v>
      </c>
      <c r="I29" s="1221">
        <v>109</v>
      </c>
      <c r="J29" s="1220">
        <v>3086</v>
      </c>
    </row>
    <row r="30" spans="1:10" s="1209" customFormat="1" ht="12" x14ac:dyDescent="0.2">
      <c r="A30" s="1219" t="s">
        <v>601</v>
      </c>
      <c r="B30" s="1221">
        <v>9766</v>
      </c>
      <c r="C30" s="1221">
        <v>3628</v>
      </c>
      <c r="D30" s="1221">
        <v>3865</v>
      </c>
      <c r="E30" s="1221">
        <v>995</v>
      </c>
      <c r="F30" s="1221">
        <v>657</v>
      </c>
      <c r="G30" s="1221">
        <v>208.10926986429803</v>
      </c>
      <c r="H30" s="1221">
        <v>413</v>
      </c>
      <c r="I30" s="1221">
        <v>18</v>
      </c>
      <c r="J30" s="1220">
        <v>9784</v>
      </c>
    </row>
    <row r="31" spans="1:10" s="1209" customFormat="1" ht="12" x14ac:dyDescent="0.2">
      <c r="A31" s="1219" t="s">
        <v>663</v>
      </c>
      <c r="B31" s="1221">
        <v>4220</v>
      </c>
      <c r="C31" s="1221">
        <v>1318</v>
      </c>
      <c r="D31" s="1221">
        <v>1955</v>
      </c>
      <c r="E31" s="1221">
        <v>416</v>
      </c>
      <c r="F31" s="1221">
        <v>268</v>
      </c>
      <c r="G31" s="1221">
        <v>122.42882025111126</v>
      </c>
      <c r="H31" s="1221">
        <v>141</v>
      </c>
      <c r="I31" s="1221">
        <v>0</v>
      </c>
      <c r="J31" s="1220">
        <v>4220</v>
      </c>
    </row>
    <row r="32" spans="1:10" s="1209" customFormat="1" ht="12" x14ac:dyDescent="0.2">
      <c r="A32" s="1219" t="s">
        <v>664</v>
      </c>
      <c r="B32" s="1221">
        <v>101891</v>
      </c>
      <c r="C32" s="1221">
        <v>33912</v>
      </c>
      <c r="D32" s="1221">
        <v>29438</v>
      </c>
      <c r="E32" s="1221">
        <v>13781</v>
      </c>
      <c r="F32" s="1221">
        <v>7719</v>
      </c>
      <c r="G32" s="1221">
        <v>8604.8113974735006</v>
      </c>
      <c r="H32" s="1221">
        <v>8436</v>
      </c>
      <c r="I32" s="1221">
        <v>3366</v>
      </c>
      <c r="J32" s="1220">
        <v>105257</v>
      </c>
    </row>
    <row r="33" spans="1:13" s="1209" customFormat="1" ht="12" x14ac:dyDescent="0.2">
      <c r="A33" s="1219" t="s">
        <v>308</v>
      </c>
      <c r="B33" s="1221">
        <v>1442</v>
      </c>
      <c r="C33" s="1221">
        <v>422</v>
      </c>
      <c r="D33" s="1221">
        <v>457</v>
      </c>
      <c r="E33" s="1221">
        <v>213</v>
      </c>
      <c r="F33" s="1221">
        <v>80</v>
      </c>
      <c r="G33" s="1221">
        <v>155.25183481392571</v>
      </c>
      <c r="H33" s="1221">
        <v>115</v>
      </c>
      <c r="I33" s="1221">
        <v>26</v>
      </c>
      <c r="J33" s="1220">
        <v>1468</v>
      </c>
    </row>
    <row r="34" spans="1:13" s="1218" customFormat="1" ht="12" x14ac:dyDescent="0.2">
      <c r="A34" s="1219" t="s">
        <v>665</v>
      </c>
      <c r="B34" s="1221">
        <v>381</v>
      </c>
      <c r="C34" s="1221">
        <v>125</v>
      </c>
      <c r="D34" s="1221">
        <v>180</v>
      </c>
      <c r="E34" s="1221">
        <v>19</v>
      </c>
      <c r="F34" s="1221">
        <v>11</v>
      </c>
      <c r="G34" s="1221">
        <v>17.244444444444444</v>
      </c>
      <c r="H34" s="1221">
        <v>29</v>
      </c>
      <c r="I34" s="1221">
        <v>7</v>
      </c>
      <c r="J34" s="1220">
        <v>388</v>
      </c>
    </row>
    <row r="35" spans="1:13" s="1218" customFormat="1" ht="12" x14ac:dyDescent="0.2">
      <c r="A35" s="1219" t="s">
        <v>658</v>
      </c>
      <c r="B35" s="1221">
        <v>5302</v>
      </c>
      <c r="C35" s="1221">
        <v>2180</v>
      </c>
      <c r="D35" s="1221">
        <v>2173</v>
      </c>
      <c r="E35" s="1221">
        <v>323</v>
      </c>
      <c r="F35" s="1221">
        <v>256</v>
      </c>
      <c r="G35" s="1221">
        <v>63.454971532787518</v>
      </c>
      <c r="H35" s="1221">
        <v>307</v>
      </c>
      <c r="I35" s="1221">
        <v>101</v>
      </c>
      <c r="J35" s="1220">
        <v>5403</v>
      </c>
    </row>
    <row r="36" spans="1:13" s="1218" customFormat="1" ht="12" x14ac:dyDescent="0.2">
      <c r="A36" s="1219" t="s">
        <v>135</v>
      </c>
      <c r="B36" s="1221">
        <v>7505</v>
      </c>
      <c r="C36" s="1221">
        <v>2951</v>
      </c>
      <c r="D36" s="1221">
        <v>1785</v>
      </c>
      <c r="E36" s="1221">
        <v>924</v>
      </c>
      <c r="F36" s="1221">
        <v>689</v>
      </c>
      <c r="G36" s="1221">
        <v>409.25595517991349</v>
      </c>
      <c r="H36" s="1221">
        <v>747</v>
      </c>
      <c r="I36" s="1221">
        <v>3</v>
      </c>
      <c r="J36" s="1220">
        <v>7508</v>
      </c>
    </row>
    <row r="37" spans="1:13" s="1218" customFormat="1" ht="2.1" customHeight="1" x14ac:dyDescent="0.2">
      <c r="A37" s="1219"/>
      <c r="B37" s="1220"/>
      <c r="C37" s="1220"/>
      <c r="D37" s="1220"/>
      <c r="E37" s="1220"/>
      <c r="F37" s="1220"/>
      <c r="G37" s="1220"/>
      <c r="H37" s="1220"/>
      <c r="I37" s="1220"/>
      <c r="J37" s="1220"/>
    </row>
    <row r="38" spans="1:13" s="1218" customFormat="1" ht="12" x14ac:dyDescent="0.2">
      <c r="A38" s="1015" t="s">
        <v>144</v>
      </c>
      <c r="B38" s="1016"/>
      <c r="C38" s="1016"/>
      <c r="D38" s="1016"/>
      <c r="E38" s="1016"/>
      <c r="F38" s="1016"/>
      <c r="G38" s="1016"/>
      <c r="H38" s="1016"/>
      <c r="I38" s="1016"/>
      <c r="J38" s="1017"/>
      <c r="K38" s="1176"/>
      <c r="L38" s="1176"/>
      <c r="M38" s="1176"/>
    </row>
    <row r="39" spans="1:13" s="1218" customFormat="1" ht="12" x14ac:dyDescent="0.2">
      <c r="A39" s="1223" t="s">
        <v>206</v>
      </c>
      <c r="B39" s="1223">
        <v>7.8419889832265639</v>
      </c>
      <c r="C39" s="1223">
        <v>6.8227981302638137</v>
      </c>
      <c r="D39" s="1223">
        <v>8.6359539845981068</v>
      </c>
      <c r="E39" s="1223">
        <v>7.5340003929126986</v>
      </c>
      <c r="F39" s="1223">
        <v>9.4083766730677869</v>
      </c>
      <c r="G39" s="1223">
        <v>5.5287997654580519</v>
      </c>
      <c r="H39" s="1224">
        <v>8.1572693261247515</v>
      </c>
      <c r="I39" s="1223">
        <v>6.8361841153220011</v>
      </c>
      <c r="J39" s="1223">
        <v>7.8268164017201522</v>
      </c>
      <c r="K39" s="1176"/>
      <c r="L39" s="1176"/>
      <c r="M39" s="1176"/>
    </row>
    <row r="40" spans="1:13" s="1218" customFormat="1" ht="12" x14ac:dyDescent="0.2">
      <c r="A40" s="1223" t="s">
        <v>749</v>
      </c>
      <c r="B40" s="1223">
        <v>1.3098744447352166</v>
      </c>
      <c r="C40" s="1223">
        <v>0.7880971721886717</v>
      </c>
      <c r="D40" s="1223">
        <v>1.6270987028233279</v>
      </c>
      <c r="E40" s="1223">
        <v>1.3136168875622629</v>
      </c>
      <c r="F40" s="1223">
        <v>1.7969598304785257</v>
      </c>
      <c r="G40" s="1223">
        <v>0.79772992105468221</v>
      </c>
      <c r="H40" s="1224">
        <v>1.5014188254811238</v>
      </c>
      <c r="I40" s="1223">
        <v>0</v>
      </c>
      <c r="J40" s="1223">
        <v>1.290130529863861</v>
      </c>
      <c r="K40" s="1176"/>
      <c r="L40" s="1176"/>
      <c r="M40" s="1176"/>
    </row>
    <row r="41" spans="1:13" s="1218" customFormat="1" ht="12" x14ac:dyDescent="0.2">
      <c r="A41" s="1223" t="s">
        <v>750</v>
      </c>
      <c r="B41" s="1223">
        <v>5.3696301464947185</v>
      </c>
      <c r="C41" s="1223">
        <v>4.9155950781563149</v>
      </c>
      <c r="D41" s="1223">
        <v>6.0275602402575732</v>
      </c>
      <c r="E41" s="1223">
        <v>5.0611585891590085</v>
      </c>
      <c r="F41" s="1223">
        <v>5.3989071280319756</v>
      </c>
      <c r="G41" s="1223">
        <v>3.8691033990832482</v>
      </c>
      <c r="H41" s="1224">
        <v>5.2321200175986888</v>
      </c>
      <c r="I41" s="1223">
        <v>6.8361841153220011</v>
      </c>
      <c r="J41" s="1223">
        <v>5.3917237645084963</v>
      </c>
      <c r="K41" s="1176"/>
      <c r="L41" s="1176"/>
      <c r="M41" s="1176"/>
    </row>
    <row r="42" spans="1:13" s="1218" customFormat="1" ht="12" x14ac:dyDescent="0.2">
      <c r="A42" s="1223" t="s">
        <v>751</v>
      </c>
      <c r="B42" s="1223">
        <v>1.1624843919966266</v>
      </c>
      <c r="C42" s="1223">
        <v>1.1191058799188365</v>
      </c>
      <c r="D42" s="1223">
        <v>0.98129504151720748</v>
      </c>
      <c r="E42" s="1223">
        <v>1.1592249161914185</v>
      </c>
      <c r="F42" s="1223">
        <v>2.2125097145572918</v>
      </c>
      <c r="G42" s="1223">
        <v>0.86196644532011968</v>
      </c>
      <c r="H42" s="1224">
        <v>1.4237304830449389</v>
      </c>
      <c r="I42" s="1223">
        <v>0</v>
      </c>
      <c r="J42" s="1223">
        <v>1.1449621073478085</v>
      </c>
      <c r="K42" s="1176"/>
      <c r="L42" s="1176"/>
      <c r="M42" s="1176"/>
    </row>
    <row r="43" spans="1:13" s="1209" customFormat="1" ht="12" x14ac:dyDescent="0.2">
      <c r="A43" s="1223" t="s">
        <v>136</v>
      </c>
      <c r="B43" s="1223"/>
      <c r="C43" s="1223"/>
      <c r="D43" s="1223"/>
      <c r="E43" s="1223"/>
      <c r="F43" s="1223"/>
      <c r="G43" s="1223"/>
      <c r="H43" s="1223"/>
      <c r="I43" s="1223"/>
      <c r="J43" s="1223"/>
      <c r="K43" s="1159"/>
      <c r="L43" s="1159"/>
      <c r="M43" s="1159"/>
    </row>
    <row r="44" spans="1:13" s="1209" customFormat="1" ht="12" x14ac:dyDescent="0.2">
      <c r="A44" s="1225" t="s">
        <v>137</v>
      </c>
      <c r="B44" s="1221">
        <v>107811</v>
      </c>
      <c r="C44" s="1221">
        <v>12091</v>
      </c>
      <c r="D44" s="1221">
        <v>51260</v>
      </c>
      <c r="E44" s="1221">
        <v>13847</v>
      </c>
      <c r="F44" s="1221">
        <v>11795</v>
      </c>
      <c r="G44" s="1221">
        <v>9389.6410889673316</v>
      </c>
      <c r="H44" s="1798">
        <v>10300</v>
      </c>
      <c r="I44" s="1221"/>
      <c r="J44" s="1221"/>
      <c r="K44" s="1159"/>
      <c r="L44" s="1159"/>
      <c r="M44" s="1159"/>
    </row>
    <row r="45" spans="1:13" s="1209" customFormat="1" ht="12" x14ac:dyDescent="0.2">
      <c r="A45" s="1225" t="s">
        <v>138</v>
      </c>
      <c r="B45" s="1221">
        <v>134118</v>
      </c>
      <c r="C45" s="1221">
        <v>50013</v>
      </c>
      <c r="D45" s="1221">
        <v>43048</v>
      </c>
      <c r="E45" s="1221">
        <v>15482</v>
      </c>
      <c r="F45" s="1221">
        <v>12651</v>
      </c>
      <c r="G45" s="1221">
        <v>3471.8756391921893</v>
      </c>
      <c r="H45" s="1798">
        <v>8580</v>
      </c>
      <c r="I45" s="1221"/>
      <c r="J45" s="1221"/>
      <c r="K45" s="1159"/>
      <c r="L45" s="1159"/>
      <c r="M45" s="1159"/>
    </row>
    <row r="46" spans="1:13" s="1209" customFormat="1" ht="2.1" customHeight="1" x14ac:dyDescent="0.2">
      <c r="A46" s="1225"/>
      <c r="B46" s="1221"/>
      <c r="C46" s="1221"/>
      <c r="D46" s="1221"/>
      <c r="E46" s="1221"/>
      <c r="F46" s="1221"/>
      <c r="G46" s="1221"/>
      <c r="H46" s="1226"/>
      <c r="I46" s="1224"/>
      <c r="J46" s="1224"/>
      <c r="K46" s="1159"/>
      <c r="L46" s="1159"/>
      <c r="M46" s="1159"/>
    </row>
    <row r="47" spans="1:13" s="1209" customFormat="1" ht="12" x14ac:dyDescent="0.2">
      <c r="A47" s="1015" t="s">
        <v>5</v>
      </c>
      <c r="B47" s="1018">
        <v>402.75600173968576</v>
      </c>
      <c r="C47" s="1018">
        <v>69.073107373048671</v>
      </c>
      <c r="D47" s="1018">
        <v>216.08728970773257</v>
      </c>
      <c r="E47" s="1018">
        <v>42.750372992372903</v>
      </c>
      <c r="F47" s="1019">
        <v>0</v>
      </c>
      <c r="G47" s="1019">
        <v>0</v>
      </c>
      <c r="H47" s="1019" t="s">
        <v>1118</v>
      </c>
      <c r="I47" s="1019" t="s">
        <v>1118</v>
      </c>
      <c r="J47" s="1020" t="s">
        <v>1118</v>
      </c>
      <c r="K47" s="1159"/>
      <c r="L47" s="1159"/>
      <c r="M47" s="1159"/>
    </row>
    <row r="48" spans="1:13" s="1209" customFormat="1" ht="12" x14ac:dyDescent="0.2">
      <c r="A48" s="1223" t="s">
        <v>926</v>
      </c>
      <c r="B48" s="1227">
        <v>212.28955828028535</v>
      </c>
      <c r="C48" s="1227">
        <v>163.01528863851735</v>
      </c>
      <c r="D48" s="1227">
        <v>265.31904242988719</v>
      </c>
      <c r="E48" s="1227">
        <v>193.47151993798451</v>
      </c>
      <c r="F48" s="1224">
        <v>0</v>
      </c>
      <c r="G48" s="1224">
        <v>0</v>
      </c>
      <c r="H48" s="1224" t="s">
        <v>1118</v>
      </c>
      <c r="I48" s="1224" t="s">
        <v>1118</v>
      </c>
      <c r="J48" s="1224" t="s">
        <v>1118</v>
      </c>
      <c r="K48" s="1159"/>
      <c r="L48" s="1159"/>
      <c r="M48" s="1159"/>
    </row>
    <row r="49" spans="1:13" s="1209" customFormat="1" ht="12" x14ac:dyDescent="0.2">
      <c r="A49" s="1225" t="s">
        <v>395</v>
      </c>
      <c r="B49" s="1227">
        <v>274.33339172327436</v>
      </c>
      <c r="C49" s="1227">
        <v>263.29813912361323</v>
      </c>
      <c r="D49" s="1227">
        <v>315.65026626861419</v>
      </c>
      <c r="E49" s="1227">
        <v>262.33934219246021</v>
      </c>
      <c r="F49" s="1224">
        <v>0</v>
      </c>
      <c r="G49" s="1224">
        <v>0</v>
      </c>
      <c r="H49" s="1224" t="s">
        <v>1118</v>
      </c>
      <c r="I49" s="1224" t="s">
        <v>1118</v>
      </c>
      <c r="J49" s="1224" t="s">
        <v>1118</v>
      </c>
      <c r="K49" s="1159"/>
      <c r="L49" s="1159"/>
      <c r="M49" s="1159"/>
    </row>
    <row r="50" spans="1:13" s="1209" customFormat="1" ht="12" x14ac:dyDescent="0.2">
      <c r="A50" s="1228" t="s">
        <v>396</v>
      </c>
      <c r="B50" s="1229">
        <v>71.83900124474782</v>
      </c>
      <c r="C50" s="1229">
        <v>63.378803073609213</v>
      </c>
      <c r="D50" s="1229">
        <v>78.648923606905868</v>
      </c>
      <c r="E50" s="1229">
        <v>70.939488963868925</v>
      </c>
      <c r="F50" s="1230">
        <v>0</v>
      </c>
      <c r="G50" s="1230">
        <v>0</v>
      </c>
      <c r="H50" s="1230" t="s">
        <v>1118</v>
      </c>
      <c r="I50" s="1230" t="s">
        <v>1118</v>
      </c>
      <c r="J50" s="1230" t="s">
        <v>1118</v>
      </c>
      <c r="K50" s="1159"/>
      <c r="L50" s="1159"/>
      <c r="M50" s="1159"/>
    </row>
    <row r="51" spans="1:13" s="1209" customFormat="1" ht="12" x14ac:dyDescent="0.2">
      <c r="A51" s="1159"/>
      <c r="B51" s="1159"/>
      <c r="C51" s="1159"/>
      <c r="D51" s="1159"/>
      <c r="E51" s="1159"/>
      <c r="F51" s="1159"/>
      <c r="G51" s="1159"/>
      <c r="H51" s="1159"/>
      <c r="I51" s="1159"/>
      <c r="J51" s="1159"/>
      <c r="K51" s="1159"/>
      <c r="L51" s="1159"/>
      <c r="M51" s="1159"/>
    </row>
    <row r="52" spans="1:13" s="1209" customFormat="1" ht="12" x14ac:dyDescent="0.2">
      <c r="A52" s="1159" t="s">
        <v>949</v>
      </c>
      <c r="B52" s="1159"/>
      <c r="C52" s="1159"/>
      <c r="D52" s="1159"/>
      <c r="E52" s="1159"/>
      <c r="F52" s="1159"/>
      <c r="G52" s="1159"/>
      <c r="H52" s="1159"/>
      <c r="I52" s="1159"/>
      <c r="J52" s="1159"/>
      <c r="K52" s="1159"/>
      <c r="L52" s="1159"/>
      <c r="M52" s="1159"/>
    </row>
    <row r="53" spans="1:13" s="1209" customFormat="1" ht="12" x14ac:dyDescent="0.2">
      <c r="A53" s="1159" t="s">
        <v>677</v>
      </c>
      <c r="B53" s="1159"/>
      <c r="C53" s="1159"/>
      <c r="D53" s="1159"/>
      <c r="E53" s="1159"/>
      <c r="F53" s="1159"/>
      <c r="G53" s="1159"/>
      <c r="H53" s="1159"/>
      <c r="I53" s="1159"/>
      <c r="J53" s="1159"/>
      <c r="K53" s="1159"/>
      <c r="L53" s="1159"/>
      <c r="M53" s="1159"/>
    </row>
    <row r="54" spans="1:13" x14ac:dyDescent="0.2">
      <c r="A54" s="445"/>
      <c r="B54" s="445"/>
      <c r="C54" s="445"/>
      <c r="D54" s="445"/>
      <c r="E54" s="445"/>
      <c r="F54" s="445"/>
      <c r="G54" s="445"/>
      <c r="H54" s="445"/>
      <c r="I54" s="445"/>
      <c r="J54" s="445"/>
      <c r="K54" s="445"/>
      <c r="L54" s="445"/>
      <c r="M54" s="445"/>
    </row>
  </sheetData>
  <mergeCells count="1">
    <mergeCell ref="A1:J1"/>
  </mergeCells>
  <printOptions horizontalCentered="1"/>
  <pageMargins left="0.25" right="0.25" top="0.25" bottom="0.5" header="0.3" footer="0.3"/>
  <pageSetup scale="95" orientation="landscape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FFFF00"/>
    <pageSetUpPr fitToPage="1"/>
  </sheetPr>
  <dimension ref="A1:M39"/>
  <sheetViews>
    <sheetView showGridLines="0" tabSelected="1" zoomScaleNormal="100" workbookViewId="0">
      <selection activeCell="S31" sqref="S31"/>
    </sheetView>
  </sheetViews>
  <sheetFormatPr defaultColWidth="9.140625" defaultRowHeight="12" x14ac:dyDescent="0.2"/>
  <cols>
    <col min="1" max="1" width="30.7109375" style="701" customWidth="1"/>
    <col min="2" max="2" width="10.7109375" style="701" customWidth="1"/>
    <col min="3" max="3" width="9.42578125" style="701" customWidth="1"/>
    <col min="4" max="4" width="10.7109375" style="701" customWidth="1"/>
    <col min="5" max="5" width="9" style="701" customWidth="1"/>
    <col min="6" max="6" width="10.7109375" style="701" customWidth="1"/>
    <col min="7" max="7" width="9.28515625" style="701" customWidth="1"/>
    <col min="8" max="8" width="10.7109375" style="701" customWidth="1"/>
    <col min="9" max="9" width="9.140625" style="701"/>
    <col min="10" max="10" width="12.7109375" style="701" customWidth="1"/>
    <col min="11" max="11" width="9.5703125" style="701" customWidth="1"/>
    <col min="12" max="16384" width="9.140625" style="701"/>
  </cols>
  <sheetData>
    <row r="1" spans="1:13" s="747" customFormat="1" ht="15.75" x14ac:dyDescent="0.25">
      <c r="A1" s="1893" t="str">
        <f>CONCATENATE('List of Tables'!A109,":  ",'List of Tables'!C109)</f>
        <v>TABLE 92:  Cruise Visitor Per Person Per Day Spending – All Cruise Visitors 2015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M1" s="1353"/>
    </row>
    <row r="3" spans="1:13" s="770" customFormat="1" x14ac:dyDescent="0.2">
      <c r="A3" s="1025" t="s">
        <v>463</v>
      </c>
      <c r="B3" s="1025" t="s">
        <v>8</v>
      </c>
      <c r="C3" s="1234" t="s">
        <v>927</v>
      </c>
      <c r="D3" s="1235" t="s">
        <v>541</v>
      </c>
      <c r="E3" s="1235" t="s">
        <v>927</v>
      </c>
      <c r="F3" s="1025" t="s">
        <v>214</v>
      </c>
      <c r="G3" s="1234" t="s">
        <v>927</v>
      </c>
      <c r="H3" s="1235" t="s">
        <v>246</v>
      </c>
      <c r="I3" s="1235" t="s">
        <v>927</v>
      </c>
      <c r="J3" s="1025" t="s">
        <v>0</v>
      </c>
      <c r="K3" s="1234" t="s">
        <v>927</v>
      </c>
    </row>
    <row r="4" spans="1:13" x14ac:dyDescent="0.2">
      <c r="A4" s="1169"/>
      <c r="B4" s="1169"/>
      <c r="C4" s="1171"/>
      <c r="D4" s="1170"/>
      <c r="E4" s="1170"/>
      <c r="F4" s="1169"/>
      <c r="G4" s="1171"/>
      <c r="H4" s="1170"/>
      <c r="I4" s="1170"/>
      <c r="J4" s="1169"/>
      <c r="K4" s="1171"/>
    </row>
    <row r="5" spans="1:13" s="747" customFormat="1" x14ac:dyDescent="0.2">
      <c r="A5" s="1026" t="s">
        <v>287</v>
      </c>
      <c r="B5" s="1027">
        <v>212.28955828028512</v>
      </c>
      <c r="C5" s="1028">
        <v>5.8827824444466925</v>
      </c>
      <c r="D5" s="1029">
        <v>115.67567145007682</v>
      </c>
      <c r="E5" s="1030">
        <v>7.4282152269967376</v>
      </c>
      <c r="F5" s="1027">
        <v>72.676648522673105</v>
      </c>
      <c r="G5" s="1028">
        <v>14.920238554187829</v>
      </c>
      <c r="H5" s="1029">
        <v>60.085413821476394</v>
      </c>
      <c r="I5" s="1030">
        <v>-0.76375586553429287</v>
      </c>
      <c r="J5" s="1027">
        <v>69.287444171578841</v>
      </c>
      <c r="K5" s="1028">
        <v>-1.3176451174245369</v>
      </c>
    </row>
    <row r="6" spans="1:13" x14ac:dyDescent="0.2">
      <c r="A6" s="1169"/>
      <c r="B6" s="1038"/>
      <c r="C6" s="1039"/>
      <c r="D6" s="985"/>
      <c r="E6" s="1040"/>
      <c r="F6" s="1038"/>
      <c r="G6" s="1039"/>
      <c r="H6" s="985"/>
      <c r="I6" s="1040"/>
      <c r="J6" s="1038"/>
      <c r="K6" s="1039"/>
    </row>
    <row r="7" spans="1:13" s="747" customFormat="1" x14ac:dyDescent="0.2">
      <c r="A7" s="1026" t="s">
        <v>618</v>
      </c>
      <c r="B7" s="1027">
        <v>18.620401182748193</v>
      </c>
      <c r="C7" s="1028">
        <v>23.275060887718872</v>
      </c>
      <c r="D7" s="1029">
        <v>37.212431097687663</v>
      </c>
      <c r="E7" s="1030">
        <v>22.432816203327416</v>
      </c>
      <c r="F7" s="1027">
        <v>9.6015142229485555</v>
      </c>
      <c r="G7" s="1028">
        <v>23.217213424001308</v>
      </c>
      <c r="H7" s="1029">
        <v>8.0716744401955367</v>
      </c>
      <c r="I7" s="1030">
        <v>14.929605777077141</v>
      </c>
      <c r="J7" s="1027">
        <v>8.3947219006463474</v>
      </c>
      <c r="K7" s="1028">
        <v>13.366125065699261</v>
      </c>
    </row>
    <row r="8" spans="1:13" x14ac:dyDescent="0.2">
      <c r="A8" s="1169"/>
      <c r="B8" s="1038"/>
      <c r="C8" s="1039"/>
      <c r="D8" s="985"/>
      <c r="E8" s="1040"/>
      <c r="F8" s="1038"/>
      <c r="G8" s="1039"/>
      <c r="H8" s="985"/>
      <c r="I8" s="1040"/>
      <c r="J8" s="1038"/>
      <c r="K8" s="1039"/>
    </row>
    <row r="9" spans="1:13" s="747" customFormat="1" x14ac:dyDescent="0.2">
      <c r="A9" s="1026" t="s">
        <v>288</v>
      </c>
      <c r="B9" s="1027">
        <v>11.611342963983777</v>
      </c>
      <c r="C9" s="1028">
        <v>1.5305256816966439</v>
      </c>
      <c r="D9" s="1029">
        <v>20.050481823425791</v>
      </c>
      <c r="E9" s="1030">
        <v>-0.97629560811107763</v>
      </c>
      <c r="F9" s="1027">
        <v>8.8098804840397928</v>
      </c>
      <c r="G9" s="1028">
        <v>12.572233351389354</v>
      </c>
      <c r="H9" s="1029">
        <v>5.4757753460643954</v>
      </c>
      <c r="I9" s="1030">
        <v>-1.0501885669048077</v>
      </c>
      <c r="J9" s="1027">
        <v>6.7508666606613517</v>
      </c>
      <c r="K9" s="1028">
        <v>-7.8854928671883959</v>
      </c>
    </row>
    <row r="10" spans="1:13" x14ac:dyDescent="0.2">
      <c r="A10" s="1169" t="s">
        <v>292</v>
      </c>
      <c r="B10" s="1038">
        <v>8.1577682768106854</v>
      </c>
      <c r="C10" s="1039">
        <v>-2.1288974382930501</v>
      </c>
      <c r="D10" s="985">
        <v>14.58488392510988</v>
      </c>
      <c r="E10" s="1040">
        <v>-5.1017011821780267</v>
      </c>
      <c r="F10" s="1038">
        <v>6.1484615270808503</v>
      </c>
      <c r="G10" s="1039">
        <v>9.6506797136364639</v>
      </c>
      <c r="H10" s="985">
        <v>3.6046279360298152</v>
      </c>
      <c r="I10" s="1040">
        <v>-0.925989105664214</v>
      </c>
      <c r="J10" s="1038">
        <v>4.3023186849921364</v>
      </c>
      <c r="K10" s="1039">
        <v>-11.777670190194693</v>
      </c>
    </row>
    <row r="11" spans="1:13" x14ac:dyDescent="0.2">
      <c r="A11" s="1169" t="s">
        <v>293</v>
      </c>
      <c r="B11" s="1038">
        <v>1.3422665149502486</v>
      </c>
      <c r="C11" s="1039">
        <v>1.7960169335743921</v>
      </c>
      <c r="D11" s="985">
        <v>2.3987263195358981</v>
      </c>
      <c r="E11" s="1040">
        <v>2.2260873941274903</v>
      </c>
      <c r="F11" s="1038">
        <v>1.0599185616643976</v>
      </c>
      <c r="G11" s="1039">
        <v>18.319365345143339</v>
      </c>
      <c r="H11" s="985">
        <v>0.87701105200404172</v>
      </c>
      <c r="I11" s="1040">
        <v>2.5243929852515383</v>
      </c>
      <c r="J11" s="1038">
        <v>0.4228871745773401</v>
      </c>
      <c r="K11" s="1039">
        <v>-30.893129906102011</v>
      </c>
    </row>
    <row r="12" spans="1:13" x14ac:dyDescent="0.2">
      <c r="A12" s="1169" t="s">
        <v>294</v>
      </c>
      <c r="B12" s="1038">
        <v>2.1113081722228433</v>
      </c>
      <c r="C12" s="1039">
        <v>18.446039840692187</v>
      </c>
      <c r="D12" s="985">
        <v>3.066871578780014</v>
      </c>
      <c r="E12" s="1040">
        <v>21.09051862635631</v>
      </c>
      <c r="F12" s="1038">
        <v>1.6015003952945448</v>
      </c>
      <c r="G12" s="1039">
        <v>21.064293019842196</v>
      </c>
      <c r="H12" s="985">
        <v>0.99413635803053824</v>
      </c>
      <c r="I12" s="1040">
        <v>-4.4243303717131317</v>
      </c>
      <c r="J12" s="1038">
        <v>2.0256608010918744</v>
      </c>
      <c r="K12" s="1039">
        <v>10.080272491026804</v>
      </c>
    </row>
    <row r="13" spans="1:13" x14ac:dyDescent="0.2">
      <c r="A13" s="1169"/>
      <c r="B13" s="1038"/>
      <c r="C13" s="1039"/>
      <c r="D13" s="985"/>
      <c r="E13" s="1040"/>
      <c r="F13" s="1038"/>
      <c r="G13" s="1039"/>
      <c r="H13" s="985"/>
      <c r="I13" s="1040"/>
      <c r="J13" s="1038"/>
      <c r="K13" s="1039"/>
    </row>
    <row r="14" spans="1:13" s="747" customFormat="1" x14ac:dyDescent="0.2">
      <c r="A14" s="1026" t="s">
        <v>289</v>
      </c>
      <c r="B14" s="1027">
        <v>3.8118893562123533</v>
      </c>
      <c r="C14" s="1028">
        <v>4.5086249885732199</v>
      </c>
      <c r="D14" s="1029">
        <v>5.5837509916679169</v>
      </c>
      <c r="E14" s="1030">
        <v>-1.3167194538063884</v>
      </c>
      <c r="F14" s="1027">
        <v>2.8049254632752345</v>
      </c>
      <c r="G14" s="1028">
        <v>9.793030005148049</v>
      </c>
      <c r="H14" s="1029">
        <v>3.0484195399900469</v>
      </c>
      <c r="I14" s="1030">
        <v>19.82529264868451</v>
      </c>
      <c r="J14" s="1027">
        <v>2.7610321907872293</v>
      </c>
      <c r="K14" s="1028">
        <v>7.0199458373984086E-2</v>
      </c>
    </row>
    <row r="15" spans="1:13" x14ac:dyDescent="0.2">
      <c r="A15" s="1169"/>
      <c r="B15" s="1038"/>
      <c r="C15" s="1039"/>
      <c r="D15" s="985"/>
      <c r="E15" s="1040"/>
      <c r="F15" s="1038"/>
      <c r="G15" s="1039"/>
      <c r="H15" s="985"/>
      <c r="I15" s="1040"/>
      <c r="J15" s="1038"/>
      <c r="K15" s="1039"/>
    </row>
    <row r="16" spans="1:13" s="747" customFormat="1" x14ac:dyDescent="0.2">
      <c r="A16" s="1026" t="s">
        <v>290</v>
      </c>
      <c r="B16" s="1027">
        <v>22.191654833006112</v>
      </c>
      <c r="C16" s="1028">
        <v>9.9356699147810623</v>
      </c>
      <c r="D16" s="1029">
        <v>15.91589431860619</v>
      </c>
      <c r="E16" s="1030">
        <v>9.8807089562289701</v>
      </c>
      <c r="F16" s="1027">
        <v>23.07787365755642</v>
      </c>
      <c r="G16" s="1028">
        <v>22.658508382801809</v>
      </c>
      <c r="H16" s="1029">
        <v>26.353175121856868</v>
      </c>
      <c r="I16" s="1030">
        <v>4.6970285136045442</v>
      </c>
      <c r="J16" s="1027">
        <v>27.154676485595807</v>
      </c>
      <c r="K16" s="1028">
        <v>7.7250678975603586</v>
      </c>
    </row>
    <row r="17" spans="1:11" x14ac:dyDescent="0.2">
      <c r="A17" s="1169"/>
      <c r="B17" s="1038"/>
      <c r="C17" s="1039"/>
      <c r="D17" s="985"/>
      <c r="E17" s="1040"/>
      <c r="F17" s="1038"/>
      <c r="G17" s="1039"/>
      <c r="H17" s="985"/>
      <c r="I17" s="1040"/>
      <c r="J17" s="1038"/>
      <c r="K17" s="1039"/>
    </row>
    <row r="18" spans="1:11" s="747" customFormat="1" x14ac:dyDescent="0.2">
      <c r="A18" s="1026" t="s">
        <v>461</v>
      </c>
      <c r="B18" s="1027">
        <v>7.4854720661823979</v>
      </c>
      <c r="C18" s="1028">
        <v>8.426892265717596</v>
      </c>
      <c r="D18" s="1029">
        <v>11.174353157691231</v>
      </c>
      <c r="E18" s="1030">
        <v>16.112516316938272</v>
      </c>
      <c r="F18" s="1027">
        <v>6.6092937165491321</v>
      </c>
      <c r="G18" s="1028">
        <v>9.7237426791373665</v>
      </c>
      <c r="H18" s="1029">
        <v>4.6490184914016179</v>
      </c>
      <c r="I18" s="1030">
        <v>-10.420229818448471</v>
      </c>
      <c r="J18" s="1027">
        <v>5.1475139400648571</v>
      </c>
      <c r="K18" s="1028">
        <v>-2.6079204725564851</v>
      </c>
    </row>
    <row r="19" spans="1:11" x14ac:dyDescent="0.2">
      <c r="A19" s="1169" t="s">
        <v>295</v>
      </c>
      <c r="B19" s="1038">
        <v>1.4254527641762256</v>
      </c>
      <c r="C19" s="1039">
        <v>10.940020894504846</v>
      </c>
      <c r="D19" s="985">
        <v>1.8305524955057408</v>
      </c>
      <c r="E19" s="1040">
        <v>19.339476214297019</v>
      </c>
      <c r="F19" s="1038">
        <v>1.2653690980849202</v>
      </c>
      <c r="G19" s="1039">
        <v>8.469169838117482</v>
      </c>
      <c r="H19" s="985">
        <v>1.0654255152943894</v>
      </c>
      <c r="I19" s="1040">
        <v>-6.3265459699363591</v>
      </c>
      <c r="J19" s="1038">
        <v>1.2165044175070625</v>
      </c>
      <c r="K19" s="1039">
        <v>5.4135240677040741</v>
      </c>
    </row>
    <row r="20" spans="1:11" x14ac:dyDescent="0.2">
      <c r="A20" s="1169" t="s">
        <v>631</v>
      </c>
      <c r="B20" s="1038">
        <v>2.2830482443280253</v>
      </c>
      <c r="C20" s="1039">
        <v>16.330326074921377</v>
      </c>
      <c r="D20" s="985">
        <v>4.4173067192237774</v>
      </c>
      <c r="E20" s="1040">
        <v>21.555965739191695</v>
      </c>
      <c r="F20" s="1038">
        <v>1.2701230376881463</v>
      </c>
      <c r="G20" s="1039">
        <v>23.185539401351502</v>
      </c>
      <c r="H20" s="985">
        <v>0.77003533060184381</v>
      </c>
      <c r="I20" s="1040">
        <v>-15.627671449498431</v>
      </c>
      <c r="J20" s="1038">
        <v>1.4990660095197992</v>
      </c>
      <c r="K20" s="1039">
        <v>5.4141242852519467</v>
      </c>
    </row>
    <row r="21" spans="1:11" x14ac:dyDescent="0.2">
      <c r="A21" s="1169" t="s">
        <v>296</v>
      </c>
      <c r="B21" s="1038">
        <v>3.3020846816664897</v>
      </c>
      <c r="C21" s="1039">
        <v>5.9131286245157773</v>
      </c>
      <c r="D21" s="985">
        <v>4.24179386600738</v>
      </c>
      <c r="E21" s="1040">
        <v>12.821372562015556</v>
      </c>
      <c r="F21" s="1038">
        <v>3.6253160478420026</v>
      </c>
      <c r="G21" s="1039">
        <v>10.379571306648488</v>
      </c>
      <c r="H21" s="985">
        <v>2.4767706134002747</v>
      </c>
      <c r="I21" s="1040">
        <v>-8.9582069086884033</v>
      </c>
      <c r="J21" s="1038">
        <v>2.1350362418038298</v>
      </c>
      <c r="K21" s="1039">
        <v>-7.4244286943524012</v>
      </c>
    </row>
    <row r="22" spans="1:11" x14ac:dyDescent="0.2">
      <c r="A22" s="1169" t="s">
        <v>397</v>
      </c>
      <c r="B22" s="1038">
        <v>0.47488637601165717</v>
      </c>
      <c r="C22" s="1039">
        <v>-11.818460833857397</v>
      </c>
      <c r="D22" s="985">
        <v>0.68470007695433355</v>
      </c>
      <c r="E22" s="1040">
        <v>-1.6393936160355942</v>
      </c>
      <c r="F22" s="1038">
        <v>0.44848553293406329</v>
      </c>
      <c r="G22" s="1039">
        <v>-17.182199875369719</v>
      </c>
      <c r="H22" s="985">
        <v>0.33678703210511018</v>
      </c>
      <c r="I22" s="1040">
        <v>-19.676065128692848</v>
      </c>
      <c r="J22" s="1038">
        <v>0.29690727123416544</v>
      </c>
      <c r="K22" s="1039">
        <v>-26.322945735338717</v>
      </c>
    </row>
    <row r="23" spans="1:11" x14ac:dyDescent="0.2">
      <c r="A23" s="1169"/>
      <c r="B23" s="1038"/>
      <c r="C23" s="1039"/>
      <c r="D23" s="985"/>
      <c r="E23" s="1040"/>
      <c r="F23" s="1038"/>
      <c r="G23" s="1039"/>
      <c r="H23" s="985"/>
      <c r="I23" s="1040"/>
      <c r="J23" s="1038"/>
      <c r="K23" s="1039"/>
    </row>
    <row r="24" spans="1:11" s="808" customFormat="1" x14ac:dyDescent="0.2">
      <c r="A24" s="939" t="s">
        <v>626</v>
      </c>
      <c r="B24" s="1031">
        <v>18.206408133810861</v>
      </c>
      <c r="C24" s="1032">
        <v>6.0853187719338901</v>
      </c>
      <c r="D24" s="1033">
        <v>22.807706650097117</v>
      </c>
      <c r="E24" s="1034">
        <v>8.5578486011653112</v>
      </c>
      <c r="F24" s="1031">
        <v>18.906747836360744</v>
      </c>
      <c r="G24" s="1032">
        <v>18.708190008102225</v>
      </c>
      <c r="H24" s="1033">
        <v>10.407410497380353</v>
      </c>
      <c r="I24" s="1034">
        <v>-8.3816230435081973</v>
      </c>
      <c r="J24" s="1031">
        <v>16.744948707131499</v>
      </c>
      <c r="K24" s="1032">
        <v>-4.2980419062978106</v>
      </c>
    </row>
    <row r="25" spans="1:11" x14ac:dyDescent="0.2">
      <c r="A25" s="1169" t="s">
        <v>297</v>
      </c>
      <c r="B25" s="1038">
        <v>6.3859469850496753</v>
      </c>
      <c r="C25" s="1039">
        <v>4.5255249356303473</v>
      </c>
      <c r="D25" s="985">
        <v>8.7266675450448066</v>
      </c>
      <c r="E25" s="1040">
        <v>2.2245649059053396</v>
      </c>
      <c r="F25" s="1038">
        <v>6.6200540774363725</v>
      </c>
      <c r="G25" s="1039">
        <v>19.25633386513595</v>
      </c>
      <c r="H25" s="985">
        <v>3.7345544528380676</v>
      </c>
      <c r="I25" s="1040">
        <v>-4.4697145342628986</v>
      </c>
      <c r="J25" s="1038">
        <v>4.7689111265059365</v>
      </c>
      <c r="K25" s="1039">
        <v>-4.5333868257134409</v>
      </c>
    </row>
    <row r="26" spans="1:11" x14ac:dyDescent="0.2">
      <c r="A26" s="1169" t="s">
        <v>298</v>
      </c>
      <c r="B26" s="1038">
        <v>4.2849195172764718</v>
      </c>
      <c r="C26" s="1039">
        <v>27.081851033449567</v>
      </c>
      <c r="D26" s="985">
        <v>5.5802593318663938</v>
      </c>
      <c r="E26" s="1040">
        <v>45.169147433726373</v>
      </c>
      <c r="F26" s="1038">
        <v>5.0792995238963154</v>
      </c>
      <c r="G26" s="1039">
        <v>26.961143380503788</v>
      </c>
      <c r="H26" s="985">
        <v>2.3372828004821384</v>
      </c>
      <c r="I26" s="1040">
        <v>1.3298577044534778</v>
      </c>
      <c r="J26" s="1038">
        <v>3.1681337555445346</v>
      </c>
      <c r="K26" s="1039">
        <v>8.7711240646227626</v>
      </c>
    </row>
    <row r="27" spans="1:11" x14ac:dyDescent="0.2">
      <c r="A27" s="1169" t="s">
        <v>299</v>
      </c>
      <c r="B27" s="1038">
        <v>0.61037967979016827</v>
      </c>
      <c r="C27" s="1039">
        <v>8.6899890101898976</v>
      </c>
      <c r="D27" s="985">
        <v>0.81512252494386794</v>
      </c>
      <c r="E27" s="1040">
        <v>-23.574689304108258</v>
      </c>
      <c r="F27" s="1038">
        <v>0.89665166053618872</v>
      </c>
      <c r="G27" s="1039">
        <v>79.270123746129713</v>
      </c>
      <c r="H27" s="985">
        <v>0.17853822017106391</v>
      </c>
      <c r="I27" s="1040">
        <v>7.4189835904637071</v>
      </c>
      <c r="J27" s="1038">
        <v>0.32195850617587851</v>
      </c>
      <c r="K27" s="1039">
        <v>35.957343326812882</v>
      </c>
    </row>
    <row r="28" spans="1:11" x14ac:dyDescent="0.2">
      <c r="A28" s="1169" t="s">
        <v>300</v>
      </c>
      <c r="B28" s="1038">
        <v>0.79479376473865304</v>
      </c>
      <c r="C28" s="1039">
        <v>109.81775530844537</v>
      </c>
      <c r="D28" s="985">
        <v>0.7165757223798247</v>
      </c>
      <c r="E28" s="1040">
        <v>24.032429614291726</v>
      </c>
      <c r="F28" s="1038">
        <v>0.55664384610864015</v>
      </c>
      <c r="G28" s="1039">
        <v>40.315345434456781</v>
      </c>
      <c r="H28" s="985">
        <v>0.10654278869391415</v>
      </c>
      <c r="I28" s="1040">
        <v>-49.388850421894681</v>
      </c>
      <c r="J28" s="1038">
        <v>1.6631471817327723</v>
      </c>
      <c r="K28" s="1039">
        <v>656.75908310251373</v>
      </c>
    </row>
    <row r="29" spans="1:11" x14ac:dyDescent="0.2">
      <c r="A29" s="1169" t="s">
        <v>204</v>
      </c>
      <c r="B29" s="1038">
        <v>1.8704290981392839</v>
      </c>
      <c r="C29" s="1039">
        <v>-16.277101377150728</v>
      </c>
      <c r="D29" s="985">
        <v>2.2583015905506989</v>
      </c>
      <c r="E29" s="1040">
        <v>15.303515291863846</v>
      </c>
      <c r="F29" s="1038">
        <v>1.3958979648778103</v>
      </c>
      <c r="G29" s="1039">
        <v>-1.2786204216024408</v>
      </c>
      <c r="H29" s="985">
        <v>1.0241499724139735</v>
      </c>
      <c r="I29" s="1040">
        <v>-16.669900941772909</v>
      </c>
      <c r="J29" s="1038">
        <v>2.3869658480958762</v>
      </c>
      <c r="K29" s="1039">
        <v>-43.566329211924725</v>
      </c>
    </row>
    <row r="30" spans="1:11" x14ac:dyDescent="0.2">
      <c r="A30" s="1169" t="s">
        <v>637</v>
      </c>
      <c r="B30" s="1038">
        <v>4.2599390888166075</v>
      </c>
      <c r="C30" s="1039">
        <v>-5.4680906921960055</v>
      </c>
      <c r="D30" s="985">
        <v>4.7107799353115256</v>
      </c>
      <c r="E30" s="1040">
        <v>-6.2741923594554248</v>
      </c>
      <c r="F30" s="1038">
        <v>4.3582007635054172</v>
      </c>
      <c r="G30" s="1039">
        <v>7.2275986103730139</v>
      </c>
      <c r="H30" s="985">
        <v>3.0263422627811942</v>
      </c>
      <c r="I30" s="1040">
        <v>-14.45884672162075</v>
      </c>
      <c r="J30" s="1038">
        <v>4.4358322890764992</v>
      </c>
      <c r="K30" s="1039">
        <v>-9.5222989864124994</v>
      </c>
    </row>
    <row r="31" spans="1:11" x14ac:dyDescent="0.2">
      <c r="A31" s="1169"/>
      <c r="B31" s="1038"/>
      <c r="C31" s="1039"/>
      <c r="D31" s="985"/>
      <c r="E31" s="1040"/>
      <c r="F31" s="1038"/>
      <c r="G31" s="1039"/>
      <c r="H31" s="985"/>
      <c r="I31" s="1040"/>
      <c r="J31" s="1038"/>
      <c r="K31" s="1039"/>
    </row>
    <row r="32" spans="1:11" s="747" customFormat="1" x14ac:dyDescent="0.2">
      <c r="A32" s="1026" t="s">
        <v>291</v>
      </c>
      <c r="B32" s="1027">
        <v>2.6194117879862704</v>
      </c>
      <c r="C32" s="1028">
        <v>-47.33261397636403</v>
      </c>
      <c r="D32" s="1029">
        <v>2.931053410900569</v>
      </c>
      <c r="E32" s="1030">
        <v>-53.166383677035903</v>
      </c>
      <c r="F32" s="1027">
        <v>2.8664131419435854</v>
      </c>
      <c r="G32" s="1028">
        <v>-33.377800482591873</v>
      </c>
      <c r="H32" s="1029">
        <v>2.0799403845879074</v>
      </c>
      <c r="I32" s="1030">
        <v>-44.185712447238963</v>
      </c>
      <c r="J32" s="1027">
        <v>2.3336842866920637</v>
      </c>
      <c r="K32" s="1028">
        <v>-50.662519299348787</v>
      </c>
    </row>
    <row r="33" spans="1:11" x14ac:dyDescent="0.2">
      <c r="A33" s="1169"/>
      <c r="B33" s="1038"/>
      <c r="C33" s="1039"/>
      <c r="D33" s="985"/>
      <c r="E33" s="1040"/>
      <c r="F33" s="1038"/>
      <c r="G33" s="1039"/>
      <c r="H33" s="985"/>
      <c r="I33" s="1040"/>
      <c r="J33" s="1038"/>
      <c r="K33" s="1039"/>
    </row>
    <row r="34" spans="1:11" s="747" customFormat="1" x14ac:dyDescent="0.2">
      <c r="A34" s="981" t="s">
        <v>7</v>
      </c>
      <c r="B34" s="1035">
        <v>127.74297795635515</v>
      </c>
      <c r="C34" s="1036">
        <v>5.5020043810910382</v>
      </c>
      <c r="D34" s="982"/>
      <c r="E34" s="1037"/>
      <c r="F34" s="1035"/>
      <c r="G34" s="1036"/>
      <c r="H34" s="982"/>
      <c r="I34" s="1037"/>
      <c r="J34" s="1035"/>
      <c r="K34" s="1036"/>
    </row>
    <row r="35" spans="1:11" x14ac:dyDescent="0.2">
      <c r="B35" s="1041"/>
      <c r="C35" s="1041"/>
      <c r="D35" s="1041"/>
      <c r="E35" s="1041"/>
      <c r="F35" s="1041"/>
      <c r="G35" s="1041"/>
      <c r="H35" s="1041"/>
      <c r="I35" s="1041"/>
      <c r="J35" s="1041"/>
      <c r="K35" s="1041"/>
    </row>
    <row r="36" spans="1:11" ht="13.5" x14ac:dyDescent="0.2">
      <c r="A36" s="701" t="s">
        <v>918</v>
      </c>
    </row>
    <row r="37" spans="1:11" x14ac:dyDescent="0.2">
      <c r="A37" s="701" t="s">
        <v>675</v>
      </c>
    </row>
    <row r="38" spans="1:11" x14ac:dyDescent="0.2">
      <c r="A38" s="701" t="s">
        <v>677</v>
      </c>
    </row>
    <row r="39" spans="1:11" x14ac:dyDescent="0.2">
      <c r="A39" s="701" t="s">
        <v>1129</v>
      </c>
    </row>
  </sheetData>
  <mergeCells count="1">
    <mergeCell ref="A1:K1"/>
  </mergeCells>
  <phoneticPr fontId="72" type="noConversion"/>
  <printOptions horizontalCentered="1"/>
  <pageMargins left="0.25" right="0.25" top="0.25" bottom="0.5" header="0.3" footer="0.3"/>
  <pageSetup fitToWidth="2" fitToHeight="2" orientation="landscape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FF0000"/>
    <pageSetUpPr fitToPage="1"/>
  </sheetPr>
  <dimension ref="A1:H234"/>
  <sheetViews>
    <sheetView workbookViewId="0"/>
  </sheetViews>
  <sheetFormatPr defaultRowHeight="12.75" x14ac:dyDescent="0.2"/>
  <cols>
    <col min="1" max="1" width="35.140625" customWidth="1"/>
    <col min="2" max="2" width="10.42578125" customWidth="1"/>
    <col min="3" max="5" width="11.42578125" customWidth="1"/>
    <col min="6" max="6" width="13.42578125" customWidth="1"/>
  </cols>
  <sheetData>
    <row r="1" spans="1:8" x14ac:dyDescent="0.2">
      <c r="H1" s="143" t="s">
        <v>125</v>
      </c>
    </row>
    <row r="2" spans="1:8" x14ac:dyDescent="0.2">
      <c r="G2" s="87"/>
    </row>
    <row r="3" spans="1:8" ht="12.75" customHeight="1" x14ac:dyDescent="0.2">
      <c r="A3" s="2005" t="s">
        <v>10</v>
      </c>
      <c r="B3" s="2005"/>
      <c r="C3" s="2005"/>
      <c r="D3" s="2005"/>
      <c r="E3" s="2005"/>
      <c r="F3" s="2005"/>
      <c r="H3" s="133" t="s">
        <v>6</v>
      </c>
    </row>
    <row r="4" spans="1:8" ht="6.75" customHeight="1" x14ac:dyDescent="0.2"/>
    <row r="5" spans="1:8" x14ac:dyDescent="0.2">
      <c r="A5" s="118" t="s">
        <v>463</v>
      </c>
      <c r="B5" s="114" t="s">
        <v>286</v>
      </c>
      <c r="C5" s="114" t="s">
        <v>541</v>
      </c>
      <c r="D5" s="114" t="s">
        <v>214</v>
      </c>
      <c r="E5" s="114" t="s">
        <v>246</v>
      </c>
      <c r="F5" s="115" t="s">
        <v>0</v>
      </c>
    </row>
    <row r="6" spans="1:8" x14ac:dyDescent="0.2">
      <c r="A6" s="47"/>
      <c r="B6" s="18"/>
      <c r="C6" s="18"/>
      <c r="D6" s="18"/>
      <c r="E6" s="18"/>
      <c r="F6" s="85"/>
    </row>
    <row r="7" spans="1:8" x14ac:dyDescent="0.2">
      <c r="A7" s="48" t="s">
        <v>287</v>
      </c>
      <c r="B7" s="138">
        <v>175.17275916348663</v>
      </c>
      <c r="C7" s="138">
        <v>94.328719435935525</v>
      </c>
      <c r="D7" s="138">
        <v>65.469202266252736</v>
      </c>
      <c r="E7" s="138">
        <v>53.260292445304778</v>
      </c>
      <c r="F7" s="139">
        <v>65.926393652408564</v>
      </c>
    </row>
    <row r="8" spans="1:8" x14ac:dyDescent="0.2">
      <c r="A8" s="47"/>
      <c r="B8" s="140"/>
      <c r="C8" s="140"/>
      <c r="D8" s="140"/>
      <c r="E8" s="140"/>
      <c r="F8" s="145"/>
    </row>
    <row r="9" spans="1:8" x14ac:dyDescent="0.2">
      <c r="A9" s="48" t="s">
        <v>618</v>
      </c>
      <c r="B9" s="138">
        <v>12.582492221762728</v>
      </c>
      <c r="C9" s="138">
        <v>27.478975892268064</v>
      </c>
      <c r="D9" s="138">
        <v>7.2105989606661307</v>
      </c>
      <c r="E9" s="138">
        <v>4.6279924246274096</v>
      </c>
      <c r="F9" s="139">
        <v>5.3918003388471316</v>
      </c>
    </row>
    <row r="10" spans="1:8" x14ac:dyDescent="0.2">
      <c r="A10" s="47"/>
      <c r="B10" s="140"/>
      <c r="C10" s="140"/>
      <c r="D10" s="140"/>
      <c r="E10" s="140"/>
      <c r="F10" s="145"/>
    </row>
    <row r="11" spans="1:8" x14ac:dyDescent="0.2">
      <c r="A11" s="48" t="s">
        <v>288</v>
      </c>
      <c r="B11" s="138">
        <v>8.6216883360329266</v>
      </c>
      <c r="C11" s="138">
        <v>15.266105267484098</v>
      </c>
      <c r="D11" s="138">
        <v>6.7993828657871171</v>
      </c>
      <c r="E11" s="138">
        <v>4.2706345433069943</v>
      </c>
      <c r="F11" s="139">
        <v>5.3522078432325388</v>
      </c>
    </row>
    <row r="12" spans="1:8" x14ac:dyDescent="0.2">
      <c r="A12" s="47" t="s">
        <v>292</v>
      </c>
      <c r="B12" s="140">
        <v>5.6642412696041964</v>
      </c>
      <c r="C12" s="140">
        <v>10.956534201353426</v>
      </c>
      <c r="D12" s="140">
        <v>4.0002272538361883</v>
      </c>
      <c r="E12" s="140">
        <v>2.2521541394554427</v>
      </c>
      <c r="F12" s="145">
        <v>3.3480317104148885</v>
      </c>
    </row>
    <row r="13" spans="1:8" x14ac:dyDescent="0.2">
      <c r="A13" s="47" t="s">
        <v>293</v>
      </c>
      <c r="B13" s="140">
        <v>1.5244213401476661</v>
      </c>
      <c r="C13" s="140">
        <v>2.2338040764078824</v>
      </c>
      <c r="D13" s="140">
        <v>1.7108312171504108</v>
      </c>
      <c r="E13" s="140">
        <v>1.037055802313698</v>
      </c>
      <c r="F13" s="145">
        <v>0.71271596774387325</v>
      </c>
    </row>
    <row r="14" spans="1:8" x14ac:dyDescent="0.2">
      <c r="A14" s="47" t="s">
        <v>294</v>
      </c>
      <c r="B14" s="140">
        <v>1.4330257262810646</v>
      </c>
      <c r="C14" s="140">
        <v>2.0757669897227906</v>
      </c>
      <c r="D14" s="140">
        <v>1.0883243948005186</v>
      </c>
      <c r="E14" s="140">
        <v>0.98142460153785416</v>
      </c>
      <c r="F14" s="145">
        <v>1.2914601650737767</v>
      </c>
    </row>
    <row r="15" spans="1:8" x14ac:dyDescent="0.2">
      <c r="A15" s="47"/>
      <c r="B15" s="140"/>
      <c r="C15" s="140"/>
      <c r="D15" s="140"/>
      <c r="E15" s="140"/>
      <c r="F15" s="145"/>
    </row>
    <row r="16" spans="1:8" x14ac:dyDescent="0.2">
      <c r="A16" s="48" t="s">
        <v>289</v>
      </c>
      <c r="B16" s="138">
        <v>4.0065227287290863</v>
      </c>
      <c r="C16" s="138">
        <v>6.1947043165938114</v>
      </c>
      <c r="D16" s="138">
        <v>3.5679486068598982</v>
      </c>
      <c r="E16" s="138">
        <v>2.5421918033456672</v>
      </c>
      <c r="F16" s="139">
        <v>2.7608748058781396</v>
      </c>
    </row>
    <row r="17" spans="1:6" x14ac:dyDescent="0.2">
      <c r="A17" s="47"/>
      <c r="B17" s="140"/>
      <c r="C17" s="140"/>
      <c r="D17" s="140"/>
      <c r="E17" s="140"/>
      <c r="F17" s="145"/>
    </row>
    <row r="18" spans="1:6" x14ac:dyDescent="0.2">
      <c r="A18" s="48" t="s">
        <v>290</v>
      </c>
      <c r="B18" s="138">
        <v>18.7467860925431</v>
      </c>
      <c r="C18" s="138">
        <v>11.331215005102282</v>
      </c>
      <c r="D18" s="138">
        <v>19.420196349107911</v>
      </c>
      <c r="E18" s="138">
        <v>22.668490477541269</v>
      </c>
      <c r="F18" s="139">
        <v>24.40579799620901</v>
      </c>
    </row>
    <row r="19" spans="1:6" x14ac:dyDescent="0.2">
      <c r="A19" s="47"/>
      <c r="B19" s="140"/>
      <c r="C19" s="140"/>
      <c r="D19" s="140"/>
      <c r="E19" s="140"/>
      <c r="F19" s="145"/>
    </row>
    <row r="20" spans="1:6" x14ac:dyDescent="0.2">
      <c r="A20" s="48" t="s">
        <v>461</v>
      </c>
      <c r="B20" s="138">
        <v>6.8793674023255145</v>
      </c>
      <c r="C20" s="138">
        <v>8.9134008197148411</v>
      </c>
      <c r="D20" s="138">
        <v>7.1163042912914385</v>
      </c>
      <c r="E20" s="138">
        <v>5.2745319029681728</v>
      </c>
      <c r="F20" s="139">
        <v>5.2633977766045899</v>
      </c>
    </row>
    <row r="21" spans="1:6" x14ac:dyDescent="0.2">
      <c r="A21" s="47" t="s">
        <v>295</v>
      </c>
      <c r="B21" s="140">
        <v>1.3024008344426095</v>
      </c>
      <c r="C21" s="140">
        <v>1.416457793483916</v>
      </c>
      <c r="D21" s="140">
        <v>1.3100702322314073</v>
      </c>
      <c r="E21" s="140">
        <v>1.126279678120792</v>
      </c>
      <c r="F21" s="145">
        <v>1.2871665718208334</v>
      </c>
    </row>
    <row r="22" spans="1:6" x14ac:dyDescent="0.2">
      <c r="A22" s="47" t="s">
        <v>631</v>
      </c>
      <c r="B22" s="140">
        <v>1.2705081109988092</v>
      </c>
      <c r="C22" s="140">
        <v>2.5649967747872129</v>
      </c>
      <c r="D22" s="140">
        <v>0.85186305563469633</v>
      </c>
      <c r="E22" s="140">
        <v>0.45288378211955033</v>
      </c>
      <c r="F22" s="145">
        <v>0.7467549849137185</v>
      </c>
    </row>
    <row r="23" spans="1:6" x14ac:dyDescent="0.2">
      <c r="A23" s="47" t="s">
        <v>296</v>
      </c>
      <c r="B23" s="140">
        <v>3.6317676927776472</v>
      </c>
      <c r="C23" s="140">
        <v>4.0183792111950645</v>
      </c>
      <c r="D23" s="140">
        <v>4.2804235439265099</v>
      </c>
      <c r="E23" s="140">
        <v>3.2381986676732684</v>
      </c>
      <c r="F23" s="145">
        <v>2.6854747356547146</v>
      </c>
    </row>
    <row r="24" spans="1:6" x14ac:dyDescent="0.2">
      <c r="A24" s="47" t="s">
        <v>397</v>
      </c>
      <c r="B24" s="140">
        <v>0.67469076410644824</v>
      </c>
      <c r="C24" s="140">
        <v>0.91356704024864677</v>
      </c>
      <c r="D24" s="140">
        <v>0.67394745949882451</v>
      </c>
      <c r="E24" s="140">
        <v>0.45716977505456247</v>
      </c>
      <c r="F24" s="145">
        <v>0.54400148421532379</v>
      </c>
    </row>
    <row r="25" spans="1:6" x14ac:dyDescent="0.2">
      <c r="A25" s="47"/>
      <c r="B25" s="140"/>
      <c r="C25" s="140"/>
      <c r="D25" s="140"/>
      <c r="E25" s="140"/>
      <c r="F25" s="145"/>
    </row>
    <row r="26" spans="1:6" x14ac:dyDescent="0.2">
      <c r="A26" s="48" t="s">
        <v>626</v>
      </c>
      <c r="B26" s="138">
        <v>15.520109839862304</v>
      </c>
      <c r="C26" s="138">
        <v>17.229231816751444</v>
      </c>
      <c r="D26" s="138">
        <v>15.931445477041164</v>
      </c>
      <c r="E26" s="138">
        <v>10.236941489437681</v>
      </c>
      <c r="F26" s="139">
        <v>16.978052635715489</v>
      </c>
    </row>
    <row r="27" spans="1:6" x14ac:dyDescent="0.2">
      <c r="A27" s="47" t="s">
        <v>297</v>
      </c>
      <c r="B27" s="140">
        <v>4.5983901768255935</v>
      </c>
      <c r="C27" s="140">
        <v>5.9325090244718863</v>
      </c>
      <c r="D27" s="140">
        <v>4.2235214292620986</v>
      </c>
      <c r="E27" s="140">
        <v>3.130585330366956</v>
      </c>
      <c r="F27" s="145">
        <v>4.3954582786230816</v>
      </c>
    </row>
    <row r="28" spans="1:6" x14ac:dyDescent="0.2">
      <c r="A28" s="47" t="s">
        <v>298</v>
      </c>
      <c r="B28" s="140">
        <v>4.3951833507601386</v>
      </c>
      <c r="C28" s="140">
        <v>4.6954133266831031</v>
      </c>
      <c r="D28" s="140">
        <v>5.9241879136386792</v>
      </c>
      <c r="E28" s="140">
        <v>2.6306735411845095</v>
      </c>
      <c r="F28" s="145">
        <v>3.797133091034119</v>
      </c>
    </row>
    <row r="29" spans="1:6" x14ac:dyDescent="0.2">
      <c r="A29" s="47" t="s">
        <v>299</v>
      </c>
      <c r="B29" s="140">
        <v>0.20977035481532016</v>
      </c>
      <c r="C29" s="140">
        <v>0.31059414189618711</v>
      </c>
      <c r="D29" s="140">
        <v>0.1715696098865703</v>
      </c>
      <c r="E29" s="140">
        <v>0.18244169207717195</v>
      </c>
      <c r="F29" s="145">
        <v>0.1276992479197524</v>
      </c>
    </row>
    <row r="30" spans="1:6" x14ac:dyDescent="0.2">
      <c r="A30" s="47" t="s">
        <v>300</v>
      </c>
      <c r="B30" s="140">
        <v>0.2620902315487737</v>
      </c>
      <c r="C30" s="140">
        <v>0.42902719774497894</v>
      </c>
      <c r="D30" s="140">
        <v>0.21806920732556709</v>
      </c>
      <c r="E30" s="140">
        <v>0.17138845805804348</v>
      </c>
      <c r="F30" s="145">
        <v>0.15907149921395802</v>
      </c>
    </row>
    <row r="31" spans="1:6" x14ac:dyDescent="0.2">
      <c r="A31" s="47" t="s">
        <v>204</v>
      </c>
      <c r="B31" s="140">
        <v>1.7577293711917041</v>
      </c>
      <c r="C31" s="140">
        <v>1.4655463387652419</v>
      </c>
      <c r="D31" s="140">
        <v>1.2442972994090598</v>
      </c>
      <c r="E31" s="140">
        <v>0.88050422453819754</v>
      </c>
      <c r="F31" s="145">
        <v>3.3688853610391161</v>
      </c>
    </row>
    <row r="32" spans="1:6" x14ac:dyDescent="0.2">
      <c r="A32" s="47" t="s">
        <v>637</v>
      </c>
      <c r="B32" s="140">
        <v>4.2969463547207747</v>
      </c>
      <c r="C32" s="140">
        <v>4.3961417871900457</v>
      </c>
      <c r="D32" s="140">
        <v>4.1498000175191887</v>
      </c>
      <c r="E32" s="140">
        <v>3.2413482432128031</v>
      </c>
      <c r="F32" s="145">
        <v>5.1298051578854622</v>
      </c>
    </row>
    <row r="33" spans="1:6" x14ac:dyDescent="0.2">
      <c r="A33" s="47"/>
      <c r="B33" s="140"/>
      <c r="C33" s="140"/>
      <c r="D33" s="140"/>
      <c r="E33" s="140"/>
      <c r="F33" s="145"/>
    </row>
    <row r="34" spans="1:6" x14ac:dyDescent="0.2">
      <c r="A34" s="48" t="s">
        <v>291</v>
      </c>
      <c r="B34" s="138">
        <v>5.9340524367576073</v>
      </c>
      <c r="C34" s="138">
        <v>7.9150863180218725</v>
      </c>
      <c r="D34" s="138">
        <v>5.4233257154979668</v>
      </c>
      <c r="E34" s="138">
        <v>3.6395098040766687</v>
      </c>
      <c r="F34" s="139">
        <v>5.7742622559207293</v>
      </c>
    </row>
    <row r="35" spans="1:6" x14ac:dyDescent="0.2">
      <c r="A35" s="47"/>
      <c r="B35" s="140"/>
      <c r="C35" s="136"/>
      <c r="D35" s="136"/>
      <c r="E35" s="136"/>
      <c r="F35" s="137"/>
    </row>
    <row r="36" spans="1:6" x14ac:dyDescent="0.2">
      <c r="A36" s="48" t="s">
        <v>7</v>
      </c>
      <c r="B36" s="138">
        <v>102.88174010547337</v>
      </c>
      <c r="C36" s="134"/>
      <c r="D36" s="134"/>
      <c r="E36" s="134"/>
      <c r="F36" s="135"/>
    </row>
    <row r="37" spans="1:6" x14ac:dyDescent="0.2">
      <c r="A37" s="49"/>
      <c r="B37" s="116"/>
      <c r="C37" s="116"/>
      <c r="D37" s="116"/>
      <c r="E37" s="116"/>
      <c r="F37" s="117"/>
    </row>
    <row r="39" spans="1:6" x14ac:dyDescent="0.2">
      <c r="A39" s="90" t="s">
        <v>24</v>
      </c>
      <c r="B39" s="19"/>
      <c r="C39" s="40"/>
    </row>
    <row r="40" spans="1:6" x14ac:dyDescent="0.2">
      <c r="B40" s="58"/>
      <c r="C40" s="58"/>
      <c r="D40" s="58"/>
      <c r="E40" s="58"/>
      <c r="F40" s="58"/>
    </row>
    <row r="42" spans="1:6" x14ac:dyDescent="0.2">
      <c r="A42" s="2005" t="s">
        <v>11</v>
      </c>
      <c r="B42" s="2005"/>
      <c r="C42" s="2005"/>
      <c r="D42" s="2005"/>
      <c r="E42" s="2005"/>
      <c r="F42" s="2005"/>
    </row>
    <row r="44" spans="1:6" x14ac:dyDescent="0.2">
      <c r="A44" s="118" t="s">
        <v>463</v>
      </c>
      <c r="B44" s="114" t="s">
        <v>286</v>
      </c>
      <c r="C44" s="114" t="s">
        <v>541</v>
      </c>
      <c r="D44" s="114" t="s">
        <v>214</v>
      </c>
      <c r="E44" s="114" t="s">
        <v>246</v>
      </c>
      <c r="F44" s="115" t="s">
        <v>0</v>
      </c>
    </row>
    <row r="45" spans="1:6" x14ac:dyDescent="0.2">
      <c r="A45" s="47"/>
      <c r="B45" s="18"/>
      <c r="C45" s="18"/>
      <c r="D45" s="18"/>
      <c r="E45" s="18"/>
      <c r="F45" s="85"/>
    </row>
    <row r="46" spans="1:6" x14ac:dyDescent="0.2">
      <c r="A46" s="48" t="s">
        <v>287</v>
      </c>
      <c r="B46" s="138">
        <v>132.12843146725146</v>
      </c>
      <c r="C46" s="138">
        <v>68.721144537808286</v>
      </c>
      <c r="D46" s="138">
        <v>50.976496046143666</v>
      </c>
      <c r="E46" s="138">
        <v>43.667817555211997</v>
      </c>
      <c r="F46" s="139">
        <v>53.97191181997745</v>
      </c>
    </row>
    <row r="47" spans="1:6" x14ac:dyDescent="0.2">
      <c r="A47" s="47"/>
      <c r="B47" s="140"/>
      <c r="C47" s="140"/>
      <c r="D47" s="140"/>
      <c r="E47" s="140"/>
      <c r="F47" s="145"/>
    </row>
    <row r="48" spans="1:6" x14ac:dyDescent="0.2">
      <c r="A48" s="48" t="s">
        <v>618</v>
      </c>
      <c r="B48" s="138">
        <v>7.2200429414760041</v>
      </c>
      <c r="C48" s="138">
        <v>15.984008286274397</v>
      </c>
      <c r="D48" s="138">
        <v>4.3266195021999065</v>
      </c>
      <c r="E48" s="138">
        <v>2.9410207244583999</v>
      </c>
      <c r="F48" s="139">
        <v>3.5373279178575374</v>
      </c>
    </row>
    <row r="49" spans="1:6" x14ac:dyDescent="0.2">
      <c r="A49" s="47"/>
      <c r="B49" s="140"/>
      <c r="C49" s="140"/>
      <c r="D49" s="140"/>
      <c r="E49" s="140"/>
      <c r="F49" s="145"/>
    </row>
    <row r="50" spans="1:6" x14ac:dyDescent="0.2">
      <c r="A50" s="48" t="s">
        <v>288</v>
      </c>
      <c r="B50" s="138">
        <v>6.7431296045454516</v>
      </c>
      <c r="C50" s="138">
        <v>10.878164377591656</v>
      </c>
      <c r="D50" s="138">
        <v>5.9333208682708971</v>
      </c>
      <c r="E50" s="138">
        <v>4.0143356803691255</v>
      </c>
      <c r="F50" s="139">
        <v>4.8205120567071997</v>
      </c>
    </row>
    <row r="51" spans="1:6" x14ac:dyDescent="0.2">
      <c r="A51" s="47" t="s">
        <v>292</v>
      </c>
      <c r="B51" s="140">
        <v>4.3297435042832904</v>
      </c>
      <c r="C51" s="140">
        <v>7.6164311158594948</v>
      </c>
      <c r="D51" s="140">
        <v>3.3489026599015985</v>
      </c>
      <c r="E51" s="140">
        <v>2.3174584044605258</v>
      </c>
      <c r="F51" s="145">
        <v>3.0682133197231582</v>
      </c>
    </row>
    <row r="52" spans="1:6" x14ac:dyDescent="0.2">
      <c r="A52" s="47" t="s">
        <v>293</v>
      </c>
      <c r="B52" s="140">
        <v>1.0306165013844879</v>
      </c>
      <c r="C52" s="140">
        <v>1.3097422977132904</v>
      </c>
      <c r="D52" s="140">
        <v>1.4728603970233931</v>
      </c>
      <c r="E52" s="140">
        <v>0.73656052215627332</v>
      </c>
      <c r="F52" s="145">
        <v>0.41542751879583106</v>
      </c>
    </row>
    <row r="53" spans="1:6" x14ac:dyDescent="0.2">
      <c r="A53" s="47" t="s">
        <v>294</v>
      </c>
      <c r="B53" s="140">
        <v>1.3827695988776731</v>
      </c>
      <c r="C53" s="140">
        <v>1.9519909640188713</v>
      </c>
      <c r="D53" s="140">
        <v>1.1115578113459057</v>
      </c>
      <c r="E53" s="140">
        <v>0.96031675375232639</v>
      </c>
      <c r="F53" s="145">
        <v>1.3368712181882103</v>
      </c>
    </row>
    <row r="54" spans="1:6" x14ac:dyDescent="0.2">
      <c r="A54" s="47"/>
      <c r="B54" s="140"/>
      <c r="C54" s="140"/>
      <c r="D54" s="140"/>
      <c r="E54" s="140"/>
      <c r="F54" s="145"/>
    </row>
    <row r="55" spans="1:6" x14ac:dyDescent="0.2">
      <c r="A55" s="48" t="s">
        <v>289</v>
      </c>
      <c r="B55" s="138">
        <v>3.4051543523499435</v>
      </c>
      <c r="C55" s="138">
        <v>4.7814938202335933</v>
      </c>
      <c r="D55" s="138">
        <v>3.3152474662664786</v>
      </c>
      <c r="E55" s="138">
        <v>2.5370065803588271</v>
      </c>
      <c r="F55" s="139">
        <v>2.5155355881252413</v>
      </c>
    </row>
    <row r="56" spans="1:6" x14ac:dyDescent="0.2">
      <c r="A56" s="47"/>
      <c r="B56" s="140"/>
      <c r="C56" s="140"/>
      <c r="D56" s="140"/>
      <c r="E56" s="140"/>
      <c r="F56" s="145"/>
    </row>
    <row r="57" spans="1:6" x14ac:dyDescent="0.2">
      <c r="A57" s="48" t="s">
        <v>290</v>
      </c>
      <c r="B57" s="138">
        <v>13.749136270425993</v>
      </c>
      <c r="C57" s="138">
        <v>8.2905111453305675</v>
      </c>
      <c r="D57" s="138">
        <v>13.191563423546974</v>
      </c>
      <c r="E57" s="138">
        <v>16.926706846551578</v>
      </c>
      <c r="F57" s="139">
        <v>18.218311538033355</v>
      </c>
    </row>
    <row r="58" spans="1:6" x14ac:dyDescent="0.2">
      <c r="A58" s="47"/>
      <c r="B58" s="140"/>
      <c r="C58" s="140"/>
      <c r="D58" s="140"/>
      <c r="E58" s="140"/>
      <c r="F58" s="145"/>
    </row>
    <row r="59" spans="1:6" x14ac:dyDescent="0.2">
      <c r="A59" s="48" t="s">
        <v>461</v>
      </c>
      <c r="B59" s="138">
        <v>5.9778930938900867</v>
      </c>
      <c r="C59" s="138">
        <v>7.5133857662635375</v>
      </c>
      <c r="D59" s="138">
        <v>5.8558469153278967</v>
      </c>
      <c r="E59" s="138">
        <v>4.9715735986340501</v>
      </c>
      <c r="F59" s="139">
        <v>4.9961275731559844</v>
      </c>
    </row>
    <row r="60" spans="1:6" x14ac:dyDescent="0.2">
      <c r="A60" s="47" t="s">
        <v>295</v>
      </c>
      <c r="B60" s="140">
        <v>1.0618113718801891</v>
      </c>
      <c r="C60" s="140">
        <v>1.2910485409773098</v>
      </c>
      <c r="D60" s="140">
        <v>0.85257258928827229</v>
      </c>
      <c r="E60" s="140">
        <v>0.85771746935689519</v>
      </c>
      <c r="F60" s="145">
        <v>1.1977525023055946</v>
      </c>
    </row>
    <row r="61" spans="1:6" x14ac:dyDescent="0.2">
      <c r="A61" s="47" t="s">
        <v>631</v>
      </c>
      <c r="B61" s="140">
        <v>0.91365973212610185</v>
      </c>
      <c r="C61" s="140">
        <v>1.7321490179919701</v>
      </c>
      <c r="D61" s="140">
        <v>0.53646705927918759</v>
      </c>
      <c r="E61" s="140">
        <v>0.49738421663252719</v>
      </c>
      <c r="F61" s="145">
        <v>0.64571781431205744</v>
      </c>
    </row>
    <row r="62" spans="1:6" x14ac:dyDescent="0.2">
      <c r="A62" s="47" t="s">
        <v>296</v>
      </c>
      <c r="B62" s="140">
        <v>3.4131174939880791</v>
      </c>
      <c r="C62" s="140">
        <v>3.7349939001695418</v>
      </c>
      <c r="D62" s="140">
        <v>3.8946789034689062</v>
      </c>
      <c r="E62" s="140">
        <v>3.1315684437621503</v>
      </c>
      <c r="F62" s="145">
        <v>2.6835363136710164</v>
      </c>
    </row>
    <row r="63" spans="1:6" x14ac:dyDescent="0.2">
      <c r="A63" s="47" t="s">
        <v>397</v>
      </c>
      <c r="B63" s="140">
        <v>0.58930449589571643</v>
      </c>
      <c r="C63" s="140">
        <v>0.75519430712471591</v>
      </c>
      <c r="D63" s="140">
        <v>0.57212836329153027</v>
      </c>
      <c r="E63" s="140">
        <v>0.48490346888247687</v>
      </c>
      <c r="F63" s="145">
        <v>0.46912094286731637</v>
      </c>
    </row>
    <row r="64" spans="1:6" x14ac:dyDescent="0.2">
      <c r="A64" s="47"/>
      <c r="B64" s="140"/>
      <c r="C64" s="140"/>
      <c r="D64" s="140"/>
      <c r="E64" s="140"/>
      <c r="F64" s="145"/>
    </row>
    <row r="65" spans="1:6" x14ac:dyDescent="0.2">
      <c r="A65" s="48" t="s">
        <v>626</v>
      </c>
      <c r="B65" s="138">
        <v>13.375122640959477</v>
      </c>
      <c r="C65" s="138">
        <v>14.264319517143161</v>
      </c>
      <c r="D65" s="138">
        <v>13.905662853748948</v>
      </c>
      <c r="E65" s="138">
        <v>9.0564598621814909</v>
      </c>
      <c r="F65" s="139">
        <v>15.274029674453384</v>
      </c>
    </row>
    <row r="66" spans="1:6" x14ac:dyDescent="0.2">
      <c r="A66" s="47" t="s">
        <v>297</v>
      </c>
      <c r="B66" s="140">
        <v>3.9539087498883179</v>
      </c>
      <c r="C66" s="140">
        <v>4.7229508161825731</v>
      </c>
      <c r="D66" s="140">
        <v>3.7456919157225244</v>
      </c>
      <c r="E66" s="140">
        <v>2.756474699413936</v>
      </c>
      <c r="F66" s="145">
        <v>4.1321462944956027</v>
      </c>
    </row>
    <row r="67" spans="1:6" x14ac:dyDescent="0.2">
      <c r="A67" s="47" t="s">
        <v>298</v>
      </c>
      <c r="B67" s="140">
        <v>3.8929014092391654</v>
      </c>
      <c r="C67" s="140">
        <v>4.6567276817314687</v>
      </c>
      <c r="D67" s="140">
        <v>5.1361728913759475</v>
      </c>
      <c r="E67" s="140">
        <v>2.424827873249646</v>
      </c>
      <c r="F67" s="145">
        <v>3.0115309805822288</v>
      </c>
    </row>
    <row r="68" spans="1:6" x14ac:dyDescent="0.2">
      <c r="A68" s="47" t="s">
        <v>299</v>
      </c>
      <c r="B68" s="140">
        <v>0.13291671708340327</v>
      </c>
      <c r="C68" s="140">
        <v>0.18494179242739889</v>
      </c>
      <c r="D68" s="140">
        <v>0.12373718443169592</v>
      </c>
      <c r="E68" s="140">
        <v>5.9978215642970879E-2</v>
      </c>
      <c r="F68" s="145">
        <v>0.1427014750461848</v>
      </c>
    </row>
    <row r="69" spans="1:6" x14ac:dyDescent="0.2">
      <c r="A69" s="47" t="s">
        <v>300</v>
      </c>
      <c r="B69" s="140">
        <v>0.16363384055590421</v>
      </c>
      <c r="C69" s="140">
        <v>0.17364729011692404</v>
      </c>
      <c r="D69" s="140">
        <v>0.27346117326123875</v>
      </c>
      <c r="E69" s="140">
        <v>7.630404453935434E-2</v>
      </c>
      <c r="F69" s="145">
        <v>0.10933014280925132</v>
      </c>
    </row>
    <row r="70" spans="1:6" x14ac:dyDescent="0.2">
      <c r="A70" s="47" t="s">
        <v>204</v>
      </c>
      <c r="B70" s="140">
        <v>1.7227075533866179</v>
      </c>
      <c r="C70" s="140">
        <v>1.4250612030184737</v>
      </c>
      <c r="D70" s="140">
        <v>1.1869897231542681</v>
      </c>
      <c r="E70" s="140">
        <v>0.93435433414211277</v>
      </c>
      <c r="F70" s="145">
        <v>3.314977761356197</v>
      </c>
    </row>
    <row r="71" spans="1:6" x14ac:dyDescent="0.2">
      <c r="A71" s="47" t="s">
        <v>637</v>
      </c>
      <c r="B71" s="140">
        <v>3.509054370806068</v>
      </c>
      <c r="C71" s="140">
        <v>3.1009907336663218</v>
      </c>
      <c r="D71" s="140">
        <v>3.4396099658032728</v>
      </c>
      <c r="E71" s="140">
        <v>2.8045206951934709</v>
      </c>
      <c r="F71" s="145">
        <v>4.56334302016392</v>
      </c>
    </row>
    <row r="72" spans="1:6" x14ac:dyDescent="0.2">
      <c r="A72" s="47"/>
      <c r="B72" s="140"/>
      <c r="C72" s="140"/>
      <c r="D72" s="140"/>
      <c r="E72" s="140"/>
      <c r="F72" s="145"/>
    </row>
    <row r="73" spans="1:6" x14ac:dyDescent="0.2">
      <c r="A73" s="48" t="s">
        <v>291</v>
      </c>
      <c r="B73" s="138">
        <v>4.9957859281261463</v>
      </c>
      <c r="C73" s="138">
        <v>7.0092616249714537</v>
      </c>
      <c r="D73" s="138">
        <v>4.4482350167825206</v>
      </c>
      <c r="E73" s="138">
        <v>3.2207142626585337</v>
      </c>
      <c r="F73" s="139">
        <v>4.6100674716447134</v>
      </c>
    </row>
    <row r="74" spans="1:6" x14ac:dyDescent="0.2">
      <c r="A74" s="47"/>
      <c r="B74" s="140"/>
      <c r="C74" s="136"/>
      <c r="D74" s="136"/>
      <c r="E74" s="136"/>
      <c r="F74" s="137"/>
    </row>
    <row r="75" spans="1:6" x14ac:dyDescent="0.2">
      <c r="A75" s="48" t="s">
        <v>7</v>
      </c>
      <c r="B75" s="138">
        <v>76.662166635478357</v>
      </c>
      <c r="C75" s="134"/>
      <c r="D75" s="134"/>
      <c r="E75" s="134"/>
      <c r="F75" s="135"/>
    </row>
    <row r="76" spans="1:6" x14ac:dyDescent="0.2">
      <c r="A76" s="49"/>
      <c r="B76" s="116"/>
      <c r="C76" s="116"/>
      <c r="D76" s="116"/>
      <c r="E76" s="116"/>
      <c r="F76" s="117"/>
    </row>
    <row r="78" spans="1:6" x14ac:dyDescent="0.2">
      <c r="A78" s="90" t="s">
        <v>24</v>
      </c>
      <c r="B78" s="19"/>
      <c r="C78" s="40"/>
    </row>
    <row r="79" spans="1:6" x14ac:dyDescent="0.2">
      <c r="B79" s="58"/>
      <c r="C79" s="58"/>
      <c r="D79" s="58"/>
      <c r="E79" s="58"/>
      <c r="F79" s="58"/>
    </row>
    <row r="81" spans="1:6" x14ac:dyDescent="0.2">
      <c r="A81" s="2005" t="s">
        <v>12</v>
      </c>
      <c r="B81" s="2005"/>
      <c r="C81" s="2005"/>
      <c r="D81" s="2005"/>
      <c r="E81" s="2005"/>
      <c r="F81" s="2005"/>
    </row>
    <row r="83" spans="1:6" x14ac:dyDescent="0.2">
      <c r="A83" s="118" t="s">
        <v>463</v>
      </c>
      <c r="B83" s="114" t="s">
        <v>286</v>
      </c>
      <c r="C83" s="114" t="s">
        <v>541</v>
      </c>
      <c r="D83" s="114" t="s">
        <v>214</v>
      </c>
      <c r="E83" s="114" t="s">
        <v>246</v>
      </c>
      <c r="F83" s="115" t="s">
        <v>0</v>
      </c>
    </row>
    <row r="84" spans="1:6" x14ac:dyDescent="0.2">
      <c r="A84" s="47"/>
      <c r="B84" s="18"/>
      <c r="C84" s="18"/>
      <c r="D84" s="18"/>
      <c r="E84" s="18"/>
      <c r="F84" s="85"/>
    </row>
    <row r="85" spans="1:6" x14ac:dyDescent="0.2">
      <c r="A85" s="48" t="s">
        <v>287</v>
      </c>
      <c r="B85" s="138">
        <v>197.17785259900688</v>
      </c>
      <c r="C85" s="138">
        <v>102.026037964696</v>
      </c>
      <c r="D85" s="138">
        <v>73.990552614232456</v>
      </c>
      <c r="E85" s="138">
        <v>61.625060727336155</v>
      </c>
      <c r="F85" s="139">
        <v>75.568899426047921</v>
      </c>
    </row>
    <row r="86" spans="1:6" x14ac:dyDescent="0.2">
      <c r="A86" s="47"/>
      <c r="B86" s="140"/>
      <c r="C86" s="140"/>
      <c r="D86" s="140"/>
      <c r="E86" s="140"/>
      <c r="F86" s="145"/>
    </row>
    <row r="87" spans="1:6" x14ac:dyDescent="0.2">
      <c r="A87" s="48" t="s">
        <v>618</v>
      </c>
      <c r="B87" s="138">
        <v>13.377649437546975</v>
      </c>
      <c r="C87" s="138">
        <v>29.635740913704211</v>
      </c>
      <c r="D87" s="138">
        <v>7.592507939303041</v>
      </c>
      <c r="E87" s="138">
        <v>4.8219715772743932</v>
      </c>
      <c r="F87" s="139">
        <v>6.2417029844024565</v>
      </c>
    </row>
    <row r="88" spans="1:6" x14ac:dyDescent="0.2">
      <c r="A88" s="47"/>
      <c r="B88" s="140"/>
      <c r="C88" s="140"/>
      <c r="D88" s="140"/>
      <c r="E88" s="140"/>
      <c r="F88" s="145"/>
    </row>
    <row r="89" spans="1:6" x14ac:dyDescent="0.2">
      <c r="A89" s="48" t="s">
        <v>288</v>
      </c>
      <c r="B89" s="138">
        <v>9.0547130551339681</v>
      </c>
      <c r="C89" s="138">
        <v>15.974039116260055</v>
      </c>
      <c r="D89" s="138">
        <v>7.2623356428314008</v>
      </c>
      <c r="E89" s="138">
        <v>4.6691990865828217</v>
      </c>
      <c r="F89" s="139">
        <v>5.8003083040918106</v>
      </c>
    </row>
    <row r="90" spans="1:6" x14ac:dyDescent="0.2">
      <c r="A90" s="47" t="s">
        <v>292</v>
      </c>
      <c r="B90" s="140">
        <v>6.0454340728699378</v>
      </c>
      <c r="C90" s="140">
        <v>11.899371698270654</v>
      </c>
      <c r="D90" s="140">
        <v>4.3283878120591046</v>
      </c>
      <c r="E90" s="140">
        <v>2.3342333262984694</v>
      </c>
      <c r="F90" s="145">
        <v>3.6879396909705031</v>
      </c>
    </row>
    <row r="91" spans="1:6" x14ac:dyDescent="0.2">
      <c r="A91" s="47" t="s">
        <v>293</v>
      </c>
      <c r="B91" s="140">
        <v>1.719341264407811</v>
      </c>
      <c r="C91" s="140">
        <v>2.394561442713786</v>
      </c>
      <c r="D91" s="140">
        <v>1.9682496900164488</v>
      </c>
      <c r="E91" s="140">
        <v>1.2712613928518517</v>
      </c>
      <c r="F91" s="145">
        <v>0.84692905546986452</v>
      </c>
    </row>
    <row r="92" spans="1:6" x14ac:dyDescent="0.2">
      <c r="A92" s="47" t="s">
        <v>294</v>
      </c>
      <c r="B92" s="140">
        <v>1.2899377178562186</v>
      </c>
      <c r="C92" s="140">
        <v>1.6801059752756162</v>
      </c>
      <c r="D92" s="140">
        <v>0.96569814075584726</v>
      </c>
      <c r="E92" s="140">
        <v>1.0637043674325006</v>
      </c>
      <c r="F92" s="145">
        <v>1.2654395576514434</v>
      </c>
    </row>
    <row r="93" spans="1:6" x14ac:dyDescent="0.2">
      <c r="A93" s="47"/>
      <c r="B93" s="140"/>
      <c r="C93" s="140"/>
      <c r="D93" s="140"/>
      <c r="E93" s="140"/>
      <c r="F93" s="145"/>
    </row>
    <row r="94" spans="1:6" x14ac:dyDescent="0.2">
      <c r="A94" s="48" t="s">
        <v>289</v>
      </c>
      <c r="B94" s="138">
        <v>4.206490243058191</v>
      </c>
      <c r="C94" s="138">
        <v>6.3918280110591317</v>
      </c>
      <c r="D94" s="138">
        <v>3.6624956456904862</v>
      </c>
      <c r="E94" s="138">
        <v>2.745559724255092</v>
      </c>
      <c r="F94" s="139">
        <v>3.2022371750289147</v>
      </c>
    </row>
    <row r="95" spans="1:6" x14ac:dyDescent="0.2">
      <c r="A95" s="47"/>
      <c r="B95" s="140"/>
      <c r="C95" s="140"/>
      <c r="D95" s="140"/>
      <c r="E95" s="140"/>
      <c r="F95" s="145"/>
    </row>
    <row r="96" spans="1:6" x14ac:dyDescent="0.2">
      <c r="A96" s="48" t="s">
        <v>290</v>
      </c>
      <c r="B96" s="138">
        <v>23.371704867733946</v>
      </c>
      <c r="C96" s="138">
        <v>14.127915920105693</v>
      </c>
      <c r="D96" s="138">
        <v>24.797471749954298</v>
      </c>
      <c r="E96" s="138">
        <v>27.770519745564851</v>
      </c>
      <c r="F96" s="139">
        <v>29.735292395740135</v>
      </c>
    </row>
    <row r="97" spans="1:6" x14ac:dyDescent="0.2">
      <c r="A97" s="47"/>
      <c r="B97" s="140"/>
      <c r="C97" s="140"/>
      <c r="D97" s="140"/>
      <c r="E97" s="140"/>
      <c r="F97" s="145"/>
    </row>
    <row r="98" spans="1:6" x14ac:dyDescent="0.2">
      <c r="A98" s="48" t="s">
        <v>461</v>
      </c>
      <c r="B98" s="138">
        <v>7.5146194398087749</v>
      </c>
      <c r="C98" s="138">
        <v>10.017882773882404</v>
      </c>
      <c r="D98" s="138">
        <v>7.9236138302720809</v>
      </c>
      <c r="E98" s="138">
        <v>5.7965734708606966</v>
      </c>
      <c r="F98" s="139">
        <v>5.392537101308327</v>
      </c>
    </row>
    <row r="99" spans="1:6" x14ac:dyDescent="0.2">
      <c r="A99" s="47" t="s">
        <v>295</v>
      </c>
      <c r="B99" s="140">
        <v>1.4101003989831262</v>
      </c>
      <c r="C99" s="140">
        <v>1.4422464932077568</v>
      </c>
      <c r="D99" s="140">
        <v>1.5169434071582142</v>
      </c>
      <c r="E99" s="140">
        <v>1.3560430856717316</v>
      </c>
      <c r="F99" s="145">
        <v>1.2944151316272896</v>
      </c>
    </row>
    <row r="100" spans="1:6" x14ac:dyDescent="0.2">
      <c r="A100" s="47" t="s">
        <v>631</v>
      </c>
      <c r="B100" s="140">
        <v>1.4266163156068039</v>
      </c>
      <c r="C100" s="140">
        <v>2.9112207277025903</v>
      </c>
      <c r="D100" s="140">
        <v>1.0915947248849645</v>
      </c>
      <c r="E100" s="140">
        <v>0.4886676709468955</v>
      </c>
      <c r="F100" s="145">
        <v>0.80418222852758658</v>
      </c>
    </row>
    <row r="101" spans="1:6" x14ac:dyDescent="0.2">
      <c r="A101" s="47" t="s">
        <v>296</v>
      </c>
      <c r="B101" s="140">
        <v>3.9367638860517311</v>
      </c>
      <c r="C101" s="140">
        <v>4.5318312070909297</v>
      </c>
      <c r="D101" s="140">
        <v>4.5664763387597249</v>
      </c>
      <c r="E101" s="140">
        <v>3.4907819178913422</v>
      </c>
      <c r="F101" s="145">
        <v>2.7889941240587448</v>
      </c>
    </row>
    <row r="102" spans="1:6" x14ac:dyDescent="0.2">
      <c r="A102" s="47" t="s">
        <v>397</v>
      </c>
      <c r="B102" s="140">
        <v>0.74113883916711287</v>
      </c>
      <c r="C102" s="140">
        <v>1.132584345881126</v>
      </c>
      <c r="D102" s="140">
        <v>0.74859935946917744</v>
      </c>
      <c r="E102" s="140">
        <v>0.46108079635072785</v>
      </c>
      <c r="F102" s="145">
        <v>0.5049456170947062</v>
      </c>
    </row>
    <row r="103" spans="1:6" x14ac:dyDescent="0.2">
      <c r="A103" s="47"/>
      <c r="B103" s="140"/>
      <c r="C103" s="140"/>
      <c r="D103" s="140"/>
      <c r="E103" s="140"/>
      <c r="F103" s="145"/>
    </row>
    <row r="104" spans="1:6" x14ac:dyDescent="0.2">
      <c r="A104" s="48" t="s">
        <v>626</v>
      </c>
      <c r="B104" s="138">
        <v>16.441292009556946</v>
      </c>
      <c r="C104" s="138">
        <v>17.476836037618206</v>
      </c>
      <c r="D104" s="138">
        <v>16.791692861066007</v>
      </c>
      <c r="E104" s="138">
        <v>11.715455333092358</v>
      </c>
      <c r="F104" s="139">
        <v>18.456565528093183</v>
      </c>
    </row>
    <row r="105" spans="1:6" x14ac:dyDescent="0.2">
      <c r="A105" s="47" t="s">
        <v>297</v>
      </c>
      <c r="B105" s="140">
        <v>4.4615714174121894</v>
      </c>
      <c r="C105" s="140">
        <v>5.076137586655693</v>
      </c>
      <c r="D105" s="140">
        <v>4.4774385781820802</v>
      </c>
      <c r="E105" s="140">
        <v>3.6193343342694244</v>
      </c>
      <c r="F105" s="145">
        <v>4.333695138018304</v>
      </c>
    </row>
    <row r="106" spans="1:6" x14ac:dyDescent="0.2">
      <c r="A106" s="47" t="s">
        <v>298</v>
      </c>
      <c r="B106" s="140">
        <v>4.6899305396314119</v>
      </c>
      <c r="C106" s="140">
        <v>5.2506797216941585</v>
      </c>
      <c r="D106" s="140">
        <v>5.6164964147292693</v>
      </c>
      <c r="E106" s="140">
        <v>2.9576678269220085</v>
      </c>
      <c r="F106" s="145">
        <v>4.3531132176622362</v>
      </c>
    </row>
    <row r="107" spans="1:6" x14ac:dyDescent="0.2">
      <c r="A107" s="47" t="s">
        <v>299</v>
      </c>
      <c r="B107" s="140">
        <v>0.20218970025442196</v>
      </c>
      <c r="C107" s="140">
        <v>0.22289107256817692</v>
      </c>
      <c r="D107" s="140">
        <v>0.18808359009497261</v>
      </c>
      <c r="E107" s="140">
        <v>0.25960133993603374</v>
      </c>
      <c r="F107" s="145">
        <v>0.12541465576234467</v>
      </c>
    </row>
    <row r="108" spans="1:6" x14ac:dyDescent="0.2">
      <c r="A108" s="47" t="s">
        <v>300</v>
      </c>
      <c r="B108" s="140">
        <v>0.27370993062750576</v>
      </c>
      <c r="C108" s="140">
        <v>0.53808742113963126</v>
      </c>
      <c r="D108" s="140">
        <v>0.11766350942946836</v>
      </c>
      <c r="E108" s="140">
        <v>0.21411471621185851</v>
      </c>
      <c r="F108" s="145">
        <v>0.13775080324308042</v>
      </c>
    </row>
    <row r="109" spans="1:6" x14ac:dyDescent="0.2">
      <c r="A109" s="47" t="s">
        <v>204</v>
      </c>
      <c r="B109" s="140">
        <v>1.8204695253701848</v>
      </c>
      <c r="C109" s="140">
        <v>1.4090526998001129</v>
      </c>
      <c r="D109" s="140">
        <v>1.3515414569555664</v>
      </c>
      <c r="E109" s="140">
        <v>0.89594724139853477</v>
      </c>
      <c r="F109" s="145">
        <v>3.5539167373330782</v>
      </c>
    </row>
    <row r="110" spans="1:6" x14ac:dyDescent="0.2">
      <c r="A110" s="47" t="s">
        <v>637</v>
      </c>
      <c r="B110" s="140">
        <v>4.9934208962612292</v>
      </c>
      <c r="C110" s="140">
        <v>4.9799875357604328</v>
      </c>
      <c r="D110" s="140">
        <v>5.0404693116746495</v>
      </c>
      <c r="E110" s="140">
        <v>3.7687898743544981</v>
      </c>
      <c r="F110" s="145">
        <v>5.952674976074138</v>
      </c>
    </row>
    <row r="111" spans="1:6" x14ac:dyDescent="0.2">
      <c r="A111" s="47"/>
      <c r="B111" s="140"/>
      <c r="C111" s="140"/>
      <c r="D111" s="140"/>
      <c r="E111" s="140"/>
      <c r="F111" s="145"/>
    </row>
    <row r="112" spans="1:6" x14ac:dyDescent="0.2">
      <c r="A112" s="48" t="s">
        <v>291</v>
      </c>
      <c r="B112" s="138">
        <v>6.5134953908696369</v>
      </c>
      <c r="C112" s="138">
        <v>8.401795192065352</v>
      </c>
      <c r="D112" s="138">
        <v>5.9604349451145104</v>
      </c>
      <c r="E112" s="138">
        <v>4.1057817897054925</v>
      </c>
      <c r="F112" s="139">
        <v>6.7402559373824396</v>
      </c>
    </row>
    <row r="113" spans="1:6" x14ac:dyDescent="0.2">
      <c r="A113" s="47"/>
      <c r="B113" s="140"/>
      <c r="C113" s="136"/>
      <c r="D113" s="136"/>
      <c r="E113" s="136"/>
      <c r="F113" s="137"/>
    </row>
    <row r="114" spans="1:6" x14ac:dyDescent="0.2">
      <c r="A114" s="48" t="s">
        <v>7</v>
      </c>
      <c r="B114" s="138">
        <v>116.69788815529844</v>
      </c>
      <c r="C114" s="134"/>
      <c r="D114" s="134"/>
      <c r="E114" s="134"/>
      <c r="F114" s="135"/>
    </row>
    <row r="115" spans="1:6" x14ac:dyDescent="0.2">
      <c r="A115" s="49"/>
      <c r="B115" s="116"/>
      <c r="C115" s="116"/>
      <c r="D115" s="116"/>
      <c r="E115" s="116"/>
      <c r="F115" s="117"/>
    </row>
    <row r="117" spans="1:6" x14ac:dyDescent="0.2">
      <c r="A117" s="90" t="s">
        <v>24</v>
      </c>
      <c r="B117" s="19"/>
      <c r="C117" s="40"/>
    </row>
    <row r="118" spans="1:6" x14ac:dyDescent="0.2">
      <c r="B118" s="58"/>
      <c r="C118" s="58"/>
      <c r="D118" s="58"/>
      <c r="E118" s="58"/>
      <c r="F118" s="58"/>
    </row>
    <row r="120" spans="1:6" x14ac:dyDescent="0.2">
      <c r="A120" s="2005" t="s">
        <v>13</v>
      </c>
      <c r="B120" s="2005"/>
      <c r="C120" s="2005"/>
      <c r="D120" s="2005"/>
      <c r="E120" s="2005"/>
      <c r="F120" s="2005"/>
    </row>
    <row r="122" spans="1:6" x14ac:dyDescent="0.2">
      <c r="A122" s="118" t="s">
        <v>463</v>
      </c>
      <c r="B122" s="114" t="s">
        <v>286</v>
      </c>
      <c r="C122" s="114" t="s">
        <v>541</v>
      </c>
      <c r="D122" s="114" t="s">
        <v>214</v>
      </c>
      <c r="E122" s="114" t="s">
        <v>246</v>
      </c>
      <c r="F122" s="115" t="s">
        <v>0</v>
      </c>
    </row>
    <row r="123" spans="1:6" x14ac:dyDescent="0.2">
      <c r="A123" s="47"/>
      <c r="B123" s="18"/>
      <c r="C123" s="18"/>
      <c r="D123" s="18"/>
      <c r="E123" s="18"/>
      <c r="F123" s="85"/>
    </row>
    <row r="124" spans="1:6" x14ac:dyDescent="0.2">
      <c r="A124" s="48" t="s">
        <v>287</v>
      </c>
      <c r="B124" s="138">
        <v>154.94521042912783</v>
      </c>
      <c r="C124" s="138">
        <v>108.07903212666602</v>
      </c>
      <c r="D124" s="138">
        <v>69.176277689553558</v>
      </c>
      <c r="E124" s="138">
        <v>51.510211414109072</v>
      </c>
      <c r="F124" s="139">
        <v>58.939690659996785</v>
      </c>
    </row>
    <row r="125" spans="1:6" x14ac:dyDescent="0.2">
      <c r="A125" s="47"/>
      <c r="B125" s="140"/>
      <c r="C125" s="140"/>
      <c r="D125" s="140"/>
      <c r="E125" s="140"/>
      <c r="F125" s="145"/>
    </row>
    <row r="126" spans="1:6" x14ac:dyDescent="0.2">
      <c r="A126" s="48" t="s">
        <v>618</v>
      </c>
      <c r="B126" s="138">
        <v>18.736448338716446</v>
      </c>
      <c r="C126" s="138">
        <v>36.258108377949782</v>
      </c>
      <c r="D126" s="138">
        <v>12.456539780054054</v>
      </c>
      <c r="E126" s="138">
        <v>7.8235975443298784</v>
      </c>
      <c r="F126" s="139">
        <v>5.2484429137073665</v>
      </c>
    </row>
    <row r="127" spans="1:6" x14ac:dyDescent="0.2">
      <c r="A127" s="47"/>
      <c r="B127" s="140"/>
      <c r="C127" s="140"/>
      <c r="D127" s="140"/>
      <c r="E127" s="140"/>
      <c r="F127" s="145"/>
    </row>
    <row r="128" spans="1:6" x14ac:dyDescent="0.2">
      <c r="A128" s="48" t="s">
        <v>288</v>
      </c>
      <c r="B128" s="138">
        <v>11.070436364324221</v>
      </c>
      <c r="C128" s="138">
        <v>19.54698762631681</v>
      </c>
      <c r="D128" s="138">
        <v>8.6993656199298375</v>
      </c>
      <c r="E128" s="138">
        <v>4.3775175740884542</v>
      </c>
      <c r="F128" s="139">
        <v>4.9087068955515418</v>
      </c>
    </row>
    <row r="129" spans="1:6" x14ac:dyDescent="0.2">
      <c r="A129" s="47" t="s">
        <v>292</v>
      </c>
      <c r="B129" s="140">
        <v>6.9009067397098018</v>
      </c>
      <c r="C129" s="140">
        <v>12.929025924410066</v>
      </c>
      <c r="D129" s="140">
        <v>4.9338102550392549</v>
      </c>
      <c r="E129" s="140">
        <v>2.2066424680800671</v>
      </c>
      <c r="F129" s="145">
        <v>2.9015494796605661</v>
      </c>
    </row>
    <row r="130" spans="1:6" x14ac:dyDescent="0.2">
      <c r="A130" s="47" t="s">
        <v>293</v>
      </c>
      <c r="B130" s="140">
        <v>2.174653994928208</v>
      </c>
      <c r="C130" s="140">
        <v>3.5169676410294999</v>
      </c>
      <c r="D130" s="140">
        <v>1.9698368507435848</v>
      </c>
      <c r="E130" s="140">
        <v>1.236109532079176</v>
      </c>
      <c r="F130" s="145">
        <v>0.79873392749301353</v>
      </c>
    </row>
    <row r="131" spans="1:6" x14ac:dyDescent="0.2">
      <c r="A131" s="47" t="s">
        <v>294</v>
      </c>
      <c r="B131" s="140">
        <v>1.9948756296862113</v>
      </c>
      <c r="C131" s="140">
        <v>3.1009940608772459</v>
      </c>
      <c r="D131" s="140">
        <v>1.7957185141469971</v>
      </c>
      <c r="E131" s="140">
        <v>0.93476557392921145</v>
      </c>
      <c r="F131" s="145">
        <v>1.2084234883979621</v>
      </c>
    </row>
    <row r="132" spans="1:6" x14ac:dyDescent="0.2">
      <c r="A132" s="47"/>
      <c r="B132" s="140"/>
      <c r="C132" s="140"/>
      <c r="D132" s="140"/>
      <c r="E132" s="140"/>
      <c r="F132" s="145"/>
    </row>
    <row r="133" spans="1:6" x14ac:dyDescent="0.2">
      <c r="A133" s="48" t="s">
        <v>289</v>
      </c>
      <c r="B133" s="138">
        <v>4.6887112341806407</v>
      </c>
      <c r="C133" s="138">
        <v>7.8812303528244785</v>
      </c>
      <c r="D133" s="138">
        <v>4.3042577253901699</v>
      </c>
      <c r="E133" s="138">
        <v>1.9806871024246631</v>
      </c>
      <c r="F133" s="139">
        <v>1.9284620377592665</v>
      </c>
    </row>
    <row r="134" spans="1:6" x14ac:dyDescent="0.2">
      <c r="A134" s="47"/>
      <c r="B134" s="140"/>
      <c r="C134" s="140"/>
      <c r="D134" s="140"/>
      <c r="E134" s="140"/>
      <c r="F134" s="145"/>
    </row>
    <row r="135" spans="1:6" x14ac:dyDescent="0.2">
      <c r="A135" s="48" t="s">
        <v>290</v>
      </c>
      <c r="B135" s="138">
        <v>15.901235182614164</v>
      </c>
      <c r="C135" s="138">
        <v>9.4163307394507534</v>
      </c>
      <c r="D135" s="138">
        <v>16.697489470529092</v>
      </c>
      <c r="E135" s="138">
        <v>20.375930191224462</v>
      </c>
      <c r="F135" s="139">
        <v>22.246857623568292</v>
      </c>
    </row>
    <row r="136" spans="1:6" x14ac:dyDescent="0.2">
      <c r="A136" s="47"/>
      <c r="B136" s="140"/>
      <c r="C136" s="140"/>
      <c r="D136" s="140"/>
      <c r="E136" s="140"/>
      <c r="F136" s="145"/>
    </row>
    <row r="137" spans="1:6" x14ac:dyDescent="0.2">
      <c r="A137" s="48" t="s">
        <v>461</v>
      </c>
      <c r="B137" s="138">
        <v>7.3802002960248316</v>
      </c>
      <c r="C137" s="138">
        <v>8.5624359389097311</v>
      </c>
      <c r="D137" s="138">
        <v>8.644417395316184</v>
      </c>
      <c r="E137" s="138">
        <v>5.3220885984279418</v>
      </c>
      <c r="F137" s="139">
        <v>5.6285104854019972</v>
      </c>
    </row>
    <row r="138" spans="1:6" x14ac:dyDescent="0.2">
      <c r="A138" s="47" t="s">
        <v>295</v>
      </c>
      <c r="B138" s="140">
        <v>1.6025667799774836</v>
      </c>
      <c r="C138" s="140">
        <v>1.4115742448978958</v>
      </c>
      <c r="D138" s="140">
        <v>1.9989666829993589</v>
      </c>
      <c r="E138" s="140">
        <v>1.5358519018941839</v>
      </c>
      <c r="F138" s="145">
        <v>1.5832666470984686</v>
      </c>
    </row>
    <row r="139" spans="1:6" x14ac:dyDescent="0.2">
      <c r="A139" s="47" t="s">
        <v>631</v>
      </c>
      <c r="B139" s="140">
        <v>1.4624117410736963</v>
      </c>
      <c r="C139" s="140">
        <v>2.8659393063935141</v>
      </c>
      <c r="D139" s="140">
        <v>0.73571389017389122</v>
      </c>
      <c r="E139" s="140">
        <v>0.29029931470436726</v>
      </c>
      <c r="F139" s="145">
        <v>0.91685761129797694</v>
      </c>
    </row>
    <row r="140" spans="1:6" x14ac:dyDescent="0.2">
      <c r="A140" s="47" t="s">
        <v>296</v>
      </c>
      <c r="B140" s="140">
        <v>3.5799276926477437</v>
      </c>
      <c r="C140" s="140">
        <v>3.4792393949007616</v>
      </c>
      <c r="D140" s="140">
        <v>4.9928968962069549</v>
      </c>
      <c r="E140" s="140">
        <v>2.8686456114310235</v>
      </c>
      <c r="F140" s="145">
        <v>2.6616410611443189</v>
      </c>
    </row>
    <row r="141" spans="1:6" x14ac:dyDescent="0.2">
      <c r="A141" s="47" t="s">
        <v>397</v>
      </c>
      <c r="B141" s="140">
        <v>0.73529408232590787</v>
      </c>
      <c r="C141" s="140">
        <v>0.80568299271755994</v>
      </c>
      <c r="D141" s="140">
        <v>0.91683992593597941</v>
      </c>
      <c r="E141" s="140">
        <v>0.62729177039836659</v>
      </c>
      <c r="F141" s="145">
        <v>0.46674516586123277</v>
      </c>
    </row>
    <row r="142" spans="1:6" x14ac:dyDescent="0.2">
      <c r="A142" s="47"/>
      <c r="B142" s="140"/>
      <c r="C142" s="140"/>
      <c r="D142" s="140"/>
      <c r="E142" s="140"/>
      <c r="F142" s="145"/>
    </row>
    <row r="143" spans="1:6" x14ac:dyDescent="0.2">
      <c r="A143" s="48" t="s">
        <v>626</v>
      </c>
      <c r="B143" s="138">
        <v>15.416252893336694</v>
      </c>
      <c r="C143" s="138">
        <v>19.230400309757691</v>
      </c>
      <c r="D143" s="138">
        <v>14.768866437618142</v>
      </c>
      <c r="E143" s="138">
        <v>8.9696958525072432</v>
      </c>
      <c r="F143" s="139">
        <v>14.728373518764093</v>
      </c>
    </row>
    <row r="144" spans="1:6" x14ac:dyDescent="0.2">
      <c r="A144" s="47" t="s">
        <v>297</v>
      </c>
      <c r="B144" s="140">
        <v>5.7251797371012287</v>
      </c>
      <c r="C144" s="140">
        <v>8.3021112897296767</v>
      </c>
      <c r="D144" s="140">
        <v>4.5660589437331272</v>
      </c>
      <c r="E144" s="140">
        <v>3.0908923749448487</v>
      </c>
      <c r="F144" s="145">
        <v>4.7923163952425956</v>
      </c>
    </row>
    <row r="145" spans="1:6" x14ac:dyDescent="0.2">
      <c r="A145" s="47" t="s">
        <v>298</v>
      </c>
      <c r="B145" s="140">
        <v>3.5465176461865977</v>
      </c>
      <c r="C145" s="140">
        <v>3.5976096007109866</v>
      </c>
      <c r="D145" s="140">
        <v>5.0823688956729747</v>
      </c>
      <c r="E145" s="140">
        <v>2.0287678620126268</v>
      </c>
      <c r="F145" s="145">
        <v>2.9278314719161807</v>
      </c>
    </row>
    <row r="146" spans="1:6" x14ac:dyDescent="0.2">
      <c r="A146" s="47" t="s">
        <v>299</v>
      </c>
      <c r="B146" s="140">
        <v>0.20207752707321361</v>
      </c>
      <c r="C146" s="140">
        <v>0.27928282381158126</v>
      </c>
      <c r="D146" s="140">
        <v>0.10068970140009011</v>
      </c>
      <c r="E146" s="140">
        <v>0.2245764153893704</v>
      </c>
      <c r="F146" s="145">
        <v>0.13738328546136166</v>
      </c>
    </row>
    <row r="147" spans="1:6" x14ac:dyDescent="0.2">
      <c r="A147" s="47" t="s">
        <v>300</v>
      </c>
      <c r="B147" s="140">
        <v>0.26511748182562955</v>
      </c>
      <c r="C147" s="140">
        <v>0.35994292915468895</v>
      </c>
      <c r="D147" s="140">
        <v>0.38574709042413124</v>
      </c>
      <c r="E147" s="140">
        <v>7.5867603694125901E-2</v>
      </c>
      <c r="F147" s="145">
        <v>0.13873916841680933</v>
      </c>
    </row>
    <row r="148" spans="1:6" x14ac:dyDescent="0.2">
      <c r="A148" s="47" t="s">
        <v>204</v>
      </c>
      <c r="B148" s="140">
        <v>1.9168211029642623</v>
      </c>
      <c r="C148" s="140">
        <v>2.129164224730296</v>
      </c>
      <c r="D148" s="140">
        <v>1.1741973974145596</v>
      </c>
      <c r="E148" s="140">
        <v>0.79380455946640149</v>
      </c>
      <c r="F148" s="145">
        <v>3.1411846042503799</v>
      </c>
    </row>
    <row r="149" spans="1:6" x14ac:dyDescent="0.2">
      <c r="A149" s="47" t="s">
        <v>637</v>
      </c>
      <c r="B149" s="140">
        <v>3.7605393981857618</v>
      </c>
      <c r="C149" s="140">
        <v>4.5622894416204591</v>
      </c>
      <c r="D149" s="140">
        <v>3.4598044089732589</v>
      </c>
      <c r="E149" s="140">
        <v>2.75578703699987</v>
      </c>
      <c r="F149" s="145">
        <v>3.5909185934767653</v>
      </c>
    </row>
    <row r="150" spans="1:6" x14ac:dyDescent="0.2">
      <c r="A150" s="47"/>
      <c r="B150" s="140"/>
      <c r="C150" s="140"/>
      <c r="D150" s="140"/>
      <c r="E150" s="140"/>
      <c r="F150" s="145"/>
    </row>
    <row r="151" spans="1:6" x14ac:dyDescent="0.2">
      <c r="A151" s="48" t="s">
        <v>291</v>
      </c>
      <c r="B151" s="138">
        <v>4.8651925759906263</v>
      </c>
      <c r="C151" s="138">
        <v>7.1835387814565834</v>
      </c>
      <c r="D151" s="138">
        <v>3.6053412607160764</v>
      </c>
      <c r="E151" s="138">
        <v>2.6606945511063964</v>
      </c>
      <c r="F151" s="139">
        <v>4.2503371852442875</v>
      </c>
    </row>
    <row r="152" spans="1:6" x14ac:dyDescent="0.2">
      <c r="A152" s="47"/>
      <c r="B152" s="140"/>
      <c r="C152" s="140"/>
      <c r="D152" s="136"/>
      <c r="E152" s="136"/>
      <c r="F152" s="137"/>
    </row>
    <row r="153" spans="1:6" x14ac:dyDescent="0.2">
      <c r="A153" s="48" t="s">
        <v>7</v>
      </c>
      <c r="B153" s="138">
        <v>76.886733543940181</v>
      </c>
      <c r="C153" s="138"/>
      <c r="D153" s="134"/>
      <c r="E153" s="134"/>
      <c r="F153" s="135"/>
    </row>
    <row r="154" spans="1:6" x14ac:dyDescent="0.2">
      <c r="A154" s="49"/>
      <c r="B154" s="116"/>
      <c r="C154" s="116"/>
      <c r="D154" s="116"/>
      <c r="E154" s="116"/>
      <c r="F154" s="117"/>
    </row>
    <row r="156" spans="1:6" x14ac:dyDescent="0.2">
      <c r="A156" s="90" t="s">
        <v>24</v>
      </c>
      <c r="B156" s="19"/>
      <c r="C156" s="40"/>
    </row>
    <row r="157" spans="1:6" x14ac:dyDescent="0.2">
      <c r="B157" s="58"/>
      <c r="C157" s="58"/>
      <c r="D157" s="58"/>
      <c r="E157" s="58"/>
      <c r="F157" s="58"/>
    </row>
    <row r="159" spans="1:6" x14ac:dyDescent="0.2">
      <c r="A159" s="2005" t="s">
        <v>15</v>
      </c>
      <c r="B159" s="2005"/>
      <c r="C159" s="2005"/>
      <c r="D159" s="2005"/>
      <c r="E159" s="2005"/>
      <c r="F159" s="2005"/>
    </row>
    <row r="161" spans="1:6" x14ac:dyDescent="0.2">
      <c r="A161" s="118" t="s">
        <v>463</v>
      </c>
      <c r="B161" s="114" t="s">
        <v>286</v>
      </c>
      <c r="C161" s="114" t="s">
        <v>541</v>
      </c>
      <c r="D161" s="114" t="s">
        <v>214</v>
      </c>
      <c r="E161" s="114" t="s">
        <v>246</v>
      </c>
      <c r="F161" s="115" t="s">
        <v>0</v>
      </c>
    </row>
    <row r="162" spans="1:6" x14ac:dyDescent="0.2">
      <c r="A162" s="47"/>
      <c r="B162" s="18"/>
      <c r="C162" s="18"/>
      <c r="D162" s="18"/>
      <c r="E162" s="18"/>
      <c r="F162" s="85"/>
    </row>
    <row r="163" spans="1:6" x14ac:dyDescent="0.2">
      <c r="A163" s="48" t="s">
        <v>287</v>
      </c>
      <c r="B163" s="138">
        <v>206.09260331377416</v>
      </c>
      <c r="C163" s="138">
        <v>103.1992703904933</v>
      </c>
      <c r="D163" s="138">
        <v>120.54645012027413</v>
      </c>
      <c r="E163" s="138">
        <v>62.588306880930105</v>
      </c>
      <c r="F163" s="139">
        <v>87.668862660008742</v>
      </c>
    </row>
    <row r="164" spans="1:6" x14ac:dyDescent="0.2">
      <c r="A164" s="47"/>
      <c r="B164" s="140"/>
      <c r="C164" s="140"/>
      <c r="D164" s="140"/>
      <c r="E164" s="140"/>
      <c r="F164" s="145"/>
    </row>
    <row r="165" spans="1:6" x14ac:dyDescent="0.2">
      <c r="A165" s="48" t="s">
        <v>618</v>
      </c>
      <c r="B165" s="138">
        <v>20.191366617511697</v>
      </c>
      <c r="C165" s="138">
        <v>36.256599138150371</v>
      </c>
      <c r="D165" s="138">
        <v>9.7243593351421573</v>
      </c>
      <c r="E165" s="138">
        <v>10.288321863454167</v>
      </c>
      <c r="F165" s="139">
        <v>10.590105651018817</v>
      </c>
    </row>
    <row r="166" spans="1:6" x14ac:dyDescent="0.2">
      <c r="A166" s="47"/>
      <c r="B166" s="140"/>
      <c r="C166" s="140"/>
      <c r="D166" s="140"/>
      <c r="E166" s="140"/>
      <c r="F166" s="145"/>
    </row>
    <row r="167" spans="1:6" x14ac:dyDescent="0.2">
      <c r="A167" s="48" t="s">
        <v>288</v>
      </c>
      <c r="B167" s="138">
        <v>10.487242955219468</v>
      </c>
      <c r="C167" s="138">
        <v>18.152886578829403</v>
      </c>
      <c r="D167" s="138">
        <v>7.0081996665509401</v>
      </c>
      <c r="E167" s="138">
        <v>4.9504853523111283</v>
      </c>
      <c r="F167" s="139">
        <v>4.7527109353518577</v>
      </c>
    </row>
    <row r="168" spans="1:6" x14ac:dyDescent="0.2">
      <c r="A168" s="47" t="s">
        <v>292</v>
      </c>
      <c r="B168" s="140">
        <v>7.5813363115323176</v>
      </c>
      <c r="C168" s="140">
        <v>13.770645621470488</v>
      </c>
      <c r="D168" s="140">
        <v>4.7924799199455315</v>
      </c>
      <c r="E168" s="140">
        <v>2.4287543622623788</v>
      </c>
      <c r="F168" s="145">
        <v>3.4324741524372389</v>
      </c>
    </row>
    <row r="169" spans="1:6" x14ac:dyDescent="0.2">
      <c r="A169" s="47" t="s">
        <v>293</v>
      </c>
      <c r="B169" s="140">
        <v>0.72236204726660413</v>
      </c>
      <c r="C169" s="140">
        <v>1.555666417183569</v>
      </c>
      <c r="D169" s="140">
        <v>0.13603511352418404</v>
      </c>
      <c r="E169" s="140">
        <v>0.29932698939616731</v>
      </c>
      <c r="F169" s="145">
        <v>5.4696696687974729E-2</v>
      </c>
    </row>
    <row r="170" spans="1:6" x14ac:dyDescent="0.2">
      <c r="A170" s="47" t="s">
        <v>294</v>
      </c>
      <c r="B170" s="140">
        <v>2.1835445964205471</v>
      </c>
      <c r="C170" s="140">
        <v>2.8265745401753488</v>
      </c>
      <c r="D170" s="140">
        <v>2.0796846330812246</v>
      </c>
      <c r="E170" s="140">
        <v>2.222404000652582</v>
      </c>
      <c r="F170" s="145">
        <v>1.2655400862266444</v>
      </c>
    </row>
    <row r="171" spans="1:6" x14ac:dyDescent="0.2">
      <c r="A171" s="47"/>
      <c r="B171" s="140"/>
      <c r="C171" s="140"/>
      <c r="D171" s="140"/>
      <c r="E171" s="140"/>
      <c r="F171" s="145"/>
    </row>
    <row r="172" spans="1:6" x14ac:dyDescent="0.2">
      <c r="A172" s="48" t="s">
        <v>289</v>
      </c>
      <c r="B172" s="138">
        <v>3.8457093222278926</v>
      </c>
      <c r="C172" s="138">
        <v>4.3944486414233959</v>
      </c>
      <c r="D172" s="138">
        <v>3.5041702685820253</v>
      </c>
      <c r="E172" s="138">
        <v>3.3030012382227438</v>
      </c>
      <c r="F172" s="139">
        <v>3.3010755990322616</v>
      </c>
    </row>
    <row r="173" spans="1:6" x14ac:dyDescent="0.2">
      <c r="A173" s="47"/>
      <c r="B173" s="140"/>
      <c r="C173" s="140"/>
      <c r="D173" s="140"/>
      <c r="E173" s="140"/>
      <c r="F173" s="145"/>
    </row>
    <row r="174" spans="1:6" x14ac:dyDescent="0.2">
      <c r="A174" s="48" t="s">
        <v>290</v>
      </c>
      <c r="B174" s="138">
        <v>17.47808860042759</v>
      </c>
      <c r="C174" s="138">
        <v>9.4638417787791198</v>
      </c>
      <c r="D174" s="138">
        <v>20.346163403920126</v>
      </c>
      <c r="E174" s="138">
        <v>24.726097728673107</v>
      </c>
      <c r="F174" s="139">
        <v>23.433033970249014</v>
      </c>
    </row>
    <row r="175" spans="1:6" x14ac:dyDescent="0.2">
      <c r="A175" s="47"/>
      <c r="B175" s="140"/>
      <c r="C175" s="140"/>
      <c r="D175" s="140"/>
      <c r="E175" s="140"/>
      <c r="F175" s="145"/>
    </row>
    <row r="176" spans="1:6" x14ac:dyDescent="0.2">
      <c r="A176" s="48" t="s">
        <v>461</v>
      </c>
      <c r="B176" s="138">
        <v>8.2961604671400053</v>
      </c>
      <c r="C176" s="138">
        <v>9.6372559163519167</v>
      </c>
      <c r="D176" s="138">
        <v>8.7460285499112551</v>
      </c>
      <c r="E176" s="138">
        <v>6.824007580469214</v>
      </c>
      <c r="F176" s="139">
        <v>6.7796653749826099</v>
      </c>
    </row>
    <row r="177" spans="1:6" x14ac:dyDescent="0.2">
      <c r="A177" s="47" t="s">
        <v>295</v>
      </c>
      <c r="B177" s="140">
        <v>3.0738041774948592</v>
      </c>
      <c r="C177" s="140">
        <v>3.4315018082673374</v>
      </c>
      <c r="D177" s="140">
        <v>2.9592355611043084</v>
      </c>
      <c r="E177" s="140">
        <v>2.6746543516653656</v>
      </c>
      <c r="F177" s="145">
        <v>2.8513216227818461</v>
      </c>
    </row>
    <row r="178" spans="1:6" x14ac:dyDescent="0.2">
      <c r="A178" s="47" t="s">
        <v>631</v>
      </c>
      <c r="B178" s="140">
        <v>2.0168490865388473</v>
      </c>
      <c r="C178" s="140">
        <v>3.1650342088917087</v>
      </c>
      <c r="D178" s="140">
        <v>2.2623284351008786</v>
      </c>
      <c r="E178" s="140">
        <v>0.72258632324507599</v>
      </c>
      <c r="F178" s="145">
        <v>0.95135570084144616</v>
      </c>
    </row>
    <row r="179" spans="1:6" x14ac:dyDescent="0.2">
      <c r="A179" s="47" t="s">
        <v>296</v>
      </c>
      <c r="B179" s="140">
        <v>2.9569308968958774</v>
      </c>
      <c r="C179" s="140">
        <v>2.7005247119381748</v>
      </c>
      <c r="D179" s="140">
        <v>3.1594678724828098</v>
      </c>
      <c r="E179" s="140">
        <v>3.3355998219387182</v>
      </c>
      <c r="F179" s="145">
        <v>2.8620235984855196</v>
      </c>
    </row>
    <row r="180" spans="1:6" x14ac:dyDescent="0.2">
      <c r="A180" s="47" t="s">
        <v>397</v>
      </c>
      <c r="B180" s="140">
        <v>0.24857630621042076</v>
      </c>
      <c r="C180" s="140">
        <v>0.34019518725469505</v>
      </c>
      <c r="D180" s="140">
        <v>0.36499668122325646</v>
      </c>
      <c r="E180" s="140">
        <v>9.1167083620054296E-2</v>
      </c>
      <c r="F180" s="145">
        <v>0.11496445287379756</v>
      </c>
    </row>
    <row r="181" spans="1:6" x14ac:dyDescent="0.2">
      <c r="A181" s="47"/>
      <c r="B181" s="140"/>
      <c r="C181" s="140"/>
      <c r="D181" s="140"/>
      <c r="E181" s="140"/>
      <c r="F181" s="145"/>
    </row>
    <row r="182" spans="1:6" x14ac:dyDescent="0.2">
      <c r="A182" s="48" t="s">
        <v>626</v>
      </c>
      <c r="B182" s="138">
        <v>26.789803752431251</v>
      </c>
      <c r="C182" s="138">
        <v>18.497773340800379</v>
      </c>
      <c r="D182" s="138">
        <v>53.023881707687579</v>
      </c>
      <c r="E182" s="138">
        <v>7.8437119279728744</v>
      </c>
      <c r="F182" s="139">
        <v>24.408513931743968</v>
      </c>
    </row>
    <row r="183" spans="1:6" x14ac:dyDescent="0.2">
      <c r="A183" s="47" t="s">
        <v>297</v>
      </c>
      <c r="B183" s="140">
        <v>6.3329173575083466</v>
      </c>
      <c r="C183" s="140">
        <v>9.0351300834551385</v>
      </c>
      <c r="D183" s="140">
        <v>4.5379594230639979</v>
      </c>
      <c r="E183" s="140">
        <v>2.1987042768464735</v>
      </c>
      <c r="F183" s="145">
        <v>6.3790488962612031</v>
      </c>
    </row>
    <row r="184" spans="1:6" x14ac:dyDescent="0.2">
      <c r="A184" s="47" t="s">
        <v>298</v>
      </c>
      <c r="B184" s="140">
        <v>13.257875160107888</v>
      </c>
      <c r="C184" s="140">
        <v>2.0209332607255681</v>
      </c>
      <c r="D184" s="140">
        <v>43.144587254346959</v>
      </c>
      <c r="E184" s="140">
        <v>1.1920938211421854</v>
      </c>
      <c r="F184" s="145">
        <v>6.8097836021116738</v>
      </c>
    </row>
    <row r="185" spans="1:6" x14ac:dyDescent="0.2">
      <c r="A185" s="47" t="s">
        <v>299</v>
      </c>
      <c r="B185" s="140">
        <v>0.34804035779601039</v>
      </c>
      <c r="C185" s="140">
        <v>0.65546653909769981</v>
      </c>
      <c r="D185" s="140">
        <v>0.34570278635088397</v>
      </c>
      <c r="E185" s="140">
        <v>0.13516123246624911</v>
      </c>
      <c r="F185" s="145">
        <v>7.9351050712965943E-2</v>
      </c>
    </row>
    <row r="186" spans="1:6" x14ac:dyDescent="0.2">
      <c r="A186" s="47" t="s">
        <v>300</v>
      </c>
      <c r="B186" s="140">
        <v>0.29994768872789129</v>
      </c>
      <c r="C186" s="140">
        <v>0.73606826378932344</v>
      </c>
      <c r="D186" s="140">
        <v>6.7591359382914514E-4</v>
      </c>
      <c r="E186" s="140">
        <v>8.4999925506054286E-2</v>
      </c>
      <c r="F186" s="145">
        <v>0.11732952277078344</v>
      </c>
    </row>
    <row r="187" spans="1:6" x14ac:dyDescent="0.2">
      <c r="A187" s="47" t="s">
        <v>204</v>
      </c>
      <c r="B187" s="140">
        <v>1.0697768585110117</v>
      </c>
      <c r="C187" s="140">
        <v>0.70846141292355636</v>
      </c>
      <c r="D187" s="140">
        <v>1.0983740182873896</v>
      </c>
      <c r="E187" s="140">
        <v>0.44229479935066124</v>
      </c>
      <c r="F187" s="145">
        <v>2.120086677728767</v>
      </c>
    </row>
    <row r="188" spans="1:6" x14ac:dyDescent="0.2">
      <c r="A188" s="47" t="s">
        <v>637</v>
      </c>
      <c r="B188" s="140">
        <v>5.4812463297801033</v>
      </c>
      <c r="C188" s="140">
        <v>5.3417137808090898</v>
      </c>
      <c r="D188" s="140">
        <v>3.8965823120445258</v>
      </c>
      <c r="E188" s="140">
        <v>3.7904578726612503</v>
      </c>
      <c r="F188" s="145">
        <v>8.9029141821585736</v>
      </c>
    </row>
    <row r="189" spans="1:6" x14ac:dyDescent="0.2">
      <c r="A189" s="47"/>
      <c r="B189" s="140"/>
      <c r="C189" s="140"/>
      <c r="D189" s="140"/>
      <c r="E189" s="140"/>
      <c r="F189" s="145"/>
    </row>
    <row r="190" spans="1:6" x14ac:dyDescent="0.2">
      <c r="A190" s="48" t="s">
        <v>291</v>
      </c>
      <c r="B190" s="138">
        <v>10.363321221857973</v>
      </c>
      <c r="C190" s="138">
        <v>6.7964649961586732</v>
      </c>
      <c r="D190" s="138">
        <v>18.193647188480035</v>
      </c>
      <c r="E190" s="138">
        <v>4.6526811898268372</v>
      </c>
      <c r="F190" s="139">
        <v>14.403757197630213</v>
      </c>
    </row>
    <row r="191" spans="1:6" x14ac:dyDescent="0.2">
      <c r="A191" s="47"/>
      <c r="B191" s="140"/>
      <c r="C191" s="136"/>
      <c r="D191" s="136"/>
      <c r="E191" s="136"/>
      <c r="F191" s="137"/>
    </row>
    <row r="192" spans="1:6" x14ac:dyDescent="0.2">
      <c r="A192" s="48" t="s">
        <v>7</v>
      </c>
      <c r="B192" s="138">
        <v>108.64091037695832</v>
      </c>
      <c r="C192" s="134"/>
      <c r="D192" s="134"/>
      <c r="E192" s="134"/>
      <c r="F192" s="135"/>
    </row>
    <row r="193" spans="1:6" ht="14.25" x14ac:dyDescent="0.2">
      <c r="A193" s="102" t="s">
        <v>4</v>
      </c>
      <c r="B193" s="116"/>
      <c r="C193" s="116"/>
      <c r="D193" s="116"/>
      <c r="E193" s="116"/>
      <c r="F193" s="117"/>
    </row>
    <row r="195" spans="1:6" x14ac:dyDescent="0.2">
      <c r="A195" s="90" t="s">
        <v>24</v>
      </c>
      <c r="B195" s="19"/>
      <c r="C195" s="40"/>
    </row>
    <row r="196" spans="1:6" x14ac:dyDescent="0.2">
      <c r="B196" s="58"/>
      <c r="C196" s="58"/>
      <c r="D196" s="58"/>
      <c r="E196" s="58"/>
      <c r="F196" s="58"/>
    </row>
    <row r="198" spans="1:6" x14ac:dyDescent="0.2">
      <c r="A198" s="2005" t="s">
        <v>14</v>
      </c>
      <c r="B198" s="2005"/>
      <c r="C198" s="2005"/>
      <c r="D198" s="2005"/>
      <c r="E198" s="2005"/>
      <c r="F198" s="2005"/>
    </row>
    <row r="200" spans="1:6" x14ac:dyDescent="0.2">
      <c r="A200" s="118" t="s">
        <v>463</v>
      </c>
      <c r="B200" s="114" t="s">
        <v>286</v>
      </c>
      <c r="C200" s="114" t="s">
        <v>541</v>
      </c>
      <c r="D200" s="114" t="s">
        <v>214</v>
      </c>
      <c r="E200" s="114" t="s">
        <v>246</v>
      </c>
      <c r="F200" s="115" t="s">
        <v>0</v>
      </c>
    </row>
    <row r="201" spans="1:6" x14ac:dyDescent="0.2">
      <c r="A201" s="47"/>
      <c r="B201" s="18"/>
      <c r="C201" s="18"/>
      <c r="D201" s="18"/>
      <c r="E201" s="18"/>
      <c r="F201" s="85"/>
    </row>
    <row r="202" spans="1:6" x14ac:dyDescent="0.2">
      <c r="A202" s="48" t="s">
        <v>287</v>
      </c>
      <c r="B202" s="138">
        <v>206.47607120745897</v>
      </c>
      <c r="C202" s="138">
        <v>112.153021768689</v>
      </c>
      <c r="D202" s="138">
        <v>62.967668595650146</v>
      </c>
      <c r="E202" s="138">
        <v>48.627923540760122</v>
      </c>
      <c r="F202" s="139">
        <v>61.711134097535194</v>
      </c>
    </row>
    <row r="203" spans="1:6" x14ac:dyDescent="0.2">
      <c r="A203" s="47"/>
      <c r="B203" s="140"/>
      <c r="C203" s="140"/>
      <c r="D203" s="140"/>
      <c r="E203" s="140"/>
      <c r="F203" s="145"/>
    </row>
    <row r="204" spans="1:6" x14ac:dyDescent="0.2">
      <c r="A204" s="48" t="s">
        <v>618</v>
      </c>
      <c r="B204" s="138">
        <v>17.295602649694104</v>
      </c>
      <c r="C204" s="138">
        <v>36.648804813680961</v>
      </c>
      <c r="D204" s="138">
        <v>9.0243251093982231</v>
      </c>
      <c r="E204" s="138">
        <v>5.5627655612640634</v>
      </c>
      <c r="F204" s="139">
        <v>6.271942708048595</v>
      </c>
    </row>
    <row r="205" spans="1:6" x14ac:dyDescent="0.2">
      <c r="A205" s="47"/>
      <c r="B205" s="140"/>
      <c r="C205" s="140"/>
      <c r="D205" s="140"/>
      <c r="E205" s="140"/>
      <c r="F205" s="145"/>
    </row>
    <row r="206" spans="1:6" x14ac:dyDescent="0.2">
      <c r="A206" s="48" t="s">
        <v>288</v>
      </c>
      <c r="B206" s="138">
        <v>9.649844852101344</v>
      </c>
      <c r="C206" s="138">
        <v>18.55064269313516</v>
      </c>
      <c r="D206" s="138">
        <v>5.9137518470074477</v>
      </c>
      <c r="E206" s="138">
        <v>3.2509666441075473</v>
      </c>
      <c r="F206" s="139">
        <v>5.4363759754457854</v>
      </c>
    </row>
    <row r="207" spans="1:6" x14ac:dyDescent="0.2">
      <c r="A207" s="47" t="s">
        <v>292</v>
      </c>
      <c r="B207" s="140">
        <v>6.4311493542239226</v>
      </c>
      <c r="C207" s="140">
        <v>13.072259507175799</v>
      </c>
      <c r="D207" s="140">
        <v>3.8024416343588903</v>
      </c>
      <c r="E207" s="140">
        <v>1.7871427100053954</v>
      </c>
      <c r="F207" s="145">
        <v>3.0875743421268833</v>
      </c>
    </row>
    <row r="208" spans="1:6" x14ac:dyDescent="0.2">
      <c r="A208" s="47" t="s">
        <v>293</v>
      </c>
      <c r="B208" s="140">
        <v>1.6838315163299862</v>
      </c>
      <c r="C208" s="140">
        <v>2.7781329721788746</v>
      </c>
      <c r="D208" s="140">
        <v>1.3544296962291908</v>
      </c>
      <c r="E208" s="140">
        <v>0.85547237243926644</v>
      </c>
      <c r="F208" s="145">
        <v>1.0252750162646196</v>
      </c>
    </row>
    <row r="209" spans="1:6" x14ac:dyDescent="0.2">
      <c r="A209" s="47" t="s">
        <v>294</v>
      </c>
      <c r="B209" s="140">
        <v>1.5348639815474356</v>
      </c>
      <c r="C209" s="140">
        <v>2.7002502137804836</v>
      </c>
      <c r="D209" s="140">
        <v>0.75688051641936671</v>
      </c>
      <c r="E209" s="140">
        <v>0.6083515616628854</v>
      </c>
      <c r="F209" s="145">
        <v>1.3235266170542828</v>
      </c>
    </row>
    <row r="210" spans="1:6" x14ac:dyDescent="0.2">
      <c r="A210" s="47"/>
      <c r="B210" s="140"/>
      <c r="C210" s="140"/>
      <c r="D210" s="140"/>
      <c r="E210" s="140"/>
      <c r="F210" s="145"/>
    </row>
    <row r="211" spans="1:6" x14ac:dyDescent="0.2">
      <c r="A211" s="48" t="s">
        <v>289</v>
      </c>
      <c r="B211" s="138">
        <v>4.2350300904634688</v>
      </c>
      <c r="C211" s="138">
        <v>7.4352862787660854</v>
      </c>
      <c r="D211" s="138">
        <v>3.1964114187003303</v>
      </c>
      <c r="E211" s="138">
        <v>2.0281481510723456</v>
      </c>
      <c r="F211" s="139">
        <v>2.2264572043100537</v>
      </c>
    </row>
    <row r="212" spans="1:6" x14ac:dyDescent="0.2">
      <c r="A212" s="47"/>
      <c r="B212" s="140"/>
      <c r="C212" s="140"/>
      <c r="D212" s="140"/>
      <c r="E212" s="140"/>
      <c r="F212" s="145"/>
    </row>
    <row r="213" spans="1:6" x14ac:dyDescent="0.2">
      <c r="A213" s="48" t="s">
        <v>290</v>
      </c>
      <c r="B213" s="138">
        <v>16.976042534047384</v>
      </c>
      <c r="C213" s="138">
        <v>10.837233956776311</v>
      </c>
      <c r="D213" s="138">
        <v>18.229579286503704</v>
      </c>
      <c r="E213" s="138">
        <v>20.644575408622131</v>
      </c>
      <c r="F213" s="139">
        <v>21.720001174247116</v>
      </c>
    </row>
    <row r="214" spans="1:6" x14ac:dyDescent="0.2">
      <c r="A214" s="47"/>
      <c r="B214" s="140"/>
      <c r="C214" s="140"/>
      <c r="D214" s="140"/>
      <c r="E214" s="140"/>
      <c r="F214" s="145"/>
    </row>
    <row r="215" spans="1:6" x14ac:dyDescent="0.2">
      <c r="A215" s="48" t="s">
        <v>461</v>
      </c>
      <c r="B215" s="138">
        <v>6.1713576262004688</v>
      </c>
      <c r="C215" s="138">
        <v>8.3546383438898477</v>
      </c>
      <c r="D215" s="138">
        <v>6.02983368236481</v>
      </c>
      <c r="E215" s="138">
        <v>3.9806804268157423</v>
      </c>
      <c r="F215" s="139">
        <v>4.9221533973819902</v>
      </c>
    </row>
    <row r="216" spans="1:6" x14ac:dyDescent="0.2">
      <c r="A216" s="47" t="s">
        <v>295</v>
      </c>
      <c r="B216" s="140">
        <v>1.0423159701159366</v>
      </c>
      <c r="C216" s="140">
        <v>1.2507288194535249</v>
      </c>
      <c r="D216" s="140">
        <v>1.0984398870740708</v>
      </c>
      <c r="E216" s="140">
        <v>0.71329170077263815</v>
      </c>
      <c r="F216" s="145">
        <v>0.9568318998766312</v>
      </c>
    </row>
    <row r="217" spans="1:6" x14ac:dyDescent="0.2">
      <c r="A217" s="47" t="s">
        <v>631</v>
      </c>
      <c r="B217" s="140">
        <v>1.3557270989900883</v>
      </c>
      <c r="C217" s="140">
        <v>2.8756823329048844</v>
      </c>
      <c r="D217" s="140">
        <v>0.73747586509489416</v>
      </c>
      <c r="E217" s="140">
        <v>0.28578912933138007</v>
      </c>
      <c r="F217" s="145">
        <v>0.62098232290622635</v>
      </c>
    </row>
    <row r="218" spans="1:6" x14ac:dyDescent="0.2">
      <c r="A218" s="47" t="s">
        <v>296</v>
      </c>
      <c r="B218" s="140">
        <v>3.1139745653196318</v>
      </c>
      <c r="C218" s="140">
        <v>3.5073247619490964</v>
      </c>
      <c r="D218" s="140">
        <v>3.6894034749767117</v>
      </c>
      <c r="E218" s="140">
        <v>2.6873936302780814</v>
      </c>
      <c r="F218" s="145">
        <v>2.3054731892374334</v>
      </c>
    </row>
    <row r="219" spans="1:6" x14ac:dyDescent="0.2">
      <c r="A219" s="47" t="s">
        <v>397</v>
      </c>
      <c r="B219" s="140">
        <v>0.65933999177481195</v>
      </c>
      <c r="C219" s="140">
        <v>0.72090242958234185</v>
      </c>
      <c r="D219" s="140">
        <v>0.50451445521913352</v>
      </c>
      <c r="E219" s="140">
        <v>0.29420596643364294</v>
      </c>
      <c r="F219" s="145">
        <v>1.0388659853616991</v>
      </c>
    </row>
    <row r="220" spans="1:6" x14ac:dyDescent="0.2">
      <c r="A220" s="47"/>
      <c r="B220" s="140"/>
      <c r="C220" s="140"/>
      <c r="D220" s="140"/>
      <c r="E220" s="140"/>
      <c r="F220" s="145"/>
    </row>
    <row r="221" spans="1:6" x14ac:dyDescent="0.2">
      <c r="A221" s="48" t="s">
        <v>626</v>
      </c>
      <c r="B221" s="138">
        <v>16.274252276913252</v>
      </c>
      <c r="C221" s="138">
        <v>21.212210756003742</v>
      </c>
      <c r="D221" s="138">
        <v>14.595132461325317</v>
      </c>
      <c r="E221" s="138">
        <v>9.3314233922419412</v>
      </c>
      <c r="F221" s="139">
        <v>16.125639969412749</v>
      </c>
    </row>
    <row r="222" spans="1:6" x14ac:dyDescent="0.2">
      <c r="A222" s="47" t="s">
        <v>297</v>
      </c>
      <c r="B222" s="140">
        <v>5.7374277062663825</v>
      </c>
      <c r="C222" s="140">
        <v>9.0094980945575287</v>
      </c>
      <c r="D222" s="140">
        <v>4.5550752983466758</v>
      </c>
      <c r="E222" s="140">
        <v>2.6451641247123354</v>
      </c>
      <c r="F222" s="145">
        <v>4.7495912510166578</v>
      </c>
    </row>
    <row r="223" spans="1:6" x14ac:dyDescent="0.2">
      <c r="A223" s="47" t="s">
        <v>298</v>
      </c>
      <c r="B223" s="140">
        <v>4.0130397378829166</v>
      </c>
      <c r="C223" s="140">
        <v>4.2913063778854728</v>
      </c>
      <c r="D223" s="140">
        <v>4.9181603275276773</v>
      </c>
      <c r="E223" s="140">
        <v>2.5008492083710685</v>
      </c>
      <c r="F223" s="145">
        <v>3.7332375172911982</v>
      </c>
    </row>
    <row r="224" spans="1:6" x14ac:dyDescent="0.2">
      <c r="A224" s="47" t="s">
        <v>299</v>
      </c>
      <c r="B224" s="140">
        <v>0.42519816158678048</v>
      </c>
      <c r="C224" s="140">
        <v>0.85639167188676779</v>
      </c>
      <c r="D224" s="140">
        <v>0.2910621070737951</v>
      </c>
      <c r="E224" s="140">
        <v>0.2026430025499896</v>
      </c>
      <c r="F224" s="145">
        <v>9.3616939381665487E-2</v>
      </c>
    </row>
    <row r="225" spans="1:6" x14ac:dyDescent="0.2">
      <c r="A225" s="47" t="s">
        <v>300</v>
      </c>
      <c r="B225" s="140">
        <v>0.47224525053888561</v>
      </c>
      <c r="C225" s="140">
        <v>0.62307186532028902</v>
      </c>
      <c r="D225" s="140">
        <v>0.40056331693548874</v>
      </c>
      <c r="E225" s="140">
        <v>0.36902142489463663</v>
      </c>
      <c r="F225" s="145">
        <v>0.40095908536457292</v>
      </c>
    </row>
    <row r="226" spans="1:6" x14ac:dyDescent="0.2">
      <c r="A226" s="47" t="s">
        <v>204</v>
      </c>
      <c r="B226" s="140">
        <v>1.6304566140248065</v>
      </c>
      <c r="C226" s="140">
        <v>1.3522553411381786</v>
      </c>
      <c r="D226" s="140">
        <v>1.118785761366538</v>
      </c>
      <c r="E226" s="140">
        <v>0.85644668991696693</v>
      </c>
      <c r="F226" s="145">
        <v>3.1658843196834643</v>
      </c>
    </row>
    <row r="227" spans="1:6" x14ac:dyDescent="0.2">
      <c r="A227" s="47" t="s">
        <v>637</v>
      </c>
      <c r="B227" s="140">
        <v>3.9958848066134789</v>
      </c>
      <c r="C227" s="140">
        <v>5.0796874052155037</v>
      </c>
      <c r="D227" s="140">
        <v>3.3114856500751424</v>
      </c>
      <c r="E227" s="140">
        <v>2.757298941796944</v>
      </c>
      <c r="F227" s="145">
        <v>3.9823508566751915</v>
      </c>
    </row>
    <row r="228" spans="1:6" x14ac:dyDescent="0.2">
      <c r="A228" s="47"/>
      <c r="B228" s="140"/>
      <c r="C228" s="140"/>
      <c r="D228" s="140"/>
      <c r="E228" s="140"/>
      <c r="F228" s="145"/>
    </row>
    <row r="229" spans="1:6" x14ac:dyDescent="0.2">
      <c r="A229" s="48" t="s">
        <v>291</v>
      </c>
      <c r="B229" s="138">
        <v>6.4301992508571653</v>
      </c>
      <c r="C229" s="138">
        <v>9.1142049264366207</v>
      </c>
      <c r="D229" s="138">
        <v>5.9786347903502337</v>
      </c>
      <c r="E229" s="138">
        <v>3.8293639566363731</v>
      </c>
      <c r="F229" s="139">
        <v>5.0085636686887911</v>
      </c>
    </row>
    <row r="230" spans="1:6" x14ac:dyDescent="0.2">
      <c r="A230" s="47"/>
      <c r="B230" s="140"/>
      <c r="C230" s="136"/>
      <c r="D230" s="136"/>
      <c r="E230" s="136"/>
      <c r="F230" s="137"/>
    </row>
    <row r="231" spans="1:6" x14ac:dyDescent="0.2">
      <c r="A231" s="48" t="s">
        <v>7</v>
      </c>
      <c r="B231" s="138">
        <v>129.4437419271818</v>
      </c>
      <c r="C231" s="134"/>
      <c r="D231" s="134"/>
      <c r="E231" s="134"/>
      <c r="F231" s="135"/>
    </row>
    <row r="232" spans="1:6" ht="14.25" x14ac:dyDescent="0.2">
      <c r="A232" s="102" t="s">
        <v>4</v>
      </c>
      <c r="B232" s="116"/>
      <c r="C232" s="116"/>
      <c r="D232" s="116"/>
      <c r="E232" s="116"/>
      <c r="F232" s="117"/>
    </row>
    <row r="234" spans="1:6" x14ac:dyDescent="0.2">
      <c r="A234" s="90" t="s">
        <v>24</v>
      </c>
      <c r="B234" s="19"/>
      <c r="C234" s="40"/>
    </row>
  </sheetData>
  <mergeCells count="6">
    <mergeCell ref="A159:F159"/>
    <mergeCell ref="A198:F198"/>
    <mergeCell ref="A3:F3"/>
    <mergeCell ref="A42:F42"/>
    <mergeCell ref="A81:F81"/>
    <mergeCell ref="A120:F120"/>
  </mergeCells>
  <phoneticPr fontId="72" type="noConversion"/>
  <pageMargins left="0.75" right="0.75" top="1" bottom="1" header="0.5" footer="0.5"/>
  <pageSetup scale="97" orientation="portrait" horizontalDpi="1200" verticalDpi="1200" r:id="rId1"/>
  <headerFooter alignWithMargins="0"/>
  <rowBreaks count="1" manualBreakCount="1">
    <brk id="39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BI70"/>
  <sheetViews>
    <sheetView showGridLines="0" zoomScaleNormal="100" workbookViewId="0">
      <selection activeCell="H14" sqref="H14"/>
    </sheetView>
  </sheetViews>
  <sheetFormatPr defaultColWidth="9.140625" defaultRowHeight="12.75" x14ac:dyDescent="0.2"/>
  <cols>
    <col min="1" max="1" width="22.42578125" style="334" customWidth="1"/>
    <col min="2" max="3" width="11.42578125" style="334" bestFit="1" customWidth="1"/>
    <col min="4" max="4" width="9.5703125" style="334" bestFit="1" customWidth="1"/>
    <col min="5" max="6" width="10.5703125" style="334" bestFit="1" customWidth="1"/>
    <col min="7" max="7" width="7.7109375" style="335" bestFit="1" customWidth="1"/>
    <col min="8" max="9" width="10.140625" style="327" customWidth="1"/>
    <col min="10" max="10" width="7.7109375" style="327" bestFit="1" customWidth="1"/>
    <col min="11" max="12" width="10.140625" style="327" customWidth="1"/>
    <col min="13" max="13" width="7.7109375" style="327" bestFit="1" customWidth="1"/>
    <col min="14" max="15" width="10.140625" style="327" customWidth="1"/>
    <col min="16" max="16" width="7.7109375" style="327" bestFit="1" customWidth="1"/>
    <col min="17" max="18" width="10.140625" style="327" customWidth="1"/>
    <col min="19" max="19" width="7.7109375" style="327" bestFit="1" customWidth="1"/>
    <col min="20" max="60" width="9.140625" style="327" customWidth="1"/>
    <col min="61" max="16384" width="9.140625" style="327"/>
  </cols>
  <sheetData>
    <row r="1" spans="1:61" s="328" customFormat="1" ht="15.75" x14ac:dyDescent="0.25">
      <c r="A1" s="1893" t="str">
        <f>CONCATENATE('List of Tables'!A112,":  ",'List of Tables'!C112)</f>
        <v xml:space="preserve">TABLE 93:  2015 Total Air Seats Operated to Hawai‘i 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96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</row>
    <row r="2" spans="1:61" s="328" customFormat="1" ht="15" x14ac:dyDescent="0.2">
      <c r="A2" s="439"/>
      <c r="B2" s="439"/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7"/>
      <c r="AI2" s="327"/>
      <c r="AJ2" s="327"/>
      <c r="AK2" s="327"/>
      <c r="AL2" s="327"/>
      <c r="AM2" s="327"/>
      <c r="AN2" s="327"/>
      <c r="AO2" s="327"/>
      <c r="AP2" s="327"/>
      <c r="AQ2" s="327"/>
      <c r="AR2" s="327"/>
      <c r="AS2" s="327"/>
      <c r="AT2" s="327"/>
      <c r="AU2" s="327"/>
      <c r="AV2" s="327"/>
      <c r="AW2" s="327"/>
      <c r="AX2" s="327"/>
      <c r="AY2" s="327"/>
      <c r="AZ2" s="327"/>
      <c r="BA2" s="327"/>
      <c r="BB2" s="327"/>
      <c r="BC2" s="327"/>
    </row>
    <row r="3" spans="1:61" s="328" customFormat="1" x14ac:dyDescent="0.2">
      <c r="A3" s="1042"/>
      <c r="B3" s="1976" t="s">
        <v>147</v>
      </c>
      <c r="C3" s="1977"/>
      <c r="D3" s="2006"/>
      <c r="E3" s="1976" t="s">
        <v>649</v>
      </c>
      <c r="F3" s="1977"/>
      <c r="G3" s="2006"/>
      <c r="H3" s="1976" t="s">
        <v>148</v>
      </c>
      <c r="I3" s="1977"/>
      <c r="J3" s="2006"/>
      <c r="K3" s="1976" t="s">
        <v>228</v>
      </c>
      <c r="L3" s="1977"/>
      <c r="M3" s="2006"/>
      <c r="N3" s="1976" t="s">
        <v>230</v>
      </c>
      <c r="O3" s="1977"/>
      <c r="P3" s="2006"/>
      <c r="Q3" s="1976" t="s">
        <v>205</v>
      </c>
      <c r="R3" s="1977"/>
      <c r="S3" s="2006"/>
      <c r="T3" s="374"/>
      <c r="U3" s="327"/>
      <c r="V3" s="327"/>
      <c r="W3" s="327"/>
      <c r="X3" s="327"/>
      <c r="Y3" s="327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  <c r="AK3" s="327"/>
      <c r="AL3" s="327"/>
      <c r="AM3" s="327"/>
      <c r="AN3" s="327"/>
      <c r="AO3" s="327"/>
      <c r="AP3" s="327"/>
      <c r="AQ3" s="327"/>
      <c r="AR3" s="327"/>
      <c r="AS3" s="327"/>
      <c r="AT3" s="327"/>
      <c r="AU3" s="327"/>
      <c r="AV3" s="327"/>
      <c r="AW3" s="327"/>
      <c r="AX3" s="327"/>
      <c r="AY3" s="327"/>
      <c r="AZ3" s="327"/>
      <c r="BA3" s="327"/>
      <c r="BB3" s="327"/>
      <c r="BC3" s="327"/>
      <c r="BD3" s="327"/>
      <c r="BE3" s="327"/>
      <c r="BF3" s="327"/>
      <c r="BG3" s="327"/>
      <c r="BH3" s="327"/>
      <c r="BI3" s="327"/>
    </row>
    <row r="4" spans="1:61" s="328" customFormat="1" x14ac:dyDescent="0.2">
      <c r="A4" s="1043"/>
      <c r="B4" s="1043">
        <v>2015</v>
      </c>
      <c r="C4" s="1044">
        <v>2014</v>
      </c>
      <c r="D4" s="1045" t="s">
        <v>149</v>
      </c>
      <c r="E4" s="1044">
        <v>2015</v>
      </c>
      <c r="F4" s="1044">
        <v>2014</v>
      </c>
      <c r="G4" s="1044" t="s">
        <v>149</v>
      </c>
      <c r="H4" s="1046">
        <v>2015</v>
      </c>
      <c r="I4" s="1047">
        <v>2014</v>
      </c>
      <c r="J4" s="1048" t="s">
        <v>149</v>
      </c>
      <c r="K4" s="1044">
        <v>2015</v>
      </c>
      <c r="L4" s="1044">
        <v>2014</v>
      </c>
      <c r="M4" s="1044" t="s">
        <v>149</v>
      </c>
      <c r="N4" s="1043">
        <v>2015</v>
      </c>
      <c r="O4" s="1044">
        <v>2014</v>
      </c>
      <c r="P4" s="1045" t="s">
        <v>149</v>
      </c>
      <c r="Q4" s="1044">
        <v>2014</v>
      </c>
      <c r="R4" s="1044">
        <v>2014</v>
      </c>
      <c r="S4" s="1045" t="s">
        <v>149</v>
      </c>
      <c r="T4" s="374"/>
      <c r="U4" s="327"/>
      <c r="V4" s="327"/>
      <c r="W4" s="327"/>
      <c r="X4" s="327"/>
      <c r="Y4" s="327"/>
      <c r="Z4" s="327"/>
      <c r="AA4" s="327"/>
      <c r="AB4" s="327"/>
      <c r="AC4" s="327"/>
      <c r="AD4" s="327"/>
      <c r="AE4" s="327"/>
      <c r="AF4" s="327"/>
      <c r="AG4" s="327"/>
      <c r="AH4" s="327"/>
      <c r="AI4" s="327"/>
      <c r="AJ4" s="327"/>
      <c r="AK4" s="327"/>
      <c r="AL4" s="327"/>
      <c r="AM4" s="327"/>
      <c r="AN4" s="327"/>
      <c r="AO4" s="327"/>
      <c r="AP4" s="327"/>
      <c r="AQ4" s="327"/>
      <c r="AR4" s="327"/>
      <c r="AS4" s="327"/>
      <c r="AT4" s="327"/>
      <c r="AU4" s="327"/>
      <c r="AV4" s="327"/>
      <c r="AW4" s="327"/>
      <c r="AX4" s="327"/>
      <c r="AY4" s="327"/>
      <c r="AZ4" s="327"/>
      <c r="BA4" s="327"/>
      <c r="BB4" s="327"/>
      <c r="BC4" s="327"/>
      <c r="BD4" s="327"/>
      <c r="BE4" s="327"/>
      <c r="BF4" s="327"/>
      <c r="BG4" s="327"/>
      <c r="BH4" s="327"/>
      <c r="BI4" s="327"/>
    </row>
    <row r="5" spans="1:61" s="328" customFormat="1" x14ac:dyDescent="0.2">
      <c r="A5" s="970" t="s">
        <v>150</v>
      </c>
      <c r="B5" s="1049">
        <v>11937726</v>
      </c>
      <c r="C5" s="972">
        <v>11296132</v>
      </c>
      <c r="D5" s="1023">
        <v>5.6797671981878395</v>
      </c>
      <c r="E5" s="972">
        <v>8135126</v>
      </c>
      <c r="F5" s="972">
        <v>7921377</v>
      </c>
      <c r="G5" s="1024">
        <v>2.6983818596185993</v>
      </c>
      <c r="H5" s="1050">
        <v>2271354</v>
      </c>
      <c r="I5" s="1051">
        <v>1982552</v>
      </c>
      <c r="J5" s="1052">
        <v>14.56718411421239</v>
      </c>
      <c r="K5" s="972">
        <v>810479</v>
      </c>
      <c r="L5" s="972">
        <v>688287</v>
      </c>
      <c r="M5" s="1024">
        <v>17.753059406904388</v>
      </c>
      <c r="N5" s="1049">
        <v>44540</v>
      </c>
      <c r="O5" s="972">
        <v>46056</v>
      </c>
      <c r="P5" s="1023">
        <v>-3.2916449539690813</v>
      </c>
      <c r="Q5" s="972">
        <v>676227</v>
      </c>
      <c r="R5" s="972">
        <v>657860</v>
      </c>
      <c r="S5" s="1023">
        <v>2.7919314139786584</v>
      </c>
      <c r="T5" s="374"/>
      <c r="U5" s="327"/>
      <c r="V5" s="327"/>
      <c r="W5" s="327"/>
      <c r="X5" s="327"/>
      <c r="Y5" s="327"/>
      <c r="Z5" s="327"/>
      <c r="AA5" s="327"/>
      <c r="AB5" s="327"/>
      <c r="AC5" s="327"/>
      <c r="AD5" s="327"/>
      <c r="AE5" s="327"/>
      <c r="AF5" s="327"/>
      <c r="AG5" s="327"/>
      <c r="AH5" s="327"/>
      <c r="AI5" s="327"/>
      <c r="AJ5" s="327"/>
      <c r="AK5" s="327"/>
      <c r="AL5" s="327"/>
      <c r="AM5" s="327"/>
      <c r="AN5" s="327"/>
      <c r="AO5" s="327"/>
      <c r="AP5" s="327"/>
      <c r="AQ5" s="327"/>
      <c r="AR5" s="327"/>
      <c r="AS5" s="327"/>
      <c r="AT5" s="327"/>
      <c r="AU5" s="327"/>
      <c r="AV5" s="327"/>
      <c r="AW5" s="327"/>
      <c r="AX5" s="327"/>
      <c r="AY5" s="327"/>
      <c r="AZ5" s="327"/>
      <c r="BA5" s="327"/>
      <c r="BB5" s="327"/>
      <c r="BC5" s="327"/>
      <c r="BD5" s="327"/>
      <c r="BE5" s="327"/>
      <c r="BF5" s="327"/>
      <c r="BG5" s="327"/>
      <c r="BH5" s="327"/>
      <c r="BI5" s="327"/>
    </row>
    <row r="6" spans="1:61" s="328" customFormat="1" x14ac:dyDescent="0.2">
      <c r="A6" s="970" t="s">
        <v>672</v>
      </c>
      <c r="B6" s="1049">
        <v>11833440</v>
      </c>
      <c r="C6" s="972">
        <v>11170732</v>
      </c>
      <c r="D6" s="1023">
        <v>5.9325387091911255</v>
      </c>
      <c r="E6" s="972">
        <v>8039005</v>
      </c>
      <c r="F6" s="972">
        <v>7808115</v>
      </c>
      <c r="G6" s="1024">
        <v>2.957051733997258</v>
      </c>
      <c r="H6" s="1050">
        <v>2265402</v>
      </c>
      <c r="I6" s="1051">
        <v>1975832</v>
      </c>
      <c r="J6" s="1052">
        <v>14.655598249243862</v>
      </c>
      <c r="K6" s="972">
        <v>808981</v>
      </c>
      <c r="L6" s="972">
        <v>686553</v>
      </c>
      <c r="M6" s="1024">
        <v>17.832272235355465</v>
      </c>
      <c r="N6" s="1049">
        <v>44540</v>
      </c>
      <c r="O6" s="972">
        <v>46056</v>
      </c>
      <c r="P6" s="1023">
        <v>-3.2916449539690813</v>
      </c>
      <c r="Q6" s="972">
        <v>675512</v>
      </c>
      <c r="R6" s="972">
        <v>654176</v>
      </c>
      <c r="S6" s="1023">
        <v>3.2615076065156776</v>
      </c>
      <c r="T6" s="374"/>
      <c r="U6" s="327"/>
      <c r="V6" s="327"/>
      <c r="W6" s="327"/>
      <c r="X6" s="327"/>
      <c r="Y6" s="327"/>
      <c r="Z6" s="327"/>
      <c r="AA6" s="327"/>
      <c r="AB6" s="327"/>
      <c r="AC6" s="327"/>
      <c r="AD6" s="327"/>
      <c r="AE6" s="327"/>
      <c r="AF6" s="327"/>
      <c r="AG6" s="327"/>
      <c r="AH6" s="327"/>
      <c r="AI6" s="327"/>
      <c r="AJ6" s="327"/>
      <c r="AK6" s="327"/>
      <c r="AL6" s="327"/>
      <c r="AM6" s="327"/>
      <c r="AN6" s="327"/>
      <c r="AO6" s="327"/>
      <c r="AP6" s="327"/>
      <c r="AQ6" s="327"/>
      <c r="AR6" s="327"/>
      <c r="AS6" s="327"/>
      <c r="AT6" s="327"/>
      <c r="AU6" s="327"/>
      <c r="AV6" s="327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</row>
    <row r="7" spans="1:61" s="328" customFormat="1" x14ac:dyDescent="0.2">
      <c r="A7" s="971" t="s">
        <v>679</v>
      </c>
      <c r="B7" s="1053">
        <v>104286</v>
      </c>
      <c r="C7" s="973">
        <v>125400</v>
      </c>
      <c r="D7" s="1054">
        <v>-16.837320574162678</v>
      </c>
      <c r="E7" s="973">
        <v>96121</v>
      </c>
      <c r="F7" s="973">
        <v>113262</v>
      </c>
      <c r="G7" s="1055">
        <v>-15.133937242852854</v>
      </c>
      <c r="H7" s="1056">
        <v>5952</v>
      </c>
      <c r="I7" s="1057">
        <v>6720</v>
      </c>
      <c r="J7" s="1058">
        <v>-11.428571428571429</v>
      </c>
      <c r="K7" s="973">
        <v>1498</v>
      </c>
      <c r="L7" s="973">
        <v>1734</v>
      </c>
      <c r="M7" s="1055">
        <v>-13.610149942329874</v>
      </c>
      <c r="N7" s="1053"/>
      <c r="O7" s="973"/>
      <c r="P7" s="1054"/>
      <c r="Q7" s="973">
        <v>715</v>
      </c>
      <c r="R7" s="973">
        <v>3684</v>
      </c>
      <c r="S7" s="1054">
        <v>-80.591748099891419</v>
      </c>
      <c r="T7" s="374"/>
      <c r="U7" s="327"/>
      <c r="V7" s="327"/>
      <c r="W7" s="327"/>
      <c r="X7" s="327"/>
      <c r="Y7" s="327"/>
      <c r="Z7" s="327"/>
      <c r="AA7" s="327"/>
      <c r="AB7" s="327"/>
      <c r="AC7" s="327"/>
      <c r="AD7" s="327"/>
      <c r="AE7" s="327"/>
      <c r="AF7" s="327"/>
      <c r="AG7" s="327"/>
      <c r="AH7" s="327"/>
      <c r="AI7" s="327"/>
      <c r="AJ7" s="327"/>
      <c r="AK7" s="327"/>
      <c r="AL7" s="327"/>
      <c r="AM7" s="327"/>
      <c r="AN7" s="327"/>
      <c r="AO7" s="327"/>
      <c r="AP7" s="327"/>
      <c r="AQ7" s="327"/>
      <c r="AR7" s="327"/>
      <c r="AS7" s="327"/>
      <c r="AT7" s="327"/>
      <c r="AU7" s="327"/>
      <c r="AV7" s="327"/>
      <c r="AW7" s="327"/>
      <c r="AX7" s="327"/>
      <c r="AY7" s="327"/>
      <c r="AZ7" s="327"/>
      <c r="BA7" s="327"/>
      <c r="BB7" s="327"/>
      <c r="BC7" s="327"/>
      <c r="BD7" s="327"/>
      <c r="BE7" s="327"/>
      <c r="BF7" s="327"/>
      <c r="BG7" s="327"/>
      <c r="BH7" s="327"/>
      <c r="BI7" s="327"/>
    </row>
    <row r="8" spans="1:61" s="328" customFormat="1" x14ac:dyDescent="0.2">
      <c r="A8" s="393"/>
      <c r="B8" s="972"/>
      <c r="C8" s="972"/>
      <c r="D8" s="1024"/>
      <c r="E8" s="972"/>
      <c r="F8" s="972"/>
      <c r="G8" s="1024"/>
      <c r="H8" s="1051"/>
      <c r="I8" s="1051"/>
      <c r="J8" s="1071"/>
      <c r="K8" s="972"/>
      <c r="L8" s="972"/>
      <c r="M8" s="1024"/>
      <c r="N8" s="972"/>
      <c r="O8" s="972"/>
      <c r="P8" s="1024"/>
      <c r="Q8" s="972"/>
      <c r="R8" s="972"/>
      <c r="S8" s="1024"/>
      <c r="T8" s="374"/>
      <c r="U8" s="327"/>
      <c r="V8" s="327"/>
      <c r="W8" s="327"/>
      <c r="X8" s="327"/>
      <c r="Y8" s="327"/>
      <c r="Z8" s="327"/>
      <c r="AA8" s="327"/>
      <c r="AB8" s="327"/>
      <c r="AC8" s="327"/>
      <c r="AD8" s="327"/>
      <c r="AE8" s="327"/>
      <c r="AF8" s="327"/>
      <c r="AG8" s="327"/>
      <c r="AH8" s="327"/>
      <c r="AI8" s="327"/>
      <c r="AJ8" s="327"/>
      <c r="AK8" s="327"/>
      <c r="AL8" s="327"/>
      <c r="AM8" s="327"/>
      <c r="AN8" s="327"/>
      <c r="AO8" s="327"/>
      <c r="AP8" s="327"/>
      <c r="AQ8" s="327"/>
      <c r="AR8" s="327"/>
      <c r="AS8" s="327"/>
      <c r="AT8" s="327"/>
      <c r="AU8" s="327"/>
      <c r="AV8" s="327"/>
      <c r="AW8" s="327"/>
      <c r="AX8" s="327"/>
      <c r="AY8" s="327"/>
      <c r="AZ8" s="327"/>
      <c r="BA8" s="327"/>
      <c r="BB8" s="327"/>
      <c r="BC8" s="327"/>
      <c r="BD8" s="327"/>
      <c r="BE8" s="327"/>
      <c r="BF8" s="327"/>
      <c r="BG8" s="327"/>
      <c r="BH8" s="327"/>
      <c r="BI8" s="327"/>
    </row>
    <row r="9" spans="1:61" s="329" customFormat="1" x14ac:dyDescent="0.2">
      <c r="A9" s="1059" t="s">
        <v>780</v>
      </c>
      <c r="B9" s="378"/>
      <c r="C9" s="378"/>
      <c r="D9" s="379"/>
      <c r="E9" s="378"/>
      <c r="F9" s="378"/>
      <c r="G9" s="379"/>
      <c r="H9" s="378"/>
      <c r="I9" s="378"/>
      <c r="J9" s="379"/>
      <c r="K9" s="378"/>
      <c r="L9" s="378"/>
      <c r="M9" s="379"/>
      <c r="N9" s="378"/>
      <c r="O9" s="378"/>
      <c r="P9" s="379"/>
      <c r="Q9" s="378"/>
      <c r="R9" s="378"/>
      <c r="S9" s="379"/>
      <c r="T9" s="333"/>
      <c r="U9" s="333"/>
      <c r="V9" s="333"/>
      <c r="W9" s="333"/>
      <c r="X9" s="333"/>
      <c r="Y9" s="333"/>
      <c r="Z9" s="333"/>
      <c r="AA9" s="333"/>
      <c r="AB9" s="333"/>
      <c r="AC9" s="333"/>
      <c r="AD9" s="333"/>
      <c r="AE9" s="333"/>
      <c r="AF9" s="333"/>
      <c r="AG9" s="333"/>
      <c r="AH9" s="333"/>
      <c r="AI9" s="333"/>
      <c r="AJ9" s="333"/>
      <c r="AK9" s="333"/>
      <c r="AL9" s="333"/>
      <c r="AM9" s="333"/>
      <c r="AN9" s="333"/>
      <c r="AO9" s="333"/>
      <c r="AP9" s="333"/>
      <c r="AQ9" s="333"/>
      <c r="AR9" s="333"/>
      <c r="AS9" s="333"/>
      <c r="AT9" s="333"/>
      <c r="AU9" s="333"/>
      <c r="AV9" s="333"/>
      <c r="AW9" s="333"/>
      <c r="AX9" s="333"/>
      <c r="AY9" s="333"/>
      <c r="AZ9" s="333"/>
      <c r="BA9" s="333"/>
      <c r="BB9" s="333"/>
      <c r="BC9" s="333"/>
      <c r="BD9" s="333"/>
      <c r="BE9" s="333"/>
      <c r="BF9" s="333"/>
      <c r="BG9" s="333"/>
      <c r="BH9" s="333"/>
      <c r="BI9" s="333"/>
    </row>
    <row r="10" spans="1:61" s="329" customFormat="1" x14ac:dyDescent="0.2">
      <c r="B10" s="378"/>
      <c r="C10" s="378"/>
      <c r="D10" s="379"/>
      <c r="E10" s="378"/>
      <c r="F10" s="378"/>
      <c r="G10" s="379"/>
      <c r="H10" s="378"/>
      <c r="I10" s="378"/>
      <c r="J10" s="379"/>
      <c r="K10" s="378"/>
      <c r="L10" s="378"/>
      <c r="M10" s="379"/>
      <c r="N10" s="378"/>
      <c r="O10" s="378"/>
      <c r="P10" s="379"/>
      <c r="Q10" s="378"/>
      <c r="R10" s="378"/>
      <c r="S10" s="379"/>
      <c r="T10" s="333"/>
      <c r="U10" s="333"/>
      <c r="V10" s="333"/>
      <c r="W10" s="333"/>
      <c r="X10" s="333"/>
      <c r="Y10" s="333"/>
      <c r="Z10" s="333"/>
      <c r="AA10" s="333"/>
      <c r="AB10" s="333"/>
      <c r="AC10" s="333"/>
      <c r="AD10" s="333"/>
      <c r="AE10" s="333"/>
      <c r="AF10" s="333"/>
      <c r="AG10" s="333"/>
      <c r="AH10" s="333"/>
      <c r="AI10" s="333"/>
      <c r="AJ10" s="333"/>
      <c r="AK10" s="333"/>
      <c r="AL10" s="333"/>
      <c r="AM10" s="333"/>
      <c r="AN10" s="333"/>
      <c r="AO10" s="333"/>
      <c r="AP10" s="333"/>
      <c r="AQ10" s="333"/>
      <c r="AR10" s="333"/>
      <c r="AS10" s="333"/>
      <c r="AT10" s="333"/>
      <c r="AU10" s="333"/>
      <c r="AV10" s="333"/>
      <c r="AW10" s="333"/>
      <c r="AX10" s="333"/>
      <c r="AY10" s="333"/>
      <c r="AZ10" s="333"/>
      <c r="BA10" s="333"/>
      <c r="BB10" s="333"/>
      <c r="BC10" s="333"/>
      <c r="BD10" s="333"/>
      <c r="BE10" s="333"/>
      <c r="BF10" s="333"/>
      <c r="BG10" s="333"/>
      <c r="BH10" s="333"/>
      <c r="BI10" s="333"/>
    </row>
    <row r="11" spans="1:61" s="329" customFormat="1" ht="15.75" x14ac:dyDescent="0.25">
      <c r="A11" s="1893" t="str">
        <f>CONCATENATE('List of Tables'!A113,":  ",'List of Tables'!C113)</f>
        <v xml:space="preserve">TABLE 94:  2015 Domestic Air Seats Operated to Hawai‘i </v>
      </c>
      <c r="B11" s="1893"/>
      <c r="C11" s="1893"/>
      <c r="D11" s="1893"/>
      <c r="E11" s="1893"/>
      <c r="F11" s="1893"/>
      <c r="G11" s="1893"/>
      <c r="H11" s="1893"/>
      <c r="I11" s="1893"/>
      <c r="J11" s="1893"/>
      <c r="K11" s="1893"/>
      <c r="L11" s="1893"/>
      <c r="M11" s="1893"/>
      <c r="N11" s="1893"/>
      <c r="O11" s="1893"/>
      <c r="P11" s="1893"/>
      <c r="Q11" s="1893"/>
      <c r="R11" s="1893"/>
      <c r="S11" s="1893"/>
      <c r="T11" s="333"/>
      <c r="U11" s="333"/>
      <c r="V11" s="333"/>
      <c r="W11" s="333"/>
      <c r="X11" s="333"/>
      <c r="Y11" s="333"/>
      <c r="Z11" s="333"/>
      <c r="AA11" s="333"/>
      <c r="AB11" s="333"/>
      <c r="AC11" s="333"/>
      <c r="AD11" s="333"/>
      <c r="AE11" s="333"/>
      <c r="AF11" s="333"/>
      <c r="AG11" s="333"/>
      <c r="AH11" s="333"/>
      <c r="AI11" s="333"/>
      <c r="AJ11" s="333"/>
      <c r="AK11" s="333"/>
      <c r="AL11" s="333"/>
      <c r="AM11" s="333"/>
      <c r="AN11" s="333"/>
      <c r="AO11" s="333"/>
      <c r="AP11" s="333"/>
      <c r="AQ11" s="333"/>
      <c r="AR11" s="333"/>
      <c r="AS11" s="333"/>
      <c r="AT11" s="333"/>
      <c r="AU11" s="333"/>
      <c r="AV11" s="333"/>
      <c r="AW11" s="333"/>
      <c r="AX11" s="333"/>
      <c r="AY11" s="333"/>
      <c r="AZ11" s="333"/>
      <c r="BA11" s="333"/>
      <c r="BB11" s="333"/>
      <c r="BC11" s="333"/>
      <c r="BD11" s="333"/>
      <c r="BE11" s="333"/>
      <c r="BF11" s="333"/>
      <c r="BG11" s="333"/>
      <c r="BH11" s="333"/>
      <c r="BI11" s="333"/>
    </row>
    <row r="12" spans="1:61" s="329" customFormat="1" x14ac:dyDescent="0.2">
      <c r="B12" s="378"/>
      <c r="C12" s="378"/>
      <c r="D12" s="379"/>
      <c r="E12" s="378"/>
      <c r="F12" s="378"/>
      <c r="G12" s="379"/>
      <c r="H12" s="378"/>
      <c r="I12" s="378"/>
      <c r="J12" s="379"/>
      <c r="K12" s="378"/>
      <c r="L12" s="378"/>
      <c r="M12" s="379"/>
      <c r="N12" s="378"/>
      <c r="O12" s="378"/>
      <c r="P12" s="379"/>
      <c r="Q12" s="378"/>
      <c r="R12" s="378"/>
      <c r="S12" s="379"/>
      <c r="T12" s="333"/>
      <c r="U12" s="333"/>
      <c r="V12" s="333"/>
      <c r="W12" s="333"/>
      <c r="X12" s="333"/>
      <c r="Y12" s="333"/>
      <c r="Z12" s="333"/>
      <c r="AA12" s="333"/>
      <c r="AB12" s="333"/>
      <c r="AC12" s="333"/>
      <c r="AD12" s="333"/>
      <c r="AE12" s="333"/>
      <c r="AF12" s="333"/>
      <c r="AG12" s="333"/>
      <c r="AH12" s="333"/>
      <c r="AI12" s="333"/>
      <c r="AJ12" s="333"/>
      <c r="AK12" s="333"/>
      <c r="AL12" s="333"/>
      <c r="AM12" s="333"/>
      <c r="AN12" s="333"/>
      <c r="AO12" s="333"/>
      <c r="AP12" s="333"/>
      <c r="AQ12" s="333"/>
      <c r="AR12" s="333"/>
      <c r="AS12" s="333"/>
      <c r="AT12" s="333"/>
      <c r="AU12" s="333"/>
      <c r="AV12" s="333"/>
      <c r="AW12" s="333"/>
      <c r="AX12" s="333"/>
      <c r="AY12" s="333"/>
      <c r="AZ12" s="333"/>
      <c r="BA12" s="333"/>
      <c r="BB12" s="333"/>
      <c r="BC12" s="333"/>
      <c r="BD12" s="333"/>
      <c r="BE12" s="333"/>
      <c r="BF12" s="333"/>
      <c r="BG12" s="333"/>
      <c r="BH12" s="333"/>
      <c r="BI12" s="333"/>
    </row>
    <row r="13" spans="1:61" s="329" customFormat="1" x14ac:dyDescent="0.2">
      <c r="A13" s="1042"/>
      <c r="B13" s="1976" t="s">
        <v>147</v>
      </c>
      <c r="C13" s="1977"/>
      <c r="D13" s="2006"/>
      <c r="E13" s="1977" t="s">
        <v>649</v>
      </c>
      <c r="F13" s="1977"/>
      <c r="G13" s="1977"/>
      <c r="H13" s="1976" t="s">
        <v>148</v>
      </c>
      <c r="I13" s="1977"/>
      <c r="J13" s="2006"/>
      <c r="K13" s="1977" t="s">
        <v>228</v>
      </c>
      <c r="L13" s="1977"/>
      <c r="M13" s="1977"/>
      <c r="N13" s="1976" t="s">
        <v>230</v>
      </c>
      <c r="O13" s="1977"/>
      <c r="P13" s="2006"/>
      <c r="Q13" s="1977" t="s">
        <v>205</v>
      </c>
      <c r="R13" s="1977"/>
      <c r="S13" s="2006"/>
      <c r="T13" s="374"/>
      <c r="U13" s="333"/>
      <c r="V13" s="333"/>
      <c r="W13" s="333"/>
      <c r="X13" s="333"/>
      <c r="Y13" s="333"/>
      <c r="Z13" s="333"/>
      <c r="AA13" s="333"/>
      <c r="AB13" s="333"/>
      <c r="AC13" s="333"/>
      <c r="AD13" s="333"/>
      <c r="AE13" s="333"/>
      <c r="AF13" s="333"/>
      <c r="AG13" s="333"/>
      <c r="AH13" s="333"/>
      <c r="AI13" s="333"/>
      <c r="AJ13" s="333"/>
      <c r="AK13" s="333"/>
      <c r="AL13" s="333"/>
      <c r="AM13" s="333"/>
      <c r="AN13" s="333"/>
      <c r="AO13" s="333"/>
      <c r="AP13" s="333"/>
      <c r="AQ13" s="333"/>
      <c r="AR13" s="333"/>
      <c r="AS13" s="333"/>
      <c r="AT13" s="333"/>
      <c r="AU13" s="333"/>
      <c r="AV13" s="333"/>
      <c r="AW13" s="333"/>
      <c r="AX13" s="333"/>
      <c r="AY13" s="333"/>
      <c r="AZ13" s="333"/>
      <c r="BA13" s="333"/>
      <c r="BB13" s="333"/>
      <c r="BC13" s="333"/>
      <c r="BD13" s="333"/>
      <c r="BE13" s="333"/>
      <c r="BF13" s="333"/>
      <c r="BG13" s="333"/>
      <c r="BH13" s="333"/>
      <c r="BI13" s="333"/>
    </row>
    <row r="14" spans="1:61" s="328" customFormat="1" x14ac:dyDescent="0.2">
      <c r="A14" s="1043"/>
      <c r="B14" s="1043">
        <v>2015</v>
      </c>
      <c r="C14" s="1044">
        <v>2014</v>
      </c>
      <c r="D14" s="1045" t="s">
        <v>149</v>
      </c>
      <c r="E14" s="1044">
        <v>2015</v>
      </c>
      <c r="F14" s="1044">
        <v>2014</v>
      </c>
      <c r="G14" s="1044" t="s">
        <v>149</v>
      </c>
      <c r="H14" s="1046">
        <v>2015</v>
      </c>
      <c r="I14" s="1047">
        <v>2014</v>
      </c>
      <c r="J14" s="1048" t="s">
        <v>149</v>
      </c>
      <c r="K14" s="1044">
        <v>2015</v>
      </c>
      <c r="L14" s="1044">
        <v>2014</v>
      </c>
      <c r="M14" s="1044" t="s">
        <v>149</v>
      </c>
      <c r="N14" s="1043">
        <v>2015</v>
      </c>
      <c r="O14" s="1044">
        <v>2014</v>
      </c>
      <c r="P14" s="1045" t="s">
        <v>149</v>
      </c>
      <c r="Q14" s="1044">
        <v>2014</v>
      </c>
      <c r="R14" s="1044">
        <v>2014</v>
      </c>
      <c r="S14" s="1045" t="s">
        <v>149</v>
      </c>
      <c r="T14" s="374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7"/>
      <c r="AF14" s="327"/>
      <c r="AG14" s="327"/>
      <c r="AH14" s="327"/>
      <c r="AI14" s="327"/>
      <c r="AJ14" s="327"/>
      <c r="AK14" s="327"/>
      <c r="AL14" s="327"/>
      <c r="AM14" s="327"/>
      <c r="AN14" s="327"/>
      <c r="AO14" s="327"/>
      <c r="AP14" s="327"/>
      <c r="AQ14" s="327"/>
      <c r="AR14" s="327"/>
      <c r="AS14" s="327"/>
      <c r="AT14" s="327"/>
      <c r="AU14" s="327"/>
      <c r="AV14" s="327"/>
      <c r="AW14" s="327"/>
      <c r="AX14" s="327"/>
      <c r="AY14" s="327"/>
      <c r="AZ14" s="327"/>
      <c r="BA14" s="327"/>
      <c r="BB14" s="327"/>
      <c r="BC14" s="327"/>
      <c r="BD14" s="327"/>
      <c r="BE14" s="327"/>
      <c r="BF14" s="327"/>
      <c r="BG14" s="327"/>
      <c r="BH14" s="327"/>
      <c r="BI14" s="327"/>
    </row>
    <row r="15" spans="1:61" s="328" customFormat="1" x14ac:dyDescent="0.2">
      <c r="A15" s="387" t="s">
        <v>151</v>
      </c>
      <c r="B15" s="1769">
        <v>8224564</v>
      </c>
      <c r="C15" s="1770">
        <v>7626625</v>
      </c>
      <c r="D15" s="1785">
        <v>7.8401520987330571</v>
      </c>
      <c r="E15" s="1770">
        <v>4692921</v>
      </c>
      <c r="F15" s="1770">
        <v>4498104</v>
      </c>
      <c r="G15" s="1790">
        <v>4.331091499885285</v>
      </c>
      <c r="H15" s="1771">
        <v>2069804</v>
      </c>
      <c r="I15" s="1772">
        <v>1804396</v>
      </c>
      <c r="J15" s="1785">
        <v>14.708966324465361</v>
      </c>
      <c r="K15" s="1770">
        <v>773490</v>
      </c>
      <c r="L15" s="1770">
        <v>651877</v>
      </c>
      <c r="M15" s="1790">
        <v>18.655820039670061</v>
      </c>
      <c r="N15" s="1769">
        <v>44540</v>
      </c>
      <c r="O15" s="1770">
        <v>46056</v>
      </c>
      <c r="P15" s="1785">
        <v>-3.2916449539690813</v>
      </c>
      <c r="Q15" s="1770">
        <v>643809</v>
      </c>
      <c r="R15" s="1770">
        <v>626192</v>
      </c>
      <c r="S15" s="1785">
        <v>2.8133543705444972</v>
      </c>
      <c r="T15" s="54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  <c r="AF15" s="327"/>
      <c r="AG15" s="327"/>
      <c r="AH15" s="327"/>
      <c r="AI15" s="327"/>
      <c r="AJ15" s="327"/>
      <c r="AK15" s="327"/>
      <c r="AL15" s="327"/>
      <c r="AM15" s="327"/>
      <c r="AN15" s="327"/>
      <c r="AO15" s="327"/>
      <c r="AP15" s="327"/>
      <c r="AQ15" s="327"/>
      <c r="AR15" s="327"/>
      <c r="AS15" s="327"/>
      <c r="AT15" s="327"/>
      <c r="AU15" s="327"/>
      <c r="AV15" s="327"/>
      <c r="AW15" s="327"/>
      <c r="AX15" s="327"/>
      <c r="AY15" s="327"/>
      <c r="AZ15" s="327"/>
      <c r="BA15" s="327"/>
      <c r="BB15" s="327"/>
      <c r="BC15" s="327"/>
      <c r="BD15" s="327"/>
      <c r="BE15" s="327"/>
      <c r="BF15" s="327"/>
      <c r="BG15" s="327"/>
      <c r="BH15" s="327"/>
      <c r="BI15" s="327"/>
    </row>
    <row r="16" spans="1:61" s="328" customFormat="1" x14ac:dyDescent="0.2">
      <c r="A16" s="387" t="s">
        <v>672</v>
      </c>
      <c r="B16" s="1769">
        <v>8145436</v>
      </c>
      <c r="C16" s="1770">
        <v>7536304</v>
      </c>
      <c r="D16" s="1785">
        <v>8.0826357323165308</v>
      </c>
      <c r="E16" s="1770">
        <v>4621958</v>
      </c>
      <c r="F16" s="1770">
        <v>4419921</v>
      </c>
      <c r="G16" s="1790">
        <v>4.5710545505225095</v>
      </c>
      <c r="H16" s="1771">
        <v>2063852</v>
      </c>
      <c r="I16" s="1772">
        <v>1797676</v>
      </c>
      <c r="J16" s="1785">
        <v>14.806672615087479</v>
      </c>
      <c r="K16" s="1770">
        <v>771992</v>
      </c>
      <c r="L16" s="1770">
        <v>650143</v>
      </c>
      <c r="M16" s="1790">
        <v>18.741876787106836</v>
      </c>
      <c r="N16" s="1769">
        <v>44540</v>
      </c>
      <c r="O16" s="1770">
        <v>46056</v>
      </c>
      <c r="P16" s="1785">
        <v>-3.2916449539690813</v>
      </c>
      <c r="Q16" s="1770">
        <v>643094</v>
      </c>
      <c r="R16" s="1770">
        <v>622508</v>
      </c>
      <c r="S16" s="1785">
        <v>3.3069454529098423</v>
      </c>
      <c r="T16" s="54"/>
      <c r="U16" s="327"/>
      <c r="V16" s="327"/>
      <c r="W16" s="327"/>
      <c r="X16" s="327"/>
      <c r="Y16" s="327"/>
      <c r="Z16" s="327"/>
      <c r="AA16" s="327"/>
      <c r="AB16" s="327"/>
      <c r="AC16" s="327"/>
      <c r="AD16" s="327"/>
      <c r="AE16" s="327"/>
      <c r="AF16" s="327"/>
      <c r="AG16" s="327"/>
      <c r="AH16" s="327"/>
      <c r="AI16" s="327"/>
      <c r="AJ16" s="327"/>
      <c r="AK16" s="327"/>
      <c r="AL16" s="327"/>
      <c r="AM16" s="327"/>
      <c r="AN16" s="327"/>
      <c r="AO16" s="327"/>
      <c r="AP16" s="327"/>
      <c r="AQ16" s="327"/>
      <c r="AR16" s="327"/>
      <c r="AS16" s="327"/>
      <c r="AT16" s="327"/>
      <c r="AU16" s="327"/>
      <c r="AV16" s="327"/>
      <c r="AW16" s="327"/>
      <c r="AX16" s="327"/>
      <c r="AY16" s="327"/>
      <c r="AZ16" s="327"/>
      <c r="BA16" s="327"/>
      <c r="BB16" s="327"/>
      <c r="BC16" s="327"/>
      <c r="BD16" s="327"/>
      <c r="BE16" s="327"/>
      <c r="BF16" s="327"/>
      <c r="BG16" s="327"/>
      <c r="BH16" s="327"/>
      <c r="BI16" s="327"/>
    </row>
    <row r="17" spans="1:61" s="328" customFormat="1" x14ac:dyDescent="0.2">
      <c r="A17" s="387" t="s">
        <v>679</v>
      </c>
      <c r="B17" s="1769">
        <v>79128</v>
      </c>
      <c r="C17" s="1770">
        <v>90321</v>
      </c>
      <c r="D17" s="1785">
        <v>-12.392466868170192</v>
      </c>
      <c r="E17" s="1770">
        <v>70963</v>
      </c>
      <c r="F17" s="1770">
        <v>78183</v>
      </c>
      <c r="G17" s="1790">
        <v>-9.2347441259608871</v>
      </c>
      <c r="H17" s="1771">
        <v>5952</v>
      </c>
      <c r="I17" s="1772">
        <v>6720</v>
      </c>
      <c r="J17" s="1787">
        <v>-11.428571428571429</v>
      </c>
      <c r="K17" s="1770">
        <v>1498</v>
      </c>
      <c r="L17" s="1770">
        <v>1734</v>
      </c>
      <c r="M17" s="1790">
        <v>-13.610149942329874</v>
      </c>
      <c r="N17" s="1769"/>
      <c r="O17" s="1770"/>
      <c r="P17" s="1785"/>
      <c r="Q17" s="1770">
        <v>715</v>
      </c>
      <c r="R17" s="1770">
        <v>3684</v>
      </c>
      <c r="S17" s="1785">
        <v>-80.591748099891419</v>
      </c>
      <c r="T17" s="54"/>
      <c r="U17" s="327"/>
      <c r="V17" s="327"/>
      <c r="W17" s="327"/>
      <c r="X17" s="327"/>
      <c r="Y17" s="327"/>
      <c r="Z17" s="327"/>
      <c r="AA17" s="327"/>
      <c r="AB17" s="327"/>
      <c r="AC17" s="327"/>
      <c r="AD17" s="327"/>
      <c r="AE17" s="327"/>
      <c r="AF17" s="327"/>
      <c r="AG17" s="327"/>
      <c r="AH17" s="327"/>
      <c r="AI17" s="327"/>
      <c r="AJ17" s="327"/>
      <c r="AK17" s="327"/>
      <c r="AL17" s="327"/>
      <c r="AM17" s="327"/>
      <c r="AN17" s="327"/>
      <c r="AO17" s="327"/>
      <c r="AP17" s="327"/>
      <c r="AQ17" s="327"/>
      <c r="AR17" s="327"/>
      <c r="AS17" s="327"/>
      <c r="AT17" s="327"/>
      <c r="AU17" s="327"/>
      <c r="AV17" s="327"/>
      <c r="AW17" s="327"/>
      <c r="AX17" s="327"/>
      <c r="AY17" s="327"/>
      <c r="AZ17" s="327"/>
      <c r="BA17" s="327"/>
      <c r="BB17" s="327"/>
      <c r="BC17" s="327"/>
      <c r="BD17" s="327"/>
      <c r="BE17" s="327"/>
      <c r="BF17" s="327"/>
      <c r="BG17" s="327"/>
      <c r="BH17" s="327"/>
      <c r="BI17" s="327"/>
    </row>
    <row r="18" spans="1:61" s="328" customFormat="1" x14ac:dyDescent="0.2">
      <c r="A18" s="582" t="s">
        <v>652</v>
      </c>
      <c r="B18" s="1773">
        <v>7217348</v>
      </c>
      <c r="C18" s="1774">
        <v>6681786</v>
      </c>
      <c r="D18" s="1786">
        <v>8.0152522095140419</v>
      </c>
      <c r="E18" s="1774">
        <v>3853180</v>
      </c>
      <c r="F18" s="1774">
        <v>3682655</v>
      </c>
      <c r="G18" s="1791">
        <v>4.6304907736402132</v>
      </c>
      <c r="H18" s="1775">
        <v>1904542</v>
      </c>
      <c r="I18" s="1776">
        <v>1680424</v>
      </c>
      <c r="J18" s="1786">
        <v>13.33699114033125</v>
      </c>
      <c r="K18" s="1774">
        <v>771992</v>
      </c>
      <c r="L18" s="1774">
        <v>650143</v>
      </c>
      <c r="M18" s="1791">
        <v>18.741876787106836</v>
      </c>
      <c r="N18" s="1773">
        <v>44540</v>
      </c>
      <c r="O18" s="1774">
        <v>46056</v>
      </c>
      <c r="P18" s="1786">
        <v>-3.2916449539690813</v>
      </c>
      <c r="Q18" s="1774">
        <v>643094</v>
      </c>
      <c r="R18" s="1774">
        <v>622508</v>
      </c>
      <c r="S18" s="1786">
        <v>3.3069454529098423</v>
      </c>
      <c r="T18" s="54"/>
      <c r="U18" s="327"/>
      <c r="V18" s="327"/>
      <c r="W18" s="327"/>
      <c r="X18" s="327"/>
      <c r="Y18" s="327"/>
      <c r="Z18" s="327"/>
      <c r="AA18" s="327"/>
      <c r="AB18" s="327"/>
      <c r="AC18" s="327"/>
      <c r="AD18" s="327"/>
      <c r="AE18" s="327"/>
      <c r="AF18" s="327"/>
      <c r="AG18" s="327"/>
      <c r="AH18" s="327"/>
      <c r="AI18" s="327"/>
      <c r="AJ18" s="327"/>
      <c r="AK18" s="327"/>
      <c r="AL18" s="327"/>
      <c r="AM18" s="327"/>
      <c r="AN18" s="327"/>
      <c r="AO18" s="327"/>
      <c r="AP18" s="327"/>
      <c r="AQ18" s="327"/>
      <c r="AR18" s="327"/>
      <c r="AS18" s="327"/>
      <c r="AT18" s="327"/>
      <c r="AU18" s="327"/>
      <c r="AV18" s="327"/>
      <c r="AW18" s="327"/>
      <c r="AX18" s="327"/>
      <c r="AY18" s="327"/>
      <c r="AZ18" s="327"/>
      <c r="BA18" s="327"/>
      <c r="BB18" s="327"/>
      <c r="BC18" s="327"/>
      <c r="BD18" s="327"/>
      <c r="BE18" s="327"/>
      <c r="BF18" s="327"/>
      <c r="BG18" s="327"/>
      <c r="BH18" s="327"/>
      <c r="BI18" s="327"/>
    </row>
    <row r="19" spans="1:61" x14ac:dyDescent="0.2">
      <c r="A19" s="970" t="s">
        <v>671</v>
      </c>
      <c r="B19" s="1777">
        <v>66504</v>
      </c>
      <c r="C19" s="1778">
        <v>60546</v>
      </c>
      <c r="D19" s="1787">
        <v>9.84045188782083</v>
      </c>
      <c r="E19" s="1778">
        <v>48411</v>
      </c>
      <c r="F19" s="1778">
        <v>45228</v>
      </c>
      <c r="G19" s="1792">
        <v>7.0376757760679229</v>
      </c>
      <c r="H19" s="1779">
        <v>10921</v>
      </c>
      <c r="I19" s="1780">
        <v>10512</v>
      </c>
      <c r="J19" s="1787">
        <v>3.890791476407915</v>
      </c>
      <c r="K19" s="1778">
        <v>7172</v>
      </c>
      <c r="L19" s="1778">
        <v>4806</v>
      </c>
      <c r="M19" s="1792">
        <v>49.230129005409907</v>
      </c>
      <c r="N19" s="1777"/>
      <c r="O19" s="1778"/>
      <c r="P19" s="1787"/>
      <c r="Q19" s="1778"/>
      <c r="R19" s="1778"/>
      <c r="S19" s="1787"/>
      <c r="T19" s="374"/>
    </row>
    <row r="20" spans="1:61" x14ac:dyDescent="0.2">
      <c r="A20" s="970" t="s">
        <v>680</v>
      </c>
      <c r="B20" s="1777">
        <v>39935</v>
      </c>
      <c r="C20" s="1778">
        <v>60522</v>
      </c>
      <c r="D20" s="1787">
        <v>-34.015729817256535</v>
      </c>
      <c r="E20" s="1778">
        <v>25428</v>
      </c>
      <c r="F20" s="1778">
        <v>40725</v>
      </c>
      <c r="G20" s="1792">
        <v>-37.561694290976064</v>
      </c>
      <c r="H20" s="1779">
        <v>14507</v>
      </c>
      <c r="I20" s="1780">
        <v>19797</v>
      </c>
      <c r="J20" s="1787">
        <v>-26.721220386927314</v>
      </c>
      <c r="K20" s="1778"/>
      <c r="L20" s="1778"/>
      <c r="M20" s="1792"/>
      <c r="N20" s="1777"/>
      <c r="O20" s="1778"/>
      <c r="P20" s="1787"/>
      <c r="Q20" s="1778"/>
      <c r="R20" s="1778"/>
      <c r="S20" s="1787"/>
      <c r="T20" s="374"/>
    </row>
    <row r="21" spans="1:61" x14ac:dyDescent="0.2">
      <c r="A21" s="970" t="s">
        <v>776</v>
      </c>
      <c r="B21" s="1777">
        <v>0</v>
      </c>
      <c r="C21" s="1778">
        <v>2954</v>
      </c>
      <c r="D21" s="1788">
        <v>-100</v>
      </c>
      <c r="E21" s="1778">
        <v>0</v>
      </c>
      <c r="F21" s="1778">
        <v>2954</v>
      </c>
      <c r="G21" s="1793">
        <v>-100</v>
      </c>
      <c r="H21" s="1779"/>
      <c r="I21" s="1780"/>
      <c r="J21" s="1788"/>
      <c r="K21" s="1778"/>
      <c r="L21" s="1778"/>
      <c r="M21" s="1793"/>
      <c r="N21" s="1777"/>
      <c r="O21" s="1778"/>
      <c r="P21" s="1787"/>
      <c r="Q21" s="1778"/>
      <c r="R21" s="1778"/>
      <c r="S21" s="1788"/>
      <c r="T21" s="374"/>
    </row>
    <row r="22" spans="1:61" x14ac:dyDescent="0.2">
      <c r="A22" s="970" t="s">
        <v>152</v>
      </c>
      <c r="B22" s="1777">
        <v>158160</v>
      </c>
      <c r="C22" s="1778">
        <v>146350</v>
      </c>
      <c r="D22" s="1787">
        <v>8.0696959344038266</v>
      </c>
      <c r="E22" s="1778">
        <v>104210</v>
      </c>
      <c r="F22" s="1778">
        <v>86173</v>
      </c>
      <c r="G22" s="1793">
        <v>20.931150128230421</v>
      </c>
      <c r="H22" s="1779">
        <v>30797</v>
      </c>
      <c r="I22" s="1780">
        <v>37973</v>
      </c>
      <c r="J22" s="1787">
        <v>-18.897637795275589</v>
      </c>
      <c r="K22" s="1778">
        <v>15951</v>
      </c>
      <c r="L22" s="1778">
        <v>11466</v>
      </c>
      <c r="M22" s="1792">
        <v>39.115646258503403</v>
      </c>
      <c r="N22" s="1777"/>
      <c r="O22" s="1778"/>
      <c r="P22" s="1787"/>
      <c r="Q22" s="1778">
        <v>7202</v>
      </c>
      <c r="R22" s="1778">
        <v>10738</v>
      </c>
      <c r="S22" s="1787">
        <v>-32.929782082324458</v>
      </c>
      <c r="T22" s="374"/>
    </row>
    <row r="23" spans="1:61" x14ac:dyDescent="0.2">
      <c r="A23" s="970" t="s">
        <v>742</v>
      </c>
      <c r="B23" s="1777">
        <v>0</v>
      </c>
      <c r="C23" s="1778">
        <v>2280</v>
      </c>
      <c r="D23" s="1787">
        <v>-100</v>
      </c>
      <c r="E23" s="1778">
        <v>0</v>
      </c>
      <c r="F23" s="1778">
        <v>2280</v>
      </c>
      <c r="G23" s="1793">
        <v>-100</v>
      </c>
      <c r="H23" s="1779"/>
      <c r="I23" s="1780"/>
      <c r="J23" s="1787"/>
      <c r="K23" s="1778"/>
      <c r="L23" s="1778"/>
      <c r="M23" s="1792"/>
      <c r="N23" s="1777"/>
      <c r="O23" s="1778"/>
      <c r="P23" s="1787"/>
      <c r="Q23" s="1778"/>
      <c r="R23" s="1778"/>
      <c r="S23" s="1787"/>
      <c r="T23" s="374"/>
    </row>
    <row r="24" spans="1:61" x14ac:dyDescent="0.2">
      <c r="A24" s="970" t="s">
        <v>743</v>
      </c>
      <c r="B24" s="1777">
        <v>0</v>
      </c>
      <c r="C24" s="1778">
        <v>4560</v>
      </c>
      <c r="D24" s="1787">
        <v>-100</v>
      </c>
      <c r="E24" s="1778">
        <v>0</v>
      </c>
      <c r="F24" s="1778">
        <v>4560</v>
      </c>
      <c r="G24" s="1793">
        <v>-100</v>
      </c>
      <c r="H24" s="1779"/>
      <c r="I24" s="1780"/>
      <c r="J24" s="1787"/>
      <c r="K24" s="1778"/>
      <c r="L24" s="1778"/>
      <c r="M24" s="1792"/>
      <c r="N24" s="1777"/>
      <c r="O24" s="1778"/>
      <c r="P24" s="1787"/>
      <c r="Q24" s="1778"/>
      <c r="R24" s="1778"/>
      <c r="S24" s="1787"/>
      <c r="T24" s="374"/>
    </row>
    <row r="25" spans="1:61" x14ac:dyDescent="0.2">
      <c r="A25" s="970" t="s">
        <v>183</v>
      </c>
      <c r="B25" s="1777">
        <v>297479</v>
      </c>
      <c r="C25" s="1778">
        <v>296747</v>
      </c>
      <c r="D25" s="1787">
        <v>0.24667477683009434</v>
      </c>
      <c r="E25" s="1778">
        <v>297479</v>
      </c>
      <c r="F25" s="1778">
        <v>296747</v>
      </c>
      <c r="G25" s="1793">
        <v>0.24667477683009434</v>
      </c>
      <c r="H25" s="1779"/>
      <c r="I25" s="1780"/>
      <c r="J25" s="1787"/>
      <c r="K25" s="1778"/>
      <c r="L25" s="1778"/>
      <c r="M25" s="1792"/>
      <c r="N25" s="1777"/>
      <c r="O25" s="1778"/>
      <c r="P25" s="1787"/>
      <c r="Q25" s="1778"/>
      <c r="R25" s="1778"/>
      <c r="S25" s="1787"/>
      <c r="T25" s="374"/>
    </row>
    <row r="26" spans="1:61" x14ac:dyDescent="0.2">
      <c r="A26" s="970" t="s">
        <v>153</v>
      </c>
      <c r="B26" s="1777">
        <v>2541330</v>
      </c>
      <c r="C26" s="1778">
        <v>2456779</v>
      </c>
      <c r="D26" s="1787">
        <v>3.441538697619932</v>
      </c>
      <c r="E26" s="1778">
        <v>1358011</v>
      </c>
      <c r="F26" s="1778">
        <v>1306843</v>
      </c>
      <c r="G26" s="1793">
        <v>3.915389989463157</v>
      </c>
      <c r="H26" s="1779">
        <v>590630</v>
      </c>
      <c r="I26" s="1780">
        <v>583813</v>
      </c>
      <c r="J26" s="1787">
        <v>1.1676684143724103</v>
      </c>
      <c r="K26" s="1778">
        <v>288998</v>
      </c>
      <c r="L26" s="1778">
        <v>249496</v>
      </c>
      <c r="M26" s="1792">
        <v>15.832718761022221</v>
      </c>
      <c r="N26" s="1777">
        <v>44540</v>
      </c>
      <c r="O26" s="1778">
        <v>46056</v>
      </c>
      <c r="P26" s="1787">
        <v>-3.2916449539690813</v>
      </c>
      <c r="Q26" s="1778">
        <v>259151</v>
      </c>
      <c r="R26" s="1778">
        <v>270571</v>
      </c>
      <c r="S26" s="1787">
        <v>-4.2207036230786006</v>
      </c>
      <c r="T26" s="374"/>
    </row>
    <row r="27" spans="1:61" x14ac:dyDescent="0.2">
      <c r="A27" s="970" t="s">
        <v>154</v>
      </c>
      <c r="B27" s="1777">
        <v>393196</v>
      </c>
      <c r="C27" s="1778">
        <v>366472</v>
      </c>
      <c r="D27" s="1787">
        <v>7.2922351502979765</v>
      </c>
      <c r="E27" s="1778">
        <v>135443</v>
      </c>
      <c r="F27" s="1778">
        <v>136802</v>
      </c>
      <c r="G27" s="1793">
        <v>-0.99340652914431082</v>
      </c>
      <c r="H27" s="1779">
        <v>154625</v>
      </c>
      <c r="I27" s="1780">
        <v>150298</v>
      </c>
      <c r="J27" s="1787">
        <v>2.8789471583121529</v>
      </c>
      <c r="K27" s="1778">
        <v>65364</v>
      </c>
      <c r="L27" s="1778">
        <v>45799</v>
      </c>
      <c r="M27" s="1792">
        <v>42.719273346579619</v>
      </c>
      <c r="N27" s="1777"/>
      <c r="O27" s="1778"/>
      <c r="P27" s="1787"/>
      <c r="Q27" s="1778">
        <v>37764</v>
      </c>
      <c r="R27" s="1778">
        <v>33573</v>
      </c>
      <c r="S27" s="1787">
        <v>12.483245465105888</v>
      </c>
      <c r="T27" s="374"/>
    </row>
    <row r="28" spans="1:61" x14ac:dyDescent="0.2">
      <c r="A28" s="970" t="s">
        <v>155</v>
      </c>
      <c r="B28" s="1777">
        <v>503861</v>
      </c>
      <c r="C28" s="1778">
        <v>485599</v>
      </c>
      <c r="D28" s="1787">
        <v>3.7607161464500543</v>
      </c>
      <c r="E28" s="1778">
        <v>258297</v>
      </c>
      <c r="F28" s="1778">
        <v>255129</v>
      </c>
      <c r="G28" s="1793">
        <v>1.2417247745258282</v>
      </c>
      <c r="H28" s="1779">
        <v>114512</v>
      </c>
      <c r="I28" s="1780">
        <v>107540</v>
      </c>
      <c r="J28" s="1787">
        <v>6.4831690533754882</v>
      </c>
      <c r="K28" s="1778">
        <v>60386</v>
      </c>
      <c r="L28" s="1778">
        <v>58520</v>
      </c>
      <c r="M28" s="1792">
        <v>3.1886534518113461</v>
      </c>
      <c r="N28" s="1777"/>
      <c r="O28" s="1778"/>
      <c r="P28" s="1787"/>
      <c r="Q28" s="1778">
        <v>70666</v>
      </c>
      <c r="R28" s="1778">
        <v>64410</v>
      </c>
      <c r="S28" s="1787">
        <v>9.7127775190187862</v>
      </c>
      <c r="T28" s="374"/>
    </row>
    <row r="29" spans="1:61" x14ac:dyDescent="0.2">
      <c r="A29" s="970" t="s">
        <v>777</v>
      </c>
      <c r="B29" s="1777">
        <v>0</v>
      </c>
      <c r="C29" s="1778">
        <v>4560</v>
      </c>
      <c r="D29" s="1788">
        <v>-100</v>
      </c>
      <c r="E29" s="1778">
        <v>0</v>
      </c>
      <c r="F29" s="1778">
        <v>4560</v>
      </c>
      <c r="G29" s="1793">
        <v>-100</v>
      </c>
      <c r="H29" s="1779"/>
      <c r="I29" s="1780"/>
      <c r="J29" s="1787"/>
      <c r="K29" s="1778"/>
      <c r="L29" s="1778"/>
      <c r="M29" s="1792"/>
      <c r="N29" s="1777"/>
      <c r="O29" s="1778"/>
      <c r="P29" s="1787"/>
      <c r="Q29" s="1778"/>
      <c r="R29" s="1778"/>
      <c r="S29" s="1787"/>
      <c r="T29" s="374"/>
    </row>
    <row r="30" spans="1:61" x14ac:dyDescent="0.2">
      <c r="A30" s="970" t="s">
        <v>156</v>
      </c>
      <c r="B30" s="1777">
        <v>323294</v>
      </c>
      <c r="C30" s="1778">
        <v>308441</v>
      </c>
      <c r="D30" s="1787">
        <v>4.8155076659717739</v>
      </c>
      <c r="E30" s="1778">
        <v>176105</v>
      </c>
      <c r="F30" s="1778">
        <v>168365</v>
      </c>
      <c r="G30" s="1793">
        <v>4.5971549906453237</v>
      </c>
      <c r="H30" s="1779">
        <v>101875</v>
      </c>
      <c r="I30" s="1780">
        <v>96959</v>
      </c>
      <c r="J30" s="1787">
        <v>5.070184304706113</v>
      </c>
      <c r="K30" s="1778">
        <v>28851</v>
      </c>
      <c r="L30" s="1778">
        <v>26736</v>
      </c>
      <c r="M30" s="1792">
        <v>7.9106822262118488</v>
      </c>
      <c r="N30" s="1777"/>
      <c r="O30" s="1778"/>
      <c r="P30" s="1787"/>
      <c r="Q30" s="1778">
        <v>16463</v>
      </c>
      <c r="R30" s="1778">
        <v>16381</v>
      </c>
      <c r="S30" s="1787">
        <v>0.50057994017459251</v>
      </c>
      <c r="T30" s="374"/>
    </row>
    <row r="31" spans="1:61" x14ac:dyDescent="0.2">
      <c r="A31" s="970" t="s">
        <v>157</v>
      </c>
      <c r="B31" s="1777">
        <v>154030</v>
      </c>
      <c r="C31" s="1778">
        <v>153292</v>
      </c>
      <c r="D31" s="1787">
        <v>0.48143412572084654</v>
      </c>
      <c r="E31" s="1778">
        <v>94535</v>
      </c>
      <c r="F31" s="1778">
        <v>94535</v>
      </c>
      <c r="G31" s="1793">
        <v>0</v>
      </c>
      <c r="H31" s="1779">
        <v>59495</v>
      </c>
      <c r="I31" s="1780">
        <v>58757</v>
      </c>
      <c r="J31" s="1787">
        <v>1.2560205592525147</v>
      </c>
      <c r="K31" s="1778"/>
      <c r="L31" s="1778"/>
      <c r="M31" s="1792"/>
      <c r="N31" s="1777"/>
      <c r="O31" s="1778"/>
      <c r="P31" s="1787"/>
      <c r="Q31" s="1778"/>
      <c r="R31" s="1778"/>
      <c r="S31" s="1787"/>
      <c r="T31" s="374"/>
    </row>
    <row r="32" spans="1:61" x14ac:dyDescent="0.2">
      <c r="A32" s="970" t="s">
        <v>158</v>
      </c>
      <c r="B32" s="1777">
        <v>92628</v>
      </c>
      <c r="C32" s="1778">
        <v>92916</v>
      </c>
      <c r="D32" s="1787">
        <v>-0.30995738086013175</v>
      </c>
      <c r="E32" s="1778">
        <v>92628</v>
      </c>
      <c r="F32" s="1778">
        <v>92916</v>
      </c>
      <c r="G32" s="1793">
        <v>-0.30995738086013175</v>
      </c>
      <c r="H32" s="1779"/>
      <c r="I32" s="1780"/>
      <c r="J32" s="1787"/>
      <c r="K32" s="1778"/>
      <c r="L32" s="1778"/>
      <c r="M32" s="1792"/>
      <c r="N32" s="1777"/>
      <c r="O32" s="1778"/>
      <c r="P32" s="1787"/>
      <c r="Q32" s="1778"/>
      <c r="R32" s="1778"/>
      <c r="S32" s="1788"/>
      <c r="T32" s="374"/>
    </row>
    <row r="33" spans="1:20" x14ac:dyDescent="0.2">
      <c r="A33" s="970" t="s">
        <v>159</v>
      </c>
      <c r="B33" s="1777">
        <v>285632</v>
      </c>
      <c r="C33" s="1778">
        <v>269449</v>
      </c>
      <c r="D33" s="1787">
        <v>6.0059603115988551</v>
      </c>
      <c r="E33" s="1778">
        <v>161426</v>
      </c>
      <c r="F33" s="1778">
        <v>163491</v>
      </c>
      <c r="G33" s="1793">
        <v>-1.2630664684906203</v>
      </c>
      <c r="H33" s="1779">
        <v>67808</v>
      </c>
      <c r="I33" s="1780">
        <v>71170</v>
      </c>
      <c r="J33" s="1787">
        <v>-4.7239005198819726</v>
      </c>
      <c r="K33" s="1778">
        <v>21027</v>
      </c>
      <c r="L33" s="1778">
        <v>0</v>
      </c>
      <c r="M33" s="1792" t="s">
        <v>1101</v>
      </c>
      <c r="N33" s="1777"/>
      <c r="O33" s="1778"/>
      <c r="P33" s="1787"/>
      <c r="Q33" s="1778">
        <v>35371</v>
      </c>
      <c r="R33" s="1778">
        <v>34788</v>
      </c>
      <c r="S33" s="1788">
        <v>1.6758652408876622</v>
      </c>
      <c r="T33" s="374"/>
    </row>
    <row r="34" spans="1:20" x14ac:dyDescent="0.2">
      <c r="A34" s="970" t="s">
        <v>160</v>
      </c>
      <c r="B34" s="1777">
        <v>1145676</v>
      </c>
      <c r="C34" s="1778">
        <v>933968</v>
      </c>
      <c r="D34" s="1787">
        <v>22.667586041491784</v>
      </c>
      <c r="E34" s="1778">
        <v>582950</v>
      </c>
      <c r="F34" s="1778">
        <v>545474</v>
      </c>
      <c r="G34" s="1793">
        <v>6.8703549573398552</v>
      </c>
      <c r="H34" s="1779">
        <v>333855</v>
      </c>
      <c r="I34" s="1780">
        <v>180200</v>
      </c>
      <c r="J34" s="1787">
        <v>85.269145394006657</v>
      </c>
      <c r="K34" s="1778">
        <v>144913</v>
      </c>
      <c r="L34" s="1778">
        <v>134584</v>
      </c>
      <c r="M34" s="1792">
        <v>7.6747607442192241</v>
      </c>
      <c r="N34" s="1777"/>
      <c r="O34" s="1778"/>
      <c r="P34" s="1787"/>
      <c r="Q34" s="1778">
        <v>83958</v>
      </c>
      <c r="R34" s="1778">
        <v>73710</v>
      </c>
      <c r="S34" s="1787">
        <v>13.903133903133902</v>
      </c>
      <c r="T34" s="374"/>
    </row>
    <row r="35" spans="1:20" x14ac:dyDescent="0.2">
      <c r="A35" s="970" t="s">
        <v>161</v>
      </c>
      <c r="B35" s="1777">
        <v>357418</v>
      </c>
      <c r="C35" s="1778">
        <v>313038</v>
      </c>
      <c r="D35" s="1787">
        <v>14.177192545313988</v>
      </c>
      <c r="E35" s="1778">
        <v>135384</v>
      </c>
      <c r="F35" s="1778">
        <v>103857</v>
      </c>
      <c r="G35" s="1793">
        <v>30.35616280077414</v>
      </c>
      <c r="H35" s="1779">
        <v>154030</v>
      </c>
      <c r="I35" s="1780">
        <v>150046</v>
      </c>
      <c r="J35" s="1787">
        <v>2.6551857430388015</v>
      </c>
      <c r="K35" s="1778">
        <v>34100</v>
      </c>
      <c r="L35" s="1778">
        <v>25590</v>
      </c>
      <c r="M35" s="1792">
        <v>33.255177803829625</v>
      </c>
      <c r="N35" s="1777"/>
      <c r="O35" s="1778"/>
      <c r="P35" s="1787"/>
      <c r="Q35" s="1778">
        <v>33904</v>
      </c>
      <c r="R35" s="1778">
        <v>33545</v>
      </c>
      <c r="S35" s="1787">
        <v>1.070204203308988</v>
      </c>
      <c r="T35" s="374"/>
    </row>
    <row r="36" spans="1:20" x14ac:dyDescent="0.2">
      <c r="A36" s="970" t="s">
        <v>162</v>
      </c>
      <c r="B36" s="1777">
        <v>858205</v>
      </c>
      <c r="C36" s="1778">
        <v>715343</v>
      </c>
      <c r="D36" s="1787">
        <v>19.971118750026211</v>
      </c>
      <c r="E36" s="1778">
        <v>382873</v>
      </c>
      <c r="F36" s="1778">
        <v>324046</v>
      </c>
      <c r="G36" s="1793">
        <v>18.153904075347327</v>
      </c>
      <c r="H36" s="1779">
        <v>271487</v>
      </c>
      <c r="I36" s="1780">
        <v>213359</v>
      </c>
      <c r="J36" s="1787">
        <v>27.244222179519028</v>
      </c>
      <c r="K36" s="1778">
        <v>105230</v>
      </c>
      <c r="L36" s="1778">
        <v>93146</v>
      </c>
      <c r="M36" s="1792">
        <v>12.973181886500761</v>
      </c>
      <c r="N36" s="1777"/>
      <c r="O36" s="1778"/>
      <c r="P36" s="1787"/>
      <c r="Q36" s="1778">
        <v>98615</v>
      </c>
      <c r="R36" s="1778">
        <v>84792</v>
      </c>
      <c r="S36" s="1787">
        <v>16.302245494858006</v>
      </c>
      <c r="T36" s="374"/>
    </row>
    <row r="37" spans="1:20" x14ac:dyDescent="0.2">
      <c r="A37" s="970" t="s">
        <v>778</v>
      </c>
      <c r="B37" s="1777">
        <v>0</v>
      </c>
      <c r="C37" s="1778">
        <v>7970</v>
      </c>
      <c r="D37" s="1787">
        <v>-100</v>
      </c>
      <c r="E37" s="1778">
        <v>0</v>
      </c>
      <c r="F37" s="1778">
        <v>7970</v>
      </c>
      <c r="G37" s="1793">
        <v>-100</v>
      </c>
      <c r="H37" s="1779"/>
      <c r="I37" s="1780"/>
      <c r="J37" s="1787"/>
      <c r="K37" s="1778"/>
      <c r="L37" s="1778"/>
      <c r="M37" s="1792"/>
      <c r="N37" s="1777"/>
      <c r="O37" s="1778"/>
      <c r="P37" s="1787"/>
      <c r="Q37" s="1778"/>
      <c r="R37" s="1778"/>
      <c r="S37" s="1787"/>
      <c r="T37" s="374"/>
    </row>
    <row r="38" spans="1:20" x14ac:dyDescent="0.2">
      <c r="A38" s="582" t="s">
        <v>653</v>
      </c>
      <c r="B38" s="1773">
        <v>928088</v>
      </c>
      <c r="C38" s="1774">
        <v>854518</v>
      </c>
      <c r="D38" s="1786">
        <v>8.609531923259663</v>
      </c>
      <c r="E38" s="1774">
        <v>768778</v>
      </c>
      <c r="F38" s="1774">
        <v>737266</v>
      </c>
      <c r="G38" s="1791">
        <v>4.2741697026581997</v>
      </c>
      <c r="H38" s="1775">
        <v>159310</v>
      </c>
      <c r="I38" s="1776">
        <v>117252</v>
      </c>
      <c r="J38" s="1786">
        <v>35.869750622590658</v>
      </c>
      <c r="K38" s="1774"/>
      <c r="L38" s="1774"/>
      <c r="M38" s="1791"/>
      <c r="N38" s="1773"/>
      <c r="O38" s="1774"/>
      <c r="P38" s="1786"/>
      <c r="Q38" s="1774"/>
      <c r="R38" s="1774"/>
      <c r="S38" s="1786"/>
      <c r="T38" s="54"/>
    </row>
    <row r="39" spans="1:20" x14ac:dyDescent="0.2">
      <c r="A39" s="970" t="s">
        <v>163</v>
      </c>
      <c r="B39" s="1777">
        <v>117518</v>
      </c>
      <c r="C39" s="1778">
        <v>107380</v>
      </c>
      <c r="D39" s="1787">
        <v>9.4412367293723225</v>
      </c>
      <c r="E39" s="1778">
        <v>117518</v>
      </c>
      <c r="F39" s="1778">
        <v>107380</v>
      </c>
      <c r="G39" s="1792">
        <v>9.4412367293723225</v>
      </c>
      <c r="H39" s="1779"/>
      <c r="I39" s="1780"/>
      <c r="J39" s="1787"/>
      <c r="K39" s="1778"/>
      <c r="L39" s="1778"/>
      <c r="M39" s="1792"/>
      <c r="N39" s="1777"/>
      <c r="O39" s="1778"/>
      <c r="P39" s="1787"/>
      <c r="Q39" s="1778"/>
      <c r="R39" s="1778"/>
      <c r="S39" s="1787"/>
      <c r="T39" s="374"/>
    </row>
    <row r="40" spans="1:20" x14ac:dyDescent="0.2">
      <c r="A40" s="970" t="s">
        <v>164</v>
      </c>
      <c r="B40" s="1777">
        <v>164471</v>
      </c>
      <c r="C40" s="1778">
        <v>140704</v>
      </c>
      <c r="D40" s="1787">
        <v>16.891488514896523</v>
      </c>
      <c r="E40" s="1778">
        <v>123535</v>
      </c>
      <c r="F40" s="1778">
        <v>125912</v>
      </c>
      <c r="G40" s="1792">
        <v>-1.8878264184509816</v>
      </c>
      <c r="H40" s="1779">
        <v>40936</v>
      </c>
      <c r="I40" s="1780">
        <v>14792</v>
      </c>
      <c r="J40" s="1787">
        <v>176.74418604651163</v>
      </c>
      <c r="K40" s="1778"/>
      <c r="L40" s="1778"/>
      <c r="M40" s="1792"/>
      <c r="N40" s="1777"/>
      <c r="O40" s="1778"/>
      <c r="P40" s="1787"/>
      <c r="Q40" s="1778"/>
      <c r="R40" s="1778"/>
      <c r="S40" s="1787"/>
      <c r="T40" s="374"/>
    </row>
    <row r="41" spans="1:20" x14ac:dyDescent="0.2">
      <c r="A41" s="970" t="s">
        <v>165</v>
      </c>
      <c r="B41" s="1777">
        <v>283836</v>
      </c>
      <c r="C41" s="1778">
        <v>261382</v>
      </c>
      <c r="D41" s="1787">
        <v>8.5904920767306088</v>
      </c>
      <c r="E41" s="1778">
        <v>165462</v>
      </c>
      <c r="F41" s="1778">
        <v>158922</v>
      </c>
      <c r="G41" s="1792">
        <v>4.1152263374485596</v>
      </c>
      <c r="H41" s="1779">
        <v>118374</v>
      </c>
      <c r="I41" s="1780">
        <v>102460</v>
      </c>
      <c r="J41" s="1787">
        <v>15.531914893617021</v>
      </c>
      <c r="K41" s="1778"/>
      <c r="L41" s="1778"/>
      <c r="M41" s="1792"/>
      <c r="N41" s="1777"/>
      <c r="O41" s="1778"/>
      <c r="P41" s="1787"/>
      <c r="Q41" s="1778"/>
      <c r="R41" s="1778"/>
      <c r="S41" s="1787"/>
      <c r="T41" s="374"/>
    </row>
    <row r="42" spans="1:20" x14ac:dyDescent="0.2">
      <c r="A42" s="970" t="s">
        <v>166</v>
      </c>
      <c r="B42" s="1777">
        <v>123789</v>
      </c>
      <c r="C42" s="1778">
        <v>118930</v>
      </c>
      <c r="D42" s="1787">
        <v>4.0855965694105771</v>
      </c>
      <c r="E42" s="1778">
        <v>123789</v>
      </c>
      <c r="F42" s="1778">
        <v>118930</v>
      </c>
      <c r="G42" s="1792">
        <v>4.0855965694105771</v>
      </c>
      <c r="H42" s="1779"/>
      <c r="I42" s="1780"/>
      <c r="J42" s="1787"/>
      <c r="K42" s="1778"/>
      <c r="L42" s="1778"/>
      <c r="M42" s="1792"/>
      <c r="N42" s="1777"/>
      <c r="O42" s="1778"/>
      <c r="P42" s="1787"/>
      <c r="Q42" s="1778"/>
      <c r="R42" s="1778"/>
      <c r="S42" s="1787"/>
      <c r="T42" s="374"/>
    </row>
    <row r="43" spans="1:20" x14ac:dyDescent="0.2">
      <c r="A43" s="970" t="s">
        <v>1117</v>
      </c>
      <c r="B43" s="1777">
        <v>10622</v>
      </c>
      <c r="C43" s="1778">
        <v>0</v>
      </c>
      <c r="D43" s="1788" t="s">
        <v>1101</v>
      </c>
      <c r="E43" s="1778">
        <v>10622</v>
      </c>
      <c r="F43" s="1778">
        <v>0</v>
      </c>
      <c r="G43" s="1794" t="s">
        <v>1101</v>
      </c>
      <c r="H43" s="1779"/>
      <c r="I43" s="1780"/>
      <c r="J43" s="1787"/>
      <c r="K43" s="1778"/>
      <c r="L43" s="1778"/>
      <c r="M43" s="1792"/>
      <c r="N43" s="1777"/>
      <c r="O43" s="1778"/>
      <c r="P43" s="1787"/>
      <c r="Q43" s="1778"/>
      <c r="R43" s="1778"/>
      <c r="S43" s="1787"/>
      <c r="T43" s="374"/>
    </row>
    <row r="44" spans="1:20" x14ac:dyDescent="0.2">
      <c r="A44" s="970" t="s">
        <v>744</v>
      </c>
      <c r="B44" s="1777">
        <v>98866</v>
      </c>
      <c r="C44" s="1778">
        <v>95684</v>
      </c>
      <c r="D44" s="1787">
        <v>3.3255298691526276</v>
      </c>
      <c r="E44" s="1778">
        <v>98866</v>
      </c>
      <c r="F44" s="1778">
        <v>95684</v>
      </c>
      <c r="G44" s="1792">
        <v>3.3255298691526276</v>
      </c>
      <c r="H44" s="1779"/>
      <c r="I44" s="1780"/>
      <c r="J44" s="1796"/>
      <c r="K44" s="1778"/>
      <c r="L44" s="1778"/>
      <c r="M44" s="1792"/>
      <c r="N44" s="1777"/>
      <c r="O44" s="1778"/>
      <c r="P44" s="1787"/>
      <c r="Q44" s="1778"/>
      <c r="R44" s="1778"/>
      <c r="S44" s="1787"/>
      <c r="T44" s="374"/>
    </row>
    <row r="45" spans="1:20" x14ac:dyDescent="0.2">
      <c r="A45" s="970" t="s">
        <v>167</v>
      </c>
      <c r="B45" s="1777">
        <v>87362</v>
      </c>
      <c r="C45" s="1778">
        <v>88330</v>
      </c>
      <c r="D45" s="1787">
        <v>-1.095890410958904</v>
      </c>
      <c r="E45" s="1778">
        <v>87362</v>
      </c>
      <c r="F45" s="1778">
        <v>88330</v>
      </c>
      <c r="G45" s="1792">
        <v>-1.095890410958904</v>
      </c>
      <c r="H45" s="1779"/>
      <c r="I45" s="1780"/>
      <c r="J45" s="1796"/>
      <c r="K45" s="1778"/>
      <c r="L45" s="1778"/>
      <c r="M45" s="1792"/>
      <c r="N45" s="1777"/>
      <c r="O45" s="1778"/>
      <c r="P45" s="1787"/>
      <c r="Q45" s="1778"/>
      <c r="R45" s="1778"/>
      <c r="S45" s="1787"/>
      <c r="T45" s="374"/>
    </row>
    <row r="46" spans="1:20" x14ac:dyDescent="0.2">
      <c r="A46" s="971" t="s">
        <v>745</v>
      </c>
      <c r="B46" s="1781">
        <v>41624</v>
      </c>
      <c r="C46" s="1782">
        <v>42108</v>
      </c>
      <c r="D46" s="1789">
        <v>-1.1494252873563218</v>
      </c>
      <c r="E46" s="1782">
        <v>41624</v>
      </c>
      <c r="F46" s="1782">
        <v>42108</v>
      </c>
      <c r="G46" s="1795">
        <v>-1.1494252873563218</v>
      </c>
      <c r="H46" s="1783"/>
      <c r="I46" s="1784"/>
      <c r="J46" s="1797"/>
      <c r="K46" s="1782"/>
      <c r="L46" s="1782"/>
      <c r="M46" s="1795"/>
      <c r="N46" s="1781"/>
      <c r="O46" s="1782"/>
      <c r="P46" s="1789"/>
      <c r="Q46" s="1782"/>
      <c r="R46" s="1782"/>
      <c r="S46" s="1789"/>
      <c r="T46" s="374"/>
    </row>
    <row r="47" spans="1:20" x14ac:dyDescent="0.2">
      <c r="A47" s="330"/>
      <c r="B47" s="331"/>
      <c r="C47" s="331"/>
      <c r="D47" s="332"/>
      <c r="E47" s="331"/>
      <c r="F47" s="331"/>
      <c r="G47" s="332"/>
      <c r="H47" s="331"/>
      <c r="I47" s="331"/>
      <c r="J47" s="332"/>
      <c r="K47" s="331"/>
      <c r="L47" s="331"/>
      <c r="M47" s="332"/>
      <c r="N47" s="331"/>
      <c r="O47" s="331"/>
      <c r="P47" s="332"/>
      <c r="Q47" s="331"/>
      <c r="R47" s="331"/>
      <c r="S47" s="332"/>
    </row>
    <row r="48" spans="1:20" x14ac:dyDescent="0.2">
      <c r="A48" s="1164" t="s">
        <v>949</v>
      </c>
      <c r="S48" s="335"/>
    </row>
    <row r="49" spans="1:19" x14ac:dyDescent="0.2">
      <c r="A49" s="1059" t="s">
        <v>780</v>
      </c>
      <c r="S49" s="335"/>
    </row>
    <row r="50" spans="1:19" x14ac:dyDescent="0.2">
      <c r="S50" s="335"/>
    </row>
    <row r="51" spans="1:19" x14ac:dyDescent="0.2">
      <c r="S51" s="335"/>
    </row>
    <row r="52" spans="1:19" x14ac:dyDescent="0.2">
      <c r="S52" s="335"/>
    </row>
    <row r="53" spans="1:19" x14ac:dyDescent="0.2">
      <c r="S53" s="335"/>
    </row>
    <row r="54" spans="1:19" x14ac:dyDescent="0.2">
      <c r="S54" s="335"/>
    </row>
    <row r="55" spans="1:19" x14ac:dyDescent="0.2">
      <c r="S55" s="335"/>
    </row>
    <row r="56" spans="1:19" x14ac:dyDescent="0.2">
      <c r="S56" s="335"/>
    </row>
    <row r="57" spans="1:19" x14ac:dyDescent="0.2">
      <c r="S57" s="335"/>
    </row>
    <row r="58" spans="1:19" x14ac:dyDescent="0.2">
      <c r="S58" s="335"/>
    </row>
    <row r="59" spans="1:19" x14ac:dyDescent="0.2">
      <c r="S59" s="335"/>
    </row>
    <row r="60" spans="1:19" x14ac:dyDescent="0.2">
      <c r="S60" s="335"/>
    </row>
    <row r="61" spans="1:19" x14ac:dyDescent="0.2">
      <c r="S61" s="335"/>
    </row>
    <row r="62" spans="1:19" x14ac:dyDescent="0.2">
      <c r="S62" s="335"/>
    </row>
    <row r="63" spans="1:19" x14ac:dyDescent="0.2">
      <c r="S63" s="335"/>
    </row>
    <row r="64" spans="1:19" x14ac:dyDescent="0.2">
      <c r="S64" s="335"/>
    </row>
    <row r="65" spans="19:19" x14ac:dyDescent="0.2">
      <c r="S65" s="335"/>
    </row>
    <row r="66" spans="19:19" x14ac:dyDescent="0.2">
      <c r="S66" s="335"/>
    </row>
    <row r="67" spans="19:19" x14ac:dyDescent="0.2">
      <c r="S67" s="335"/>
    </row>
    <row r="68" spans="19:19" x14ac:dyDescent="0.2">
      <c r="S68" s="335"/>
    </row>
    <row r="69" spans="19:19" x14ac:dyDescent="0.2">
      <c r="S69" s="335"/>
    </row>
    <row r="70" spans="19:19" x14ac:dyDescent="0.2">
      <c r="S70" s="335"/>
    </row>
  </sheetData>
  <sheetProtection formatCells="0" formatColumns="0" formatRows="0" insertColumns="0" insertRows="0" insertHyperlinks="0" deleteColumns="0" deleteRows="0" sort="0" autoFilter="0" pivotTables="0"/>
  <mergeCells count="14">
    <mergeCell ref="Q13:S13"/>
    <mergeCell ref="A11:S11"/>
    <mergeCell ref="B13:D13"/>
    <mergeCell ref="E13:G13"/>
    <mergeCell ref="H13:J13"/>
    <mergeCell ref="K13:M13"/>
    <mergeCell ref="N13:P13"/>
    <mergeCell ref="A1:S1"/>
    <mergeCell ref="B3:D3"/>
    <mergeCell ref="E3:G3"/>
    <mergeCell ref="H3:J3"/>
    <mergeCell ref="K3:M3"/>
    <mergeCell ref="N3:P3"/>
    <mergeCell ref="Q3:S3"/>
  </mergeCells>
  <printOptions horizontalCentered="1"/>
  <pageMargins left="0.25" right="0.25" top="0.25" bottom="0.5" header="0.3" footer="0.3"/>
  <pageSetup scale="70" orientation="landscape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BI63"/>
  <sheetViews>
    <sheetView showGridLines="0" zoomScaleNormal="100" workbookViewId="0">
      <selection activeCell="G14" sqref="G14"/>
    </sheetView>
  </sheetViews>
  <sheetFormatPr defaultColWidth="9.140625" defaultRowHeight="12" x14ac:dyDescent="0.2"/>
  <cols>
    <col min="1" max="1" width="22.42578125" style="1080" customWidth="1"/>
    <col min="2" max="2" width="10.140625" style="1080" bestFit="1" customWidth="1"/>
    <col min="3" max="3" width="10.5703125" style="1080" bestFit="1" customWidth="1"/>
    <col min="4" max="4" width="9.42578125" style="1080" bestFit="1" customWidth="1"/>
    <col min="5" max="6" width="10.140625" style="1080" bestFit="1" customWidth="1"/>
    <col min="7" max="7" width="7.5703125" style="1081" bestFit="1" customWidth="1"/>
    <col min="8" max="8" width="9.5703125" style="1072" bestFit="1" customWidth="1"/>
    <col min="9" max="9" width="9.42578125" style="1072" bestFit="1" customWidth="1"/>
    <col min="10" max="10" width="7.5703125" style="1072" bestFit="1" customWidth="1"/>
    <col min="11" max="12" width="8.42578125" style="1072" bestFit="1" customWidth="1"/>
    <col min="13" max="13" width="7.5703125" style="1072" bestFit="1" customWidth="1"/>
    <col min="14" max="15" width="7.42578125" style="1072" bestFit="1" customWidth="1"/>
    <col min="16" max="16" width="7.5703125" style="1072" bestFit="1" customWidth="1"/>
    <col min="17" max="18" width="8.42578125" style="1072" bestFit="1" customWidth="1"/>
    <col min="19" max="19" width="7.5703125" style="1072" bestFit="1" customWidth="1"/>
    <col min="20" max="60" width="9.140625" style="1072" customWidth="1"/>
    <col min="61" max="16384" width="9.140625" style="1072"/>
  </cols>
  <sheetData>
    <row r="1" spans="1:61" s="1073" customFormat="1" ht="15.75" x14ac:dyDescent="0.25">
      <c r="A1" s="1893" t="str">
        <f>CONCATENATE('List of Tables'!A114,":  ",'List of Tables'!C114)</f>
        <v>TABLE 95:  2015 International Air Seats Operated to Hawai‘i</v>
      </c>
      <c r="B1" s="1893"/>
      <c r="C1" s="1893"/>
      <c r="D1" s="1893"/>
      <c r="E1" s="1893"/>
      <c r="F1" s="1893"/>
      <c r="G1" s="1893"/>
      <c r="H1" s="1893"/>
      <c r="I1" s="1893"/>
      <c r="J1" s="1893"/>
      <c r="K1" s="1893"/>
      <c r="L1" s="1893"/>
      <c r="M1" s="1893"/>
      <c r="N1" s="1893"/>
      <c r="O1" s="1893"/>
      <c r="P1" s="1893"/>
      <c r="Q1" s="1893"/>
      <c r="R1" s="1893"/>
      <c r="S1" s="1893"/>
      <c r="T1" s="1072"/>
      <c r="U1" s="1072"/>
      <c r="V1" s="1072"/>
      <c r="W1" s="1072"/>
      <c r="X1" s="1072"/>
      <c r="Y1" s="1072"/>
      <c r="Z1" s="1072"/>
      <c r="AA1" s="1072"/>
      <c r="AB1" s="1072"/>
      <c r="AC1" s="1072"/>
      <c r="AD1" s="1072"/>
      <c r="AE1" s="1072"/>
      <c r="AF1" s="1072"/>
      <c r="AG1" s="1072"/>
      <c r="AH1" s="1072"/>
      <c r="AI1" s="1072"/>
      <c r="AJ1" s="1072"/>
      <c r="AK1" s="1072"/>
      <c r="AL1" s="1072"/>
      <c r="AM1" s="1072"/>
      <c r="AN1" s="1072"/>
      <c r="AO1" s="1072"/>
      <c r="AP1" s="1072"/>
      <c r="AQ1" s="1072"/>
      <c r="AR1" s="1072"/>
      <c r="AS1" s="1072"/>
      <c r="AT1" s="1072"/>
      <c r="AU1" s="1072"/>
      <c r="AV1" s="1072"/>
      <c r="AW1" s="1072"/>
      <c r="AX1" s="1072"/>
      <c r="AY1" s="1072"/>
      <c r="AZ1" s="1072"/>
      <c r="BA1" s="1072"/>
      <c r="BB1" s="1072"/>
      <c r="BC1" s="1072"/>
    </row>
    <row r="2" spans="1:61" s="1073" customFormat="1" x14ac:dyDescent="0.2">
      <c r="A2" s="1074"/>
      <c r="B2" s="1074"/>
      <c r="C2" s="1074"/>
      <c r="D2" s="1075"/>
      <c r="E2" s="1074"/>
      <c r="F2" s="1074"/>
      <c r="G2" s="1075"/>
      <c r="H2" s="1074"/>
      <c r="I2" s="1074"/>
      <c r="J2" s="1075"/>
      <c r="K2" s="1074"/>
      <c r="L2" s="1074"/>
      <c r="M2" s="1075"/>
      <c r="N2" s="1075"/>
      <c r="O2" s="1075"/>
      <c r="P2" s="1075"/>
      <c r="Q2" s="1074"/>
      <c r="R2" s="1074"/>
      <c r="S2" s="1075"/>
      <c r="T2" s="1072"/>
      <c r="U2" s="1072"/>
      <c r="V2" s="1072"/>
      <c r="W2" s="1072"/>
      <c r="X2" s="1072"/>
      <c r="Y2" s="1072"/>
      <c r="Z2" s="1072"/>
      <c r="AA2" s="1072"/>
      <c r="AB2" s="1072"/>
      <c r="AC2" s="1072"/>
      <c r="AD2" s="1072"/>
      <c r="AE2" s="1072"/>
      <c r="AF2" s="1072"/>
      <c r="AG2" s="1072"/>
      <c r="AH2" s="1072"/>
      <c r="AI2" s="1072"/>
      <c r="AJ2" s="1072"/>
      <c r="AK2" s="1072"/>
      <c r="AL2" s="1072"/>
      <c r="AM2" s="1072"/>
      <c r="AN2" s="1072"/>
      <c r="AO2" s="1072"/>
      <c r="AP2" s="1072"/>
      <c r="AQ2" s="1072"/>
      <c r="AR2" s="1072"/>
      <c r="AS2" s="1072"/>
      <c r="AT2" s="1072"/>
      <c r="AU2" s="1072"/>
      <c r="AV2" s="1072"/>
      <c r="AW2" s="1072"/>
      <c r="AX2" s="1072"/>
      <c r="AY2" s="1072"/>
      <c r="AZ2" s="1072"/>
      <c r="BA2" s="1072"/>
      <c r="BB2" s="1072"/>
      <c r="BC2" s="1072"/>
    </row>
    <row r="3" spans="1:61" x14ac:dyDescent="0.2">
      <c r="A3" s="1042"/>
      <c r="B3" s="1976" t="s">
        <v>147</v>
      </c>
      <c r="C3" s="1977"/>
      <c r="D3" s="2006"/>
      <c r="E3" s="1977" t="s">
        <v>649</v>
      </c>
      <c r="F3" s="1977"/>
      <c r="G3" s="1977"/>
      <c r="H3" s="1976" t="s">
        <v>148</v>
      </c>
      <c r="I3" s="1977"/>
      <c r="J3" s="2006"/>
      <c r="K3" s="1977" t="s">
        <v>228</v>
      </c>
      <c r="L3" s="1977"/>
      <c r="M3" s="1977"/>
      <c r="N3" s="1976" t="s">
        <v>230</v>
      </c>
      <c r="O3" s="1977"/>
      <c r="P3" s="2006"/>
      <c r="Q3" s="1977" t="s">
        <v>205</v>
      </c>
      <c r="R3" s="1977"/>
      <c r="S3" s="2006"/>
    </row>
    <row r="4" spans="1:61" s="1073" customFormat="1" ht="12.75" x14ac:dyDescent="0.2">
      <c r="A4" s="1043"/>
      <c r="B4" s="1043">
        <v>2015</v>
      </c>
      <c r="C4" s="1044">
        <v>2014</v>
      </c>
      <c r="D4" s="1045" t="s">
        <v>149</v>
      </c>
      <c r="E4" s="1044">
        <v>2015</v>
      </c>
      <c r="F4" s="1044">
        <v>2014</v>
      </c>
      <c r="G4" s="1044" t="s">
        <v>149</v>
      </c>
      <c r="H4" s="1046">
        <v>2015</v>
      </c>
      <c r="I4" s="1047">
        <v>2014</v>
      </c>
      <c r="J4" s="1048" t="s">
        <v>149</v>
      </c>
      <c r="K4" s="1044">
        <v>2015</v>
      </c>
      <c r="L4" s="1044">
        <v>2014</v>
      </c>
      <c r="M4" s="1044" t="s">
        <v>149</v>
      </c>
      <c r="N4" s="1043">
        <v>2015</v>
      </c>
      <c r="O4" s="1044">
        <v>2014</v>
      </c>
      <c r="P4" s="1045" t="s">
        <v>149</v>
      </c>
      <c r="Q4" s="1044">
        <v>2015</v>
      </c>
      <c r="R4" s="1044">
        <v>2014</v>
      </c>
      <c r="S4" s="1045" t="s">
        <v>149</v>
      </c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</row>
    <row r="5" spans="1:61" s="1073" customFormat="1" x14ac:dyDescent="0.2">
      <c r="A5" s="387" t="s">
        <v>168</v>
      </c>
      <c r="B5" s="1060">
        <v>3713162</v>
      </c>
      <c r="C5" s="1061">
        <v>3669507</v>
      </c>
      <c r="D5" s="1021">
        <v>1.1896693479532809</v>
      </c>
      <c r="E5" s="1061">
        <v>3442205</v>
      </c>
      <c r="F5" s="1061">
        <v>3423273</v>
      </c>
      <c r="G5" s="1022">
        <v>0.55303798440848861</v>
      </c>
      <c r="H5" s="1062">
        <v>201550</v>
      </c>
      <c r="I5" s="1063">
        <v>178156</v>
      </c>
      <c r="J5" s="1083">
        <v>13.131188396686049</v>
      </c>
      <c r="K5" s="1061">
        <v>36989</v>
      </c>
      <c r="L5" s="1061">
        <v>36410</v>
      </c>
      <c r="M5" s="1022">
        <v>1.5902224663553968</v>
      </c>
      <c r="N5" s="1140"/>
      <c r="O5" s="1141"/>
      <c r="P5" s="1142"/>
      <c r="Q5" s="1061">
        <v>32418</v>
      </c>
      <c r="R5" s="1061">
        <v>31668</v>
      </c>
      <c r="S5" s="1021">
        <v>2.3683213338385753</v>
      </c>
      <c r="T5" s="1072"/>
      <c r="U5" s="1072"/>
      <c r="V5" s="1072"/>
      <c r="W5" s="1072"/>
      <c r="X5" s="1072"/>
      <c r="Y5" s="1072"/>
      <c r="Z5" s="1072"/>
      <c r="AA5" s="1072"/>
      <c r="AB5" s="1072"/>
      <c r="AC5" s="1072"/>
      <c r="AD5" s="1072"/>
      <c r="AE5" s="1072"/>
      <c r="AF5" s="1072"/>
      <c r="AG5" s="1072"/>
      <c r="AH5" s="1072"/>
      <c r="AI5" s="1072"/>
      <c r="AJ5" s="1072"/>
      <c r="AK5" s="1072"/>
      <c r="AL5" s="1072"/>
      <c r="AM5" s="1072"/>
      <c r="AN5" s="1072"/>
      <c r="AO5" s="1072"/>
      <c r="AP5" s="1072"/>
      <c r="AQ5" s="1072"/>
      <c r="AR5" s="1072"/>
      <c r="AS5" s="1072"/>
      <c r="AT5" s="1072"/>
      <c r="AU5" s="1072"/>
      <c r="AV5" s="1072"/>
      <c r="AW5" s="1072"/>
      <c r="AX5" s="1072"/>
      <c r="AY5" s="1072"/>
      <c r="AZ5" s="1072"/>
      <c r="BA5" s="1072"/>
      <c r="BB5" s="1072"/>
      <c r="BC5" s="1072"/>
      <c r="BD5" s="1072"/>
      <c r="BE5" s="1072"/>
      <c r="BF5" s="1072"/>
      <c r="BG5" s="1072"/>
      <c r="BH5" s="1072"/>
      <c r="BI5" s="1072"/>
    </row>
    <row r="6" spans="1:61" s="1073" customFormat="1" x14ac:dyDescent="0.2">
      <c r="A6" s="387" t="s">
        <v>672</v>
      </c>
      <c r="B6" s="1060">
        <v>3688004</v>
      </c>
      <c r="C6" s="1061">
        <v>3634428</v>
      </c>
      <c r="D6" s="1021">
        <v>1.4741246765653357</v>
      </c>
      <c r="E6" s="1061">
        <v>3417047</v>
      </c>
      <c r="F6" s="1061">
        <v>3388194</v>
      </c>
      <c r="G6" s="1022">
        <v>0.85157461467672746</v>
      </c>
      <c r="H6" s="1062">
        <v>201550</v>
      </c>
      <c r="I6" s="1063">
        <v>178156</v>
      </c>
      <c r="J6" s="1083">
        <v>13.131188396686049</v>
      </c>
      <c r="K6" s="1061">
        <v>36989</v>
      </c>
      <c r="L6" s="1061">
        <v>36410</v>
      </c>
      <c r="M6" s="1022">
        <v>1.5902224663553968</v>
      </c>
      <c r="N6" s="1060"/>
      <c r="O6" s="1061"/>
      <c r="P6" s="1021"/>
      <c r="Q6" s="1061">
        <v>32418</v>
      </c>
      <c r="R6" s="1061">
        <v>31668</v>
      </c>
      <c r="S6" s="1021">
        <v>2.3683213338385753</v>
      </c>
      <c r="T6" s="1072"/>
      <c r="U6" s="1072"/>
      <c r="V6" s="1072"/>
      <c r="W6" s="1072"/>
      <c r="X6" s="1072"/>
      <c r="Y6" s="1072"/>
      <c r="Z6" s="1072"/>
      <c r="AA6" s="1072"/>
      <c r="AB6" s="1072"/>
      <c r="AC6" s="1072"/>
      <c r="AD6" s="1072"/>
      <c r="AE6" s="1072"/>
      <c r="AF6" s="1072"/>
      <c r="AG6" s="1072"/>
      <c r="AH6" s="1072"/>
      <c r="AI6" s="1072"/>
      <c r="AJ6" s="1072"/>
      <c r="AK6" s="1072"/>
      <c r="AL6" s="1072"/>
      <c r="AM6" s="1072"/>
      <c r="AN6" s="1072"/>
      <c r="AO6" s="1072"/>
      <c r="AP6" s="1072"/>
      <c r="AQ6" s="1072"/>
      <c r="AR6" s="1072"/>
      <c r="AS6" s="1072"/>
      <c r="AT6" s="1072"/>
      <c r="AU6" s="1072"/>
      <c r="AV6" s="1072"/>
      <c r="AW6" s="1072"/>
      <c r="AX6" s="1072"/>
      <c r="AY6" s="1072"/>
      <c r="AZ6" s="1072"/>
      <c r="BA6" s="1072"/>
      <c r="BB6" s="1072"/>
      <c r="BC6" s="1072"/>
      <c r="BD6" s="1072"/>
      <c r="BE6" s="1072"/>
      <c r="BF6" s="1072"/>
      <c r="BG6" s="1072"/>
      <c r="BH6" s="1072"/>
      <c r="BI6" s="1072"/>
    </row>
    <row r="7" spans="1:61" s="1073" customFormat="1" x14ac:dyDescent="0.2">
      <c r="A7" s="387" t="s">
        <v>679</v>
      </c>
      <c r="B7" s="1060">
        <v>25158</v>
      </c>
      <c r="C7" s="1061">
        <v>35079</v>
      </c>
      <c r="D7" s="1021">
        <v>-28.281878046694604</v>
      </c>
      <c r="E7" s="1061">
        <v>25158</v>
      </c>
      <c r="F7" s="1061">
        <v>35079</v>
      </c>
      <c r="G7" s="1022">
        <v>-28.281878046694604</v>
      </c>
      <c r="H7" s="1062"/>
      <c r="I7" s="1063"/>
      <c r="J7" s="1083"/>
      <c r="K7" s="1061"/>
      <c r="L7" s="1061"/>
      <c r="M7" s="1022"/>
      <c r="N7" s="1060"/>
      <c r="O7" s="1061"/>
      <c r="P7" s="1021"/>
      <c r="Q7" s="1061"/>
      <c r="R7" s="1061"/>
      <c r="S7" s="1021"/>
      <c r="T7" s="1072"/>
      <c r="U7" s="1072"/>
      <c r="V7" s="1072"/>
      <c r="W7" s="1072"/>
      <c r="X7" s="1072"/>
      <c r="Y7" s="1072"/>
      <c r="Z7" s="1072"/>
      <c r="AA7" s="1072"/>
      <c r="AB7" s="1072"/>
      <c r="AC7" s="1072"/>
      <c r="AD7" s="1072"/>
      <c r="AE7" s="1072"/>
      <c r="AF7" s="1072"/>
      <c r="AG7" s="1072"/>
      <c r="AH7" s="1072"/>
      <c r="AI7" s="1072"/>
      <c r="AJ7" s="1072"/>
      <c r="AK7" s="1072"/>
      <c r="AL7" s="1072"/>
      <c r="AM7" s="1072"/>
      <c r="AN7" s="1072"/>
      <c r="AO7" s="1072"/>
      <c r="AP7" s="1072"/>
      <c r="AQ7" s="1072"/>
      <c r="AR7" s="1072"/>
      <c r="AS7" s="1072"/>
      <c r="AT7" s="1072"/>
      <c r="AU7" s="1072"/>
      <c r="AV7" s="1072"/>
      <c r="AW7" s="1072"/>
      <c r="AX7" s="1072"/>
      <c r="AY7" s="1072"/>
      <c r="AZ7" s="1072"/>
      <c r="BA7" s="1072"/>
      <c r="BB7" s="1072"/>
      <c r="BC7" s="1072"/>
      <c r="BD7" s="1072"/>
      <c r="BE7" s="1072"/>
      <c r="BF7" s="1072"/>
      <c r="BG7" s="1072"/>
      <c r="BH7" s="1072"/>
      <c r="BI7" s="1072"/>
    </row>
    <row r="8" spans="1:61" x14ac:dyDescent="0.2">
      <c r="A8" s="582" t="s">
        <v>241</v>
      </c>
      <c r="B8" s="1064">
        <v>1949420</v>
      </c>
      <c r="C8" s="583">
        <v>2015905</v>
      </c>
      <c r="D8" s="1065">
        <v>-3.2980224762575618</v>
      </c>
      <c r="E8" s="583">
        <v>1949420</v>
      </c>
      <c r="F8" s="583">
        <v>2015905</v>
      </c>
      <c r="G8" s="1066">
        <v>-3.2980224762575618</v>
      </c>
      <c r="H8" s="1067"/>
      <c r="I8" s="1068"/>
      <c r="J8" s="1084"/>
      <c r="K8" s="583"/>
      <c r="L8" s="583"/>
      <c r="M8" s="1066"/>
      <c r="N8" s="1064"/>
      <c r="O8" s="583"/>
      <c r="P8" s="1065"/>
      <c r="Q8" s="583"/>
      <c r="R8" s="583"/>
      <c r="S8" s="1065"/>
    </row>
    <row r="9" spans="1:61" ht="12.75" x14ac:dyDescent="0.2">
      <c r="A9" s="970" t="s">
        <v>681</v>
      </c>
      <c r="B9" s="1049">
        <v>69131</v>
      </c>
      <c r="C9" s="972">
        <v>124580</v>
      </c>
      <c r="D9" s="1023">
        <v>-44.508749397977205</v>
      </c>
      <c r="E9" s="972">
        <v>69131</v>
      </c>
      <c r="F9" s="972">
        <v>124580</v>
      </c>
      <c r="G9" s="1024">
        <v>-44.508749397977205</v>
      </c>
      <c r="H9" s="1050"/>
      <c r="I9" s="1051"/>
      <c r="J9" s="1052"/>
      <c r="K9" s="972"/>
      <c r="L9" s="972"/>
      <c r="M9" s="1024"/>
      <c r="N9" s="1049"/>
      <c r="O9" s="972"/>
      <c r="P9" s="1023"/>
      <c r="Q9" s="972"/>
      <c r="R9" s="972"/>
      <c r="S9" s="1023"/>
    </row>
    <row r="10" spans="1:61" ht="12.75" x14ac:dyDescent="0.2">
      <c r="A10" s="970" t="s">
        <v>169</v>
      </c>
      <c r="B10" s="1049">
        <v>198659</v>
      </c>
      <c r="C10" s="972">
        <v>218356</v>
      </c>
      <c r="D10" s="1023">
        <v>-9.0205902288006747</v>
      </c>
      <c r="E10" s="972">
        <v>198659</v>
      </c>
      <c r="F10" s="972">
        <v>218356</v>
      </c>
      <c r="G10" s="1024">
        <v>-9.0205902288006747</v>
      </c>
      <c r="H10" s="1050"/>
      <c r="I10" s="1051"/>
      <c r="J10" s="1052"/>
      <c r="K10" s="972"/>
      <c r="L10" s="972"/>
      <c r="M10" s="1024"/>
      <c r="N10" s="1049"/>
      <c r="O10" s="972"/>
      <c r="P10" s="1023"/>
      <c r="Q10" s="972"/>
      <c r="R10" s="972"/>
      <c r="S10" s="1023"/>
    </row>
    <row r="11" spans="1:61" ht="12.75" x14ac:dyDescent="0.2">
      <c r="A11" s="970" t="s">
        <v>170</v>
      </c>
      <c r="B11" s="1049">
        <v>366283</v>
      </c>
      <c r="C11" s="972">
        <v>367817</v>
      </c>
      <c r="D11" s="1023">
        <v>-0.41705522039492465</v>
      </c>
      <c r="E11" s="972">
        <v>366283</v>
      </c>
      <c r="F11" s="972">
        <v>367817</v>
      </c>
      <c r="G11" s="1024">
        <v>-0.41705522039492465</v>
      </c>
      <c r="H11" s="1050"/>
      <c r="I11" s="1051"/>
      <c r="J11" s="1052"/>
      <c r="K11" s="972"/>
      <c r="L11" s="972"/>
      <c r="M11" s="1024"/>
      <c r="N11" s="1049"/>
      <c r="O11" s="972"/>
      <c r="P11" s="1023"/>
      <c r="Q11" s="972"/>
      <c r="R11" s="972"/>
      <c r="S11" s="1023"/>
    </row>
    <row r="12" spans="1:61" ht="12.75" x14ac:dyDescent="0.2">
      <c r="A12" s="970" t="s">
        <v>746</v>
      </c>
      <c r="B12" s="1049">
        <v>40404</v>
      </c>
      <c r="C12" s="972">
        <v>40663</v>
      </c>
      <c r="D12" s="1023">
        <v>-0.63694267515923575</v>
      </c>
      <c r="E12" s="972">
        <v>40404</v>
      </c>
      <c r="F12" s="972">
        <v>40663</v>
      </c>
      <c r="G12" s="1024">
        <v>-0.63694267515923575</v>
      </c>
      <c r="H12" s="1050"/>
      <c r="I12" s="1051"/>
      <c r="J12" s="1052"/>
      <c r="K12" s="972"/>
      <c r="L12" s="972"/>
      <c r="M12" s="1024"/>
      <c r="N12" s="1049"/>
      <c r="O12" s="972"/>
      <c r="P12" s="1023"/>
      <c r="Q12" s="972"/>
      <c r="R12" s="972"/>
      <c r="S12" s="1023"/>
    </row>
    <row r="13" spans="1:61" ht="12.75" x14ac:dyDescent="0.2">
      <c r="A13" s="970" t="s">
        <v>673</v>
      </c>
      <c r="B13" s="1049">
        <v>324345</v>
      </c>
      <c r="C13" s="972">
        <v>330655</v>
      </c>
      <c r="D13" s="1023">
        <v>-1.9083334593458439</v>
      </c>
      <c r="E13" s="972">
        <v>324345</v>
      </c>
      <c r="F13" s="972">
        <v>330655</v>
      </c>
      <c r="G13" s="1024">
        <v>-1.9083334593458439</v>
      </c>
      <c r="H13" s="1050"/>
      <c r="I13" s="1051"/>
      <c r="J13" s="1052"/>
      <c r="K13" s="972"/>
      <c r="L13" s="972"/>
      <c r="M13" s="1024"/>
      <c r="N13" s="1049"/>
      <c r="O13" s="972"/>
      <c r="P13" s="1023"/>
      <c r="Q13" s="972"/>
      <c r="R13" s="972"/>
      <c r="S13" s="1023"/>
    </row>
    <row r="14" spans="1:61" ht="12.75" x14ac:dyDescent="0.2">
      <c r="A14" s="970" t="s">
        <v>171</v>
      </c>
      <c r="B14" s="1049">
        <v>950598</v>
      </c>
      <c r="C14" s="972">
        <v>933834</v>
      </c>
      <c r="D14" s="1023">
        <v>1.7951798713690015</v>
      </c>
      <c r="E14" s="972">
        <v>950598</v>
      </c>
      <c r="F14" s="972">
        <v>933834</v>
      </c>
      <c r="G14" s="1024">
        <v>1.7951798713690015</v>
      </c>
      <c r="H14" s="1050"/>
      <c r="I14" s="1051"/>
      <c r="J14" s="1052"/>
      <c r="K14" s="972"/>
      <c r="L14" s="972"/>
      <c r="M14" s="1024"/>
      <c r="N14" s="1049"/>
      <c r="O14" s="972"/>
      <c r="P14" s="1023"/>
      <c r="Q14" s="972"/>
      <c r="R14" s="972"/>
      <c r="S14" s="1023"/>
    </row>
    <row r="15" spans="1:61" x14ac:dyDescent="0.2">
      <c r="A15" s="582" t="s">
        <v>212</v>
      </c>
      <c r="B15" s="1064">
        <v>459636</v>
      </c>
      <c r="C15" s="583">
        <v>399960</v>
      </c>
      <c r="D15" s="1065">
        <v>14.92049204920492</v>
      </c>
      <c r="E15" s="583">
        <v>188679</v>
      </c>
      <c r="F15" s="583">
        <v>153726</v>
      </c>
      <c r="G15" s="1066">
        <v>22.737207759259981</v>
      </c>
      <c r="H15" s="1067">
        <v>201550</v>
      </c>
      <c r="I15" s="1068">
        <v>178156</v>
      </c>
      <c r="J15" s="1084">
        <v>13.131188396686049</v>
      </c>
      <c r="K15" s="583">
        <v>36989</v>
      </c>
      <c r="L15" s="583">
        <v>36410</v>
      </c>
      <c r="M15" s="1066">
        <v>1.5902224663553968</v>
      </c>
      <c r="N15" s="1064"/>
      <c r="O15" s="583"/>
      <c r="P15" s="1065"/>
      <c r="Q15" s="583">
        <v>32418</v>
      </c>
      <c r="R15" s="583">
        <v>31668</v>
      </c>
      <c r="S15" s="1065">
        <v>2.3683213338385753</v>
      </c>
    </row>
    <row r="16" spans="1:61" ht="12.75" x14ac:dyDescent="0.2">
      <c r="A16" s="970" t="s">
        <v>172</v>
      </c>
      <c r="B16" s="1049">
        <v>43969</v>
      </c>
      <c r="C16" s="972">
        <v>44260</v>
      </c>
      <c r="D16" s="1023">
        <v>-0.65747853592408489</v>
      </c>
      <c r="E16" s="972">
        <v>8121</v>
      </c>
      <c r="F16" s="972">
        <v>8073</v>
      </c>
      <c r="G16" s="1024">
        <v>0.59457450761798591</v>
      </c>
      <c r="H16" s="1050">
        <v>35848</v>
      </c>
      <c r="I16" s="1051">
        <v>36187</v>
      </c>
      <c r="J16" s="1023">
        <v>-0.93680050846989249</v>
      </c>
      <c r="K16" s="972"/>
      <c r="L16" s="972"/>
      <c r="M16" s="1024"/>
      <c r="N16" s="1049"/>
      <c r="O16" s="972"/>
      <c r="P16" s="1023"/>
      <c r="Q16" s="972"/>
      <c r="R16" s="972"/>
      <c r="S16" s="1023"/>
    </row>
    <row r="17" spans="1:19" ht="12.75" x14ac:dyDescent="0.2">
      <c r="A17" s="970" t="s">
        <v>674</v>
      </c>
      <c r="B17" s="1049">
        <v>12582</v>
      </c>
      <c r="C17" s="972">
        <v>12213</v>
      </c>
      <c r="D17" s="1023">
        <v>3.0213706705969052</v>
      </c>
      <c r="E17" s="972"/>
      <c r="F17" s="972"/>
      <c r="G17" s="1024"/>
      <c r="H17" s="1050">
        <v>12582</v>
      </c>
      <c r="I17" s="1051">
        <v>12213</v>
      </c>
      <c r="J17" s="1023">
        <v>3.0213706705969052</v>
      </c>
      <c r="K17" s="972"/>
      <c r="L17" s="972"/>
      <c r="M17" s="1024"/>
      <c r="N17" s="1049"/>
      <c r="O17" s="972"/>
      <c r="P17" s="1023"/>
      <c r="Q17" s="972"/>
      <c r="R17" s="972"/>
      <c r="S17" s="1023"/>
    </row>
    <row r="18" spans="1:19" ht="12.75" x14ac:dyDescent="0.2">
      <c r="A18" s="970" t="s">
        <v>852</v>
      </c>
      <c r="B18" s="1049">
        <v>106922</v>
      </c>
      <c r="C18" s="1143">
        <v>1960</v>
      </c>
      <c r="D18" s="1069">
        <v>5355.2040816326535</v>
      </c>
      <c r="E18" s="972">
        <v>63174</v>
      </c>
      <c r="F18" s="1143">
        <v>1960</v>
      </c>
      <c r="G18" s="1070">
        <v>3123.1632653061224</v>
      </c>
      <c r="H18" s="1050">
        <v>35792</v>
      </c>
      <c r="I18" s="1051">
        <v>0</v>
      </c>
      <c r="J18" s="1069" t="s">
        <v>1101</v>
      </c>
      <c r="K18" s="972">
        <v>3978</v>
      </c>
      <c r="L18" s="1051">
        <v>0</v>
      </c>
      <c r="M18" s="1070" t="s">
        <v>1101</v>
      </c>
      <c r="N18" s="1049"/>
      <c r="O18" s="972"/>
      <c r="P18" s="1023"/>
      <c r="Q18" s="972">
        <v>3978</v>
      </c>
      <c r="R18" s="972">
        <v>0</v>
      </c>
      <c r="S18" s="1069" t="s">
        <v>1101</v>
      </c>
    </row>
    <row r="19" spans="1:19" ht="12.75" x14ac:dyDescent="0.2">
      <c r="A19" s="970" t="s">
        <v>173</v>
      </c>
      <c r="B19" s="1049">
        <v>292941</v>
      </c>
      <c r="C19" s="972">
        <v>338263</v>
      </c>
      <c r="D19" s="1023">
        <v>-13.398450318243496</v>
      </c>
      <c r="E19" s="972">
        <v>114162</v>
      </c>
      <c r="F19" s="972">
        <v>140429</v>
      </c>
      <c r="G19" s="1024">
        <v>-18.704825926268789</v>
      </c>
      <c r="H19" s="1050">
        <v>117328</v>
      </c>
      <c r="I19" s="1051">
        <v>129756</v>
      </c>
      <c r="J19" s="1023">
        <v>-9.5779771262985918</v>
      </c>
      <c r="K19" s="972">
        <v>33011</v>
      </c>
      <c r="L19" s="972">
        <v>36410</v>
      </c>
      <c r="M19" s="1024">
        <v>-9.3353474320241681</v>
      </c>
      <c r="N19" s="1049"/>
      <c r="O19" s="972"/>
      <c r="P19" s="1023"/>
      <c r="Q19" s="972">
        <v>28440</v>
      </c>
      <c r="R19" s="972">
        <v>31668</v>
      </c>
      <c r="S19" s="1023">
        <v>-10.193255020841228</v>
      </c>
    </row>
    <row r="20" spans="1:19" ht="12.75" x14ac:dyDescent="0.2">
      <c r="A20" s="970" t="s">
        <v>607</v>
      </c>
      <c r="B20" s="1049">
        <v>3222</v>
      </c>
      <c r="C20" s="972">
        <v>3264</v>
      </c>
      <c r="D20" s="1023">
        <v>-1.2867647058823528</v>
      </c>
      <c r="E20" s="972">
        <v>3222</v>
      </c>
      <c r="F20" s="972">
        <v>3264</v>
      </c>
      <c r="G20" s="1024">
        <v>-1.2867647058823528</v>
      </c>
      <c r="H20" s="1050"/>
      <c r="I20" s="1051"/>
      <c r="J20" s="1023"/>
      <c r="K20" s="972"/>
      <c r="L20" s="972"/>
      <c r="M20" s="1024"/>
      <c r="N20" s="1049"/>
      <c r="O20" s="972"/>
      <c r="P20" s="1023"/>
      <c r="Q20" s="972"/>
      <c r="R20" s="972"/>
      <c r="S20" s="1023"/>
    </row>
    <row r="21" spans="1:19" x14ac:dyDescent="0.2">
      <c r="A21" s="582" t="s">
        <v>259</v>
      </c>
      <c r="B21" s="1064">
        <v>479662</v>
      </c>
      <c r="C21" s="583">
        <v>517432</v>
      </c>
      <c r="D21" s="1065">
        <v>-7.2995098872895374</v>
      </c>
      <c r="E21" s="583">
        <v>479662</v>
      </c>
      <c r="F21" s="583">
        <v>517432</v>
      </c>
      <c r="G21" s="1066">
        <v>-7.2995098872895374</v>
      </c>
      <c r="H21" s="1067"/>
      <c r="I21" s="1068"/>
      <c r="J21" s="1084"/>
      <c r="K21" s="583"/>
      <c r="L21" s="583"/>
      <c r="M21" s="1066"/>
      <c r="N21" s="1064"/>
      <c r="O21" s="583"/>
      <c r="P21" s="1065"/>
      <c r="Q21" s="583"/>
      <c r="R21" s="583"/>
      <c r="S21" s="1065"/>
    </row>
    <row r="22" spans="1:19" ht="12.75" x14ac:dyDescent="0.2">
      <c r="A22" s="970" t="s">
        <v>853</v>
      </c>
      <c r="B22" s="1049">
        <v>89472</v>
      </c>
      <c r="C22" s="1143">
        <v>70123</v>
      </c>
      <c r="D22" s="1069">
        <v>27.592943827274929</v>
      </c>
      <c r="E22" s="972">
        <v>89472</v>
      </c>
      <c r="F22" s="1143">
        <v>70123</v>
      </c>
      <c r="G22" s="1070">
        <v>27.592943827274929</v>
      </c>
      <c r="H22" s="1050"/>
      <c r="I22" s="1051"/>
      <c r="J22" s="1023"/>
      <c r="K22" s="972"/>
      <c r="L22" s="972"/>
      <c r="M22" s="1024"/>
      <c r="N22" s="1049"/>
      <c r="O22" s="972"/>
      <c r="P22" s="1023"/>
      <c r="Q22" s="972"/>
      <c r="R22" s="972"/>
      <c r="S22" s="1023"/>
    </row>
    <row r="23" spans="1:19" ht="12.75" x14ac:dyDescent="0.2">
      <c r="A23" s="970" t="s">
        <v>174</v>
      </c>
      <c r="B23" s="1049">
        <v>297964</v>
      </c>
      <c r="C23" s="972">
        <v>334360</v>
      </c>
      <c r="D23" s="1023">
        <v>-10.885273358057184</v>
      </c>
      <c r="E23" s="972">
        <v>297964</v>
      </c>
      <c r="F23" s="972">
        <v>334360</v>
      </c>
      <c r="G23" s="1024">
        <v>-10.885273358057184</v>
      </c>
      <c r="H23" s="1050"/>
      <c r="I23" s="1051"/>
      <c r="J23" s="1023"/>
      <c r="K23" s="972"/>
      <c r="L23" s="972"/>
      <c r="M23" s="1024"/>
      <c r="N23" s="1049"/>
      <c r="O23" s="972"/>
      <c r="P23" s="1023"/>
      <c r="Q23" s="972"/>
      <c r="R23" s="972"/>
      <c r="S23" s="1023"/>
    </row>
    <row r="24" spans="1:19" ht="12.75" x14ac:dyDescent="0.2">
      <c r="A24" s="970" t="s">
        <v>682</v>
      </c>
      <c r="B24" s="1049">
        <v>60918</v>
      </c>
      <c r="C24" s="972">
        <v>68366</v>
      </c>
      <c r="D24" s="1023">
        <v>-10.894304186291432</v>
      </c>
      <c r="E24" s="972">
        <v>60918</v>
      </c>
      <c r="F24" s="972">
        <v>68366</v>
      </c>
      <c r="G24" s="1024">
        <v>-10.894304186291432</v>
      </c>
      <c r="H24" s="1050"/>
      <c r="I24" s="1051"/>
      <c r="J24" s="1023"/>
      <c r="K24" s="972"/>
      <c r="L24" s="972"/>
      <c r="M24" s="1024"/>
      <c r="N24" s="1049"/>
      <c r="O24" s="972"/>
      <c r="P24" s="1023"/>
      <c r="Q24" s="972"/>
      <c r="R24" s="972"/>
      <c r="S24" s="1023"/>
    </row>
    <row r="25" spans="1:19" ht="12.75" x14ac:dyDescent="0.2">
      <c r="A25" s="970" t="s">
        <v>779</v>
      </c>
      <c r="B25" s="1049">
        <v>31308</v>
      </c>
      <c r="C25" s="972">
        <v>44583</v>
      </c>
      <c r="D25" s="1023">
        <v>-29.775923558306978</v>
      </c>
      <c r="E25" s="972">
        <v>31308</v>
      </c>
      <c r="F25" s="972">
        <v>44583</v>
      </c>
      <c r="G25" s="1024">
        <v>-29.775923558306978</v>
      </c>
      <c r="H25" s="1050"/>
      <c r="I25" s="1051"/>
      <c r="J25" s="1023"/>
      <c r="K25" s="972"/>
      <c r="L25" s="972"/>
      <c r="M25" s="1024"/>
      <c r="N25" s="1049"/>
      <c r="O25" s="972"/>
      <c r="P25" s="1023"/>
      <c r="Q25" s="972"/>
      <c r="R25" s="972"/>
      <c r="S25" s="1023"/>
    </row>
    <row r="26" spans="1:19" x14ac:dyDescent="0.2">
      <c r="A26" s="582" t="s">
        <v>617</v>
      </c>
      <c r="B26" s="1064">
        <v>503300</v>
      </c>
      <c r="C26" s="583">
        <v>432280</v>
      </c>
      <c r="D26" s="1065">
        <v>16.429166281114092</v>
      </c>
      <c r="E26" s="583">
        <v>503300</v>
      </c>
      <c r="F26" s="583">
        <v>432280</v>
      </c>
      <c r="G26" s="1066">
        <v>16.429166281114092</v>
      </c>
      <c r="H26" s="1067"/>
      <c r="I26" s="1068"/>
      <c r="J26" s="1084"/>
      <c r="K26" s="583"/>
      <c r="L26" s="583"/>
      <c r="M26" s="1066"/>
      <c r="N26" s="1064"/>
      <c r="O26" s="583"/>
      <c r="P26" s="1065"/>
      <c r="Q26" s="583"/>
      <c r="R26" s="583"/>
      <c r="S26" s="1065"/>
    </row>
    <row r="27" spans="1:19" ht="12.75" x14ac:dyDescent="0.2">
      <c r="A27" s="970" t="s">
        <v>175</v>
      </c>
      <c r="B27" s="1049">
        <v>93600</v>
      </c>
      <c r="C27" s="972">
        <v>90394</v>
      </c>
      <c r="D27" s="1023">
        <v>3.5466955771400759</v>
      </c>
      <c r="E27" s="972">
        <v>93600</v>
      </c>
      <c r="F27" s="972">
        <v>90394</v>
      </c>
      <c r="G27" s="1024">
        <v>3.5466955771400759</v>
      </c>
      <c r="H27" s="1050"/>
      <c r="I27" s="1051"/>
      <c r="J27" s="1052"/>
      <c r="K27" s="972"/>
      <c r="L27" s="972"/>
      <c r="M27" s="1024"/>
      <c r="N27" s="1049"/>
      <c r="O27" s="972"/>
      <c r="P27" s="1023"/>
      <c r="Q27" s="972"/>
      <c r="R27" s="972"/>
      <c r="S27" s="1023"/>
    </row>
    <row r="28" spans="1:19" ht="12.75" x14ac:dyDescent="0.2">
      <c r="A28" s="970" t="s">
        <v>683</v>
      </c>
      <c r="B28" s="1049">
        <v>101079</v>
      </c>
      <c r="C28" s="972">
        <v>53410</v>
      </c>
      <c r="D28" s="1023">
        <v>89.251076577419965</v>
      </c>
      <c r="E28" s="972">
        <v>101079</v>
      </c>
      <c r="F28" s="972">
        <v>53410</v>
      </c>
      <c r="G28" s="1024">
        <v>89.251076577419965</v>
      </c>
      <c r="H28" s="1050"/>
      <c r="I28" s="1051"/>
      <c r="J28" s="1052"/>
      <c r="K28" s="972"/>
      <c r="L28" s="972"/>
      <c r="M28" s="1024"/>
      <c r="N28" s="1049"/>
      <c r="O28" s="972"/>
      <c r="P28" s="1023"/>
      <c r="Q28" s="972"/>
      <c r="R28" s="972"/>
      <c r="S28" s="1023"/>
    </row>
    <row r="29" spans="1:19" ht="12.75" x14ac:dyDescent="0.2">
      <c r="A29" s="970" t="s">
        <v>684</v>
      </c>
      <c r="B29" s="1049">
        <v>49314</v>
      </c>
      <c r="C29" s="972">
        <v>43026</v>
      </c>
      <c r="D29" s="1023">
        <v>14.614419188397711</v>
      </c>
      <c r="E29" s="972">
        <v>49314</v>
      </c>
      <c r="F29" s="972">
        <v>43026</v>
      </c>
      <c r="G29" s="1024">
        <v>14.614419188397711</v>
      </c>
      <c r="H29" s="1050"/>
      <c r="I29" s="1051"/>
      <c r="J29" s="1052"/>
      <c r="K29" s="972"/>
      <c r="L29" s="972"/>
      <c r="M29" s="1024"/>
      <c r="N29" s="1049"/>
      <c r="O29" s="972"/>
      <c r="P29" s="1023"/>
      <c r="Q29" s="972"/>
      <c r="R29" s="972"/>
      <c r="S29" s="1023"/>
    </row>
    <row r="30" spans="1:19" ht="12.75" x14ac:dyDescent="0.2">
      <c r="A30" s="970" t="s">
        <v>176</v>
      </c>
      <c r="B30" s="1049">
        <v>259307</v>
      </c>
      <c r="C30" s="972">
        <v>245450</v>
      </c>
      <c r="D30" s="1023">
        <v>5.6455489916479937</v>
      </c>
      <c r="E30" s="972">
        <v>259307</v>
      </c>
      <c r="F30" s="972">
        <v>245450</v>
      </c>
      <c r="G30" s="1024">
        <v>5.6455489916479937</v>
      </c>
      <c r="H30" s="1050"/>
      <c r="I30" s="1051"/>
      <c r="J30" s="1052"/>
      <c r="K30" s="972"/>
      <c r="L30" s="972"/>
      <c r="M30" s="1024"/>
      <c r="N30" s="1049"/>
      <c r="O30" s="972"/>
      <c r="P30" s="1023"/>
      <c r="Q30" s="972"/>
      <c r="R30" s="972"/>
      <c r="S30" s="1023"/>
    </row>
    <row r="31" spans="1:19" x14ac:dyDescent="0.2">
      <c r="A31" s="582" t="s">
        <v>242</v>
      </c>
      <c r="B31" s="1064">
        <v>295986</v>
      </c>
      <c r="C31" s="583">
        <v>268851</v>
      </c>
      <c r="D31" s="1065">
        <v>10.092951114185924</v>
      </c>
      <c r="E31" s="583">
        <v>295986</v>
      </c>
      <c r="F31" s="583">
        <v>268851</v>
      </c>
      <c r="G31" s="1066">
        <v>10.092951114185924</v>
      </c>
      <c r="H31" s="1067"/>
      <c r="I31" s="1068"/>
      <c r="J31" s="1084"/>
      <c r="K31" s="583"/>
      <c r="L31" s="583"/>
      <c r="M31" s="1066"/>
      <c r="N31" s="1064"/>
      <c r="O31" s="583"/>
      <c r="P31" s="1065"/>
      <c r="Q31" s="583"/>
      <c r="R31" s="583"/>
      <c r="S31" s="1065"/>
    </row>
    <row r="32" spans="1:19" ht="12.75" x14ac:dyDescent="0.2">
      <c r="A32" s="970" t="s">
        <v>23</v>
      </c>
      <c r="B32" s="1049">
        <v>8862</v>
      </c>
      <c r="C32" s="972">
        <v>9840</v>
      </c>
      <c r="D32" s="1023">
        <v>-9.9390243902439028</v>
      </c>
      <c r="E32" s="972">
        <v>8862</v>
      </c>
      <c r="F32" s="972">
        <v>9840</v>
      </c>
      <c r="G32" s="1024">
        <v>-9.9390243902439028</v>
      </c>
      <c r="H32" s="1050"/>
      <c r="I32" s="1051"/>
      <c r="J32" s="1052"/>
      <c r="K32" s="972"/>
      <c r="L32" s="972"/>
      <c r="M32" s="1024"/>
      <c r="N32" s="1049"/>
      <c r="O32" s="972"/>
      <c r="P32" s="1023"/>
      <c r="Q32" s="972"/>
      <c r="R32" s="972"/>
      <c r="S32" s="1023"/>
    </row>
    <row r="33" spans="1:19" ht="12.75" x14ac:dyDescent="0.2">
      <c r="A33" s="970" t="s">
        <v>307</v>
      </c>
      <c r="B33" s="1049">
        <v>6466</v>
      </c>
      <c r="C33" s="972">
        <v>6676</v>
      </c>
      <c r="D33" s="1023">
        <v>-3.1455961653684841</v>
      </c>
      <c r="E33" s="972">
        <v>6466</v>
      </c>
      <c r="F33" s="972">
        <v>6676</v>
      </c>
      <c r="G33" s="1024">
        <v>-3.1455961653684841</v>
      </c>
      <c r="H33" s="1050"/>
      <c r="I33" s="1051"/>
      <c r="J33" s="1052"/>
      <c r="K33" s="972"/>
      <c r="L33" s="972"/>
      <c r="M33" s="1024"/>
      <c r="N33" s="1049"/>
      <c r="O33" s="972"/>
      <c r="P33" s="1023"/>
      <c r="Q33" s="972"/>
      <c r="R33" s="972"/>
      <c r="S33" s="1023"/>
    </row>
    <row r="34" spans="1:19" ht="12.75" x14ac:dyDescent="0.2">
      <c r="A34" s="970" t="s">
        <v>177</v>
      </c>
      <c r="B34" s="1049">
        <v>125560</v>
      </c>
      <c r="C34" s="972">
        <v>126232</v>
      </c>
      <c r="D34" s="1023">
        <v>-0.5323531275746245</v>
      </c>
      <c r="E34" s="972">
        <v>125560</v>
      </c>
      <c r="F34" s="972">
        <v>126232</v>
      </c>
      <c r="G34" s="1024">
        <v>-0.5323531275746245</v>
      </c>
      <c r="H34" s="1050"/>
      <c r="I34" s="1051"/>
      <c r="J34" s="1052"/>
      <c r="K34" s="972"/>
      <c r="L34" s="972"/>
      <c r="M34" s="1024"/>
      <c r="N34" s="1049"/>
      <c r="O34" s="972"/>
      <c r="P34" s="1023"/>
      <c r="Q34" s="972"/>
      <c r="R34" s="972"/>
      <c r="S34" s="1023"/>
    </row>
    <row r="35" spans="1:19" ht="12.75" x14ac:dyDescent="0.2">
      <c r="A35" s="970" t="s">
        <v>178</v>
      </c>
      <c r="B35" s="1049">
        <v>24609</v>
      </c>
      <c r="C35" s="972">
        <v>24335</v>
      </c>
      <c r="D35" s="1023">
        <v>1.1259502773782617</v>
      </c>
      <c r="E35" s="972">
        <v>24609</v>
      </c>
      <c r="F35" s="972">
        <v>24335</v>
      </c>
      <c r="G35" s="1024">
        <v>1.1259502773782617</v>
      </c>
      <c r="H35" s="1050"/>
      <c r="I35" s="1051"/>
      <c r="J35" s="1052"/>
      <c r="K35" s="972"/>
      <c r="L35" s="972"/>
      <c r="M35" s="1024"/>
      <c r="N35" s="1049"/>
      <c r="O35" s="972"/>
      <c r="P35" s="1023"/>
      <c r="Q35" s="972"/>
      <c r="R35" s="972"/>
      <c r="S35" s="1023"/>
    </row>
    <row r="36" spans="1:19" ht="12.75" x14ac:dyDescent="0.2">
      <c r="A36" s="970" t="s">
        <v>179</v>
      </c>
      <c r="B36" s="1049">
        <v>75774</v>
      </c>
      <c r="C36" s="972">
        <v>49896</v>
      </c>
      <c r="D36" s="1023">
        <v>51.863876863876868</v>
      </c>
      <c r="E36" s="972">
        <v>75774</v>
      </c>
      <c r="F36" s="972">
        <v>49896</v>
      </c>
      <c r="G36" s="1024">
        <v>51.863876863876868</v>
      </c>
      <c r="H36" s="1050"/>
      <c r="I36" s="1051"/>
      <c r="J36" s="1052"/>
      <c r="K36" s="972"/>
      <c r="L36" s="972"/>
      <c r="M36" s="1024"/>
      <c r="N36" s="1049"/>
      <c r="O36" s="972"/>
      <c r="P36" s="1023"/>
      <c r="Q36" s="972"/>
      <c r="R36" s="972"/>
      <c r="S36" s="1023"/>
    </row>
    <row r="37" spans="1:19" ht="12.75" x14ac:dyDescent="0.2">
      <c r="A37" s="970" t="s">
        <v>180</v>
      </c>
      <c r="B37" s="1049">
        <v>8242</v>
      </c>
      <c r="C37" s="972">
        <v>7282</v>
      </c>
      <c r="D37" s="1023">
        <v>13.18319143092557</v>
      </c>
      <c r="E37" s="972">
        <v>8242</v>
      </c>
      <c r="F37" s="972">
        <v>7282</v>
      </c>
      <c r="G37" s="1024">
        <v>13.18319143092557</v>
      </c>
      <c r="H37" s="1050"/>
      <c r="I37" s="1051"/>
      <c r="J37" s="1052"/>
      <c r="K37" s="972"/>
      <c r="L37" s="972"/>
      <c r="M37" s="1024"/>
      <c r="N37" s="1049"/>
      <c r="O37" s="972"/>
      <c r="P37" s="1023"/>
      <c r="Q37" s="972"/>
      <c r="R37" s="972"/>
      <c r="S37" s="1023"/>
    </row>
    <row r="38" spans="1:19" ht="12.75" x14ac:dyDescent="0.2">
      <c r="A38" s="970" t="s">
        <v>181</v>
      </c>
      <c r="B38" s="1049">
        <v>30044</v>
      </c>
      <c r="C38" s="972">
        <v>29008</v>
      </c>
      <c r="D38" s="1023">
        <v>3.5714285714285712</v>
      </c>
      <c r="E38" s="972">
        <v>30044</v>
      </c>
      <c r="F38" s="972">
        <v>29008</v>
      </c>
      <c r="G38" s="1024">
        <v>3.5714285714285712</v>
      </c>
      <c r="H38" s="1050"/>
      <c r="I38" s="1051"/>
      <c r="J38" s="1052"/>
      <c r="K38" s="972"/>
      <c r="L38" s="972"/>
      <c r="M38" s="1024"/>
      <c r="N38" s="1049"/>
      <c r="O38" s="972"/>
      <c r="P38" s="1023"/>
      <c r="Q38" s="972"/>
      <c r="R38" s="972"/>
      <c r="S38" s="1023"/>
    </row>
    <row r="39" spans="1:19" ht="12.75" x14ac:dyDescent="0.2">
      <c r="A39" s="971" t="s">
        <v>182</v>
      </c>
      <c r="B39" s="1053">
        <v>16429</v>
      </c>
      <c r="C39" s="973">
        <v>15582</v>
      </c>
      <c r="D39" s="1054">
        <v>5.4357592093441145</v>
      </c>
      <c r="E39" s="973">
        <v>16429</v>
      </c>
      <c r="F39" s="973">
        <v>15582</v>
      </c>
      <c r="G39" s="1055">
        <v>5.4357592093441145</v>
      </c>
      <c r="H39" s="1056"/>
      <c r="I39" s="1057"/>
      <c r="J39" s="1058"/>
      <c r="K39" s="973"/>
      <c r="L39" s="973"/>
      <c r="M39" s="1055"/>
      <c r="N39" s="1053"/>
      <c r="O39" s="973"/>
      <c r="P39" s="1054"/>
      <c r="Q39" s="973"/>
      <c r="R39" s="973"/>
      <c r="S39" s="1054"/>
    </row>
    <row r="40" spans="1:19" x14ac:dyDescent="0.2">
      <c r="A40" s="1076"/>
      <c r="B40" s="1077"/>
      <c r="C40" s="1077"/>
      <c r="D40" s="1078"/>
      <c r="E40" s="1077"/>
      <c r="F40" s="1077"/>
      <c r="G40" s="1078"/>
      <c r="H40" s="1077"/>
      <c r="I40" s="1077"/>
      <c r="J40" s="1078"/>
      <c r="K40" s="1077"/>
      <c r="L40" s="1077"/>
      <c r="M40" s="1078"/>
      <c r="N40" s="1077"/>
      <c r="O40" s="1077"/>
      <c r="P40" s="1078"/>
      <c r="Q40" s="1077"/>
      <c r="R40" s="1077"/>
      <c r="S40" s="1078"/>
    </row>
    <row r="41" spans="1:19" x14ac:dyDescent="0.2">
      <c r="A41" s="1079" t="s">
        <v>949</v>
      </c>
      <c r="S41" s="1081"/>
    </row>
    <row r="42" spans="1:19" x14ac:dyDescent="0.2">
      <c r="A42" s="1082" t="s">
        <v>780</v>
      </c>
      <c r="S42" s="1081"/>
    </row>
    <row r="43" spans="1:19" x14ac:dyDescent="0.2">
      <c r="S43" s="1081"/>
    </row>
    <row r="44" spans="1:19" x14ac:dyDescent="0.2">
      <c r="S44" s="1081"/>
    </row>
    <row r="45" spans="1:19" x14ac:dyDescent="0.2">
      <c r="S45" s="1081"/>
    </row>
    <row r="46" spans="1:19" x14ac:dyDescent="0.2">
      <c r="S46" s="1081"/>
    </row>
    <row r="47" spans="1:19" x14ac:dyDescent="0.2">
      <c r="S47" s="1081"/>
    </row>
    <row r="48" spans="1:19" x14ac:dyDescent="0.2">
      <c r="S48" s="1081"/>
    </row>
    <row r="49" spans="19:19" x14ac:dyDescent="0.2">
      <c r="S49" s="1081"/>
    </row>
    <row r="50" spans="19:19" x14ac:dyDescent="0.2">
      <c r="S50" s="1081"/>
    </row>
    <row r="51" spans="19:19" x14ac:dyDescent="0.2">
      <c r="S51" s="1081"/>
    </row>
    <row r="52" spans="19:19" x14ac:dyDescent="0.2">
      <c r="S52" s="1081"/>
    </row>
    <row r="53" spans="19:19" x14ac:dyDescent="0.2">
      <c r="S53" s="1081"/>
    </row>
    <row r="54" spans="19:19" x14ac:dyDescent="0.2">
      <c r="S54" s="1081"/>
    </row>
    <row r="55" spans="19:19" x14ac:dyDescent="0.2">
      <c r="S55" s="1081"/>
    </row>
    <row r="56" spans="19:19" x14ac:dyDescent="0.2">
      <c r="S56" s="1081"/>
    </row>
    <row r="57" spans="19:19" x14ac:dyDescent="0.2">
      <c r="S57" s="1081"/>
    </row>
    <row r="58" spans="19:19" x14ac:dyDescent="0.2">
      <c r="S58" s="1081"/>
    </row>
    <row r="59" spans="19:19" x14ac:dyDescent="0.2">
      <c r="S59" s="1081"/>
    </row>
    <row r="60" spans="19:19" x14ac:dyDescent="0.2">
      <c r="S60" s="1081"/>
    </row>
    <row r="61" spans="19:19" x14ac:dyDescent="0.2">
      <c r="S61" s="1081"/>
    </row>
    <row r="62" spans="19:19" x14ac:dyDescent="0.2">
      <c r="S62" s="1081"/>
    </row>
    <row r="63" spans="19:19" x14ac:dyDescent="0.2">
      <c r="S63" s="1081"/>
    </row>
  </sheetData>
  <sheetProtection formatCells="0" formatColumns="0" formatRows="0" insertColumns="0" insertRows="0" insertHyperlinks="0" deleteColumns="0" deleteRows="0" sort="0" autoFilter="0" pivotTables="0"/>
  <mergeCells count="7">
    <mergeCell ref="A1:S1"/>
    <mergeCell ref="B3:D3"/>
    <mergeCell ref="E3:G3"/>
    <mergeCell ref="H3:J3"/>
    <mergeCell ref="K3:M3"/>
    <mergeCell ref="N3:P3"/>
    <mergeCell ref="Q3:S3"/>
  </mergeCells>
  <printOptions horizontalCentered="1"/>
  <pageMargins left="0.25" right="0.25" top="0.25" bottom="0.5" header="0.3" footer="0.3"/>
  <pageSetup scale="76" orientation="landscape" r:id="rId1"/>
  <headerFooter alignWithMargins="0">
    <oddFooter>&amp;L&amp;"Garamond,Italic"&amp;12Hawai‘i Tourism Authority&amp;R&amp;"Garamond,Italic"&amp;12 2015 Annual Visitor Research Report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X94"/>
  <sheetViews>
    <sheetView zoomScaleNormal="100" workbookViewId="0">
      <selection activeCell="H14" sqref="H14"/>
    </sheetView>
  </sheetViews>
  <sheetFormatPr defaultColWidth="9.140625" defaultRowHeight="12" x14ac:dyDescent="0.2"/>
  <cols>
    <col min="1" max="1" width="11.85546875" style="1091" customWidth="1"/>
    <col min="2" max="10" width="8.7109375" style="1091" customWidth="1"/>
    <col min="11" max="11" width="9.140625" style="1091"/>
    <col min="12" max="12" width="6.5703125" style="1089" customWidth="1"/>
    <col min="13" max="13" width="6.5703125" style="1090" customWidth="1"/>
    <col min="14" max="14" width="6.5703125" style="1089" customWidth="1"/>
    <col min="15" max="15" width="6.5703125" style="1090" customWidth="1"/>
    <col min="16" max="16" width="6.5703125" style="1089" customWidth="1"/>
    <col min="17" max="17" width="6.5703125" style="1090" customWidth="1"/>
    <col min="18" max="18" width="6.5703125" style="1089" customWidth="1"/>
    <col min="19" max="19" width="6.5703125" style="1090" customWidth="1"/>
    <col min="20" max="20" width="6.5703125" style="1089" customWidth="1"/>
    <col min="21" max="21" width="6.5703125" style="1090" customWidth="1"/>
    <col min="22" max="22" width="6.5703125" style="1089" customWidth="1"/>
    <col min="23" max="23" width="6.5703125" style="1090" customWidth="1"/>
    <col min="24" max="24" width="9.140625" style="1090" customWidth="1"/>
    <col min="25" max="16384" width="9.140625" style="1091"/>
  </cols>
  <sheetData>
    <row r="1" spans="1:24" s="1090" customFormat="1" ht="15.75" x14ac:dyDescent="0.25">
      <c r="A1" s="1893" t="str">
        <f>CONCATENATE('List of Tables'!A117,":  ",'List of Tables'!C117)</f>
        <v>TABLE 96:  State Hotel Performance: 2015 vs. 2014</v>
      </c>
      <c r="B1" s="1893"/>
      <c r="C1" s="1893"/>
      <c r="D1" s="1893"/>
      <c r="E1" s="1893"/>
      <c r="F1" s="1893"/>
      <c r="G1" s="1893"/>
      <c r="H1" s="1893"/>
      <c r="I1" s="1893"/>
      <c r="J1" s="1893"/>
      <c r="K1" s="1091"/>
      <c r="L1" s="1373"/>
      <c r="N1" s="1089"/>
      <c r="P1" s="1089"/>
      <c r="R1" s="1089"/>
      <c r="T1" s="1089"/>
      <c r="V1" s="1089"/>
    </row>
    <row r="2" spans="1:24" s="1096" customFormat="1" x14ac:dyDescent="0.2">
      <c r="A2" s="1092"/>
      <c r="B2" s="1092"/>
      <c r="C2" s="1092"/>
      <c r="D2" s="1092"/>
      <c r="E2" s="1092"/>
      <c r="F2" s="1092"/>
      <c r="G2" s="1092"/>
      <c r="H2" s="1092"/>
      <c r="I2" s="1092"/>
      <c r="J2" s="1092"/>
      <c r="K2" s="1093"/>
      <c r="L2" s="1094"/>
      <c r="M2" s="1095"/>
      <c r="N2" s="1094"/>
      <c r="O2" s="1095"/>
      <c r="P2" s="1094"/>
      <c r="Q2" s="1095"/>
      <c r="R2" s="1094"/>
      <c r="S2" s="1095"/>
      <c r="T2" s="1094"/>
      <c r="U2" s="1095"/>
      <c r="V2" s="1094"/>
      <c r="W2" s="1095"/>
      <c r="X2" s="1095"/>
    </row>
    <row r="3" spans="1:24" s="1090" customFormat="1" x14ac:dyDescent="0.2">
      <c r="A3" s="1042"/>
      <c r="B3" s="1976" t="s">
        <v>602</v>
      </c>
      <c r="C3" s="1977"/>
      <c r="D3" s="2006"/>
      <c r="E3" s="1976" t="s">
        <v>123</v>
      </c>
      <c r="F3" s="1977"/>
      <c r="G3" s="2006"/>
      <c r="H3" s="1976" t="s">
        <v>124</v>
      </c>
      <c r="I3" s="1977"/>
      <c r="J3" s="2006"/>
      <c r="K3" s="1091"/>
      <c r="L3" s="1089"/>
      <c r="N3" s="1089"/>
      <c r="P3" s="1089"/>
      <c r="R3" s="1089"/>
      <c r="T3" s="1089"/>
      <c r="V3" s="1089"/>
    </row>
    <row r="4" spans="1:24" s="1090" customFormat="1" ht="24" x14ac:dyDescent="0.2">
      <c r="A4" s="1097"/>
      <c r="B4" s="1098">
        <v>2015</v>
      </c>
      <c r="C4" s="1099">
        <v>2014</v>
      </c>
      <c r="D4" s="1100" t="s">
        <v>651</v>
      </c>
      <c r="E4" s="1098">
        <v>2015</v>
      </c>
      <c r="F4" s="1099">
        <v>2014</v>
      </c>
      <c r="G4" s="1101" t="s">
        <v>184</v>
      </c>
      <c r="H4" s="1098">
        <v>2015</v>
      </c>
      <c r="I4" s="1099">
        <v>2014</v>
      </c>
      <c r="J4" s="1100" t="s">
        <v>184</v>
      </c>
      <c r="K4" s="1088"/>
      <c r="L4" s="1106"/>
      <c r="N4" s="1089"/>
      <c r="P4" s="1089"/>
      <c r="R4" s="1089"/>
      <c r="T4" s="1089"/>
      <c r="V4" s="1089"/>
    </row>
    <row r="5" spans="1:24" s="1090" customFormat="1" x14ac:dyDescent="0.2">
      <c r="A5" s="1102" t="s">
        <v>349</v>
      </c>
      <c r="B5" s="1684">
        <v>0.77500000000000002</v>
      </c>
      <c r="C5" s="1685">
        <v>0.79500000000000004</v>
      </c>
      <c r="D5" s="1686">
        <v>-2.0000000000000018E-2</v>
      </c>
      <c r="E5" s="1687">
        <v>254.62</v>
      </c>
      <c r="F5" s="1687">
        <v>248.74</v>
      </c>
      <c r="G5" s="1686">
        <v>2.3639141272010916E-2</v>
      </c>
      <c r="H5" s="1688">
        <v>197.33</v>
      </c>
      <c r="I5" s="1687">
        <v>197.75</v>
      </c>
      <c r="J5" s="1686">
        <v>-2.1238938053096713E-3</v>
      </c>
      <c r="K5" s="1091"/>
      <c r="L5" s="1089"/>
      <c r="M5" s="1103"/>
      <c r="N5" s="1089"/>
      <c r="O5" s="1103"/>
      <c r="P5" s="1089"/>
      <c r="Q5" s="1104"/>
      <c r="R5" s="1089"/>
      <c r="S5" s="1104"/>
      <c r="T5" s="1089"/>
      <c r="U5" s="1104"/>
      <c r="V5" s="1089"/>
      <c r="W5" s="1104"/>
    </row>
    <row r="6" spans="1:24" s="1090" customFormat="1" x14ac:dyDescent="0.2">
      <c r="A6" s="1102" t="s">
        <v>350</v>
      </c>
      <c r="B6" s="1684">
        <v>0.83499999999999996</v>
      </c>
      <c r="C6" s="1685">
        <v>0.84799999999999998</v>
      </c>
      <c r="D6" s="1686">
        <v>-1.3000000000000012E-2</v>
      </c>
      <c r="E6" s="1687">
        <v>252.93</v>
      </c>
      <c r="F6" s="1687">
        <v>245.51</v>
      </c>
      <c r="G6" s="1686">
        <v>3.0222801515213296E-2</v>
      </c>
      <c r="H6" s="1688">
        <v>211.20000000000002</v>
      </c>
      <c r="I6" s="1687">
        <v>208.19</v>
      </c>
      <c r="J6" s="1686">
        <v>1.4457947067582589E-2</v>
      </c>
      <c r="K6" s="1091"/>
      <c r="L6" s="1089"/>
      <c r="M6" s="1103"/>
      <c r="N6" s="1089"/>
      <c r="O6" s="1103"/>
      <c r="P6" s="1089"/>
      <c r="Q6" s="1104"/>
      <c r="R6" s="1089"/>
      <c r="S6" s="1104"/>
      <c r="T6" s="1089"/>
      <c r="U6" s="1104"/>
      <c r="V6" s="1089"/>
      <c r="W6" s="1104"/>
    </row>
    <row r="7" spans="1:24" s="1090" customFormat="1" x14ac:dyDescent="0.2">
      <c r="A7" s="1102" t="s">
        <v>351</v>
      </c>
      <c r="B7" s="1684">
        <v>0.8</v>
      </c>
      <c r="C7" s="1685">
        <v>0.78600000000000003</v>
      </c>
      <c r="D7" s="1686">
        <v>1.4000000000000012E-2</v>
      </c>
      <c r="E7" s="1687">
        <v>247.78</v>
      </c>
      <c r="F7" s="1687">
        <v>236.99</v>
      </c>
      <c r="G7" s="1686">
        <v>4.5529347229840887E-2</v>
      </c>
      <c r="H7" s="1688">
        <v>198.22</v>
      </c>
      <c r="I7" s="1687">
        <v>186.27</v>
      </c>
      <c r="J7" s="1686">
        <v>6.4154184785526328E-2</v>
      </c>
      <c r="K7" s="1091"/>
      <c r="L7" s="1089"/>
      <c r="M7" s="1103"/>
      <c r="N7" s="1089"/>
      <c r="O7" s="1103"/>
      <c r="P7" s="1089"/>
      <c r="Q7" s="1104"/>
      <c r="R7" s="1089"/>
      <c r="S7" s="1104"/>
      <c r="T7" s="1089"/>
      <c r="U7" s="1104"/>
      <c r="V7" s="1089"/>
      <c r="W7" s="1104"/>
    </row>
    <row r="8" spans="1:24" s="1090" customFormat="1" x14ac:dyDescent="0.2">
      <c r="A8" s="1102" t="s">
        <v>352</v>
      </c>
      <c r="B8" s="1684">
        <v>0.748</v>
      </c>
      <c r="C8" s="1685">
        <v>0.72599999999999998</v>
      </c>
      <c r="D8" s="1686">
        <v>2.200000000000002E-2</v>
      </c>
      <c r="E8" s="1687">
        <v>234.81</v>
      </c>
      <c r="F8" s="1687">
        <v>227.65</v>
      </c>
      <c r="G8" s="1686">
        <v>3.1451790028552584E-2</v>
      </c>
      <c r="H8" s="1688">
        <v>175.64000000000001</v>
      </c>
      <c r="I8" s="1687">
        <v>165.27</v>
      </c>
      <c r="J8" s="1686">
        <v>6.2745809886851842E-2</v>
      </c>
      <c r="K8" s="1091"/>
      <c r="L8" s="1089"/>
      <c r="M8" s="1103"/>
      <c r="N8" s="1089"/>
      <c r="O8" s="1103"/>
      <c r="P8" s="1089"/>
      <c r="Q8" s="1104"/>
      <c r="R8" s="1089"/>
      <c r="S8" s="1104"/>
      <c r="T8" s="1089"/>
      <c r="U8" s="1104"/>
      <c r="V8" s="1089"/>
      <c r="W8" s="1104"/>
    </row>
    <row r="9" spans="1:24" s="1090" customFormat="1" x14ac:dyDescent="0.2">
      <c r="A9" s="1102" t="s">
        <v>353</v>
      </c>
      <c r="B9" s="1684">
        <v>0.76800000000000002</v>
      </c>
      <c r="C9" s="1685">
        <v>0.72799999999999998</v>
      </c>
      <c r="D9" s="1686">
        <v>4.0000000000000036E-2</v>
      </c>
      <c r="E9" s="1687">
        <v>222.91</v>
      </c>
      <c r="F9" s="1687">
        <v>210.82</v>
      </c>
      <c r="G9" s="1686">
        <v>5.7347500237169169E-2</v>
      </c>
      <c r="H9" s="1688">
        <v>171.19</v>
      </c>
      <c r="I9" s="1687">
        <v>153.47999999999999</v>
      </c>
      <c r="J9" s="1686">
        <v>0.11538962731300501</v>
      </c>
      <c r="K9" s="1091"/>
      <c r="L9" s="1089"/>
      <c r="M9" s="1103"/>
      <c r="N9" s="1089"/>
      <c r="O9" s="1103"/>
      <c r="P9" s="1089"/>
      <c r="Q9" s="1104"/>
      <c r="R9" s="1089"/>
      <c r="S9" s="1104"/>
      <c r="T9" s="1089"/>
      <c r="U9" s="1104"/>
      <c r="V9" s="1089"/>
      <c r="W9" s="1104"/>
    </row>
    <row r="10" spans="1:24" s="1090" customFormat="1" x14ac:dyDescent="0.2">
      <c r="A10" s="1102" t="s">
        <v>354</v>
      </c>
      <c r="B10" s="1684">
        <v>0.82200000000000006</v>
      </c>
      <c r="C10" s="1685">
        <v>0.76500000000000001</v>
      </c>
      <c r="D10" s="1686">
        <v>5.7000000000000051E-2</v>
      </c>
      <c r="E10" s="1687">
        <v>245.05</v>
      </c>
      <c r="F10" s="1687">
        <v>227.78</v>
      </c>
      <c r="G10" s="1686">
        <v>7.5818772499780529E-2</v>
      </c>
      <c r="H10" s="1688">
        <v>201.43</v>
      </c>
      <c r="I10" s="1687">
        <v>174.25</v>
      </c>
      <c r="J10" s="1686">
        <v>0.15598278335724539</v>
      </c>
      <c r="K10" s="1091"/>
      <c r="L10" s="1089"/>
      <c r="M10" s="1103"/>
      <c r="N10" s="1089"/>
      <c r="O10" s="1103"/>
      <c r="P10" s="1089"/>
      <c r="Q10" s="1104"/>
      <c r="R10" s="1089"/>
      <c r="S10" s="1104"/>
      <c r="T10" s="1089"/>
      <c r="U10" s="1104"/>
      <c r="V10" s="1089"/>
      <c r="W10" s="1104"/>
    </row>
    <row r="11" spans="1:24" s="1090" customFormat="1" x14ac:dyDescent="0.2">
      <c r="A11" s="1102" t="s">
        <v>355</v>
      </c>
      <c r="B11" s="1684">
        <v>0.81700000000000006</v>
      </c>
      <c r="C11" s="1685">
        <v>0.81200000000000006</v>
      </c>
      <c r="D11" s="1686">
        <v>5.0000000000000044E-3</v>
      </c>
      <c r="E11" s="1687">
        <v>259.66000000000003</v>
      </c>
      <c r="F11" s="1687">
        <v>247.54</v>
      </c>
      <c r="G11" s="1686">
        <v>4.8961783954108565E-2</v>
      </c>
      <c r="H11" s="1688">
        <v>212.14000000000001</v>
      </c>
      <c r="I11" s="1687">
        <v>201</v>
      </c>
      <c r="J11" s="1686">
        <v>5.5422885572139376E-2</v>
      </c>
      <c r="K11" s="1091"/>
      <c r="L11" s="1089"/>
      <c r="M11" s="1103"/>
      <c r="N11" s="1089"/>
      <c r="O11" s="1103"/>
      <c r="P11" s="1089"/>
      <c r="Q11" s="1104"/>
      <c r="R11" s="1089"/>
      <c r="S11" s="1104"/>
      <c r="T11" s="1089"/>
      <c r="U11" s="1104"/>
      <c r="V11" s="1089"/>
      <c r="W11" s="1104"/>
    </row>
    <row r="12" spans="1:24" s="1090" customFormat="1" x14ac:dyDescent="0.2">
      <c r="A12" s="1102" t="s">
        <v>356</v>
      </c>
      <c r="B12" s="1684">
        <v>0.81200000000000006</v>
      </c>
      <c r="C12" s="1685">
        <v>0.78800000000000003</v>
      </c>
      <c r="D12" s="1686">
        <v>2.4000000000000021E-2</v>
      </c>
      <c r="E12" s="1687">
        <v>249.67000000000002</v>
      </c>
      <c r="F12" s="1687">
        <v>242.93</v>
      </c>
      <c r="G12" s="1686">
        <v>2.7744617791133287E-2</v>
      </c>
      <c r="H12" s="1688">
        <v>202.73000000000002</v>
      </c>
      <c r="I12" s="1687">
        <v>191.43</v>
      </c>
      <c r="J12" s="1686">
        <v>5.9029410228281932E-2</v>
      </c>
      <c r="K12" s="1091"/>
      <c r="L12" s="1089"/>
      <c r="M12" s="1103"/>
      <c r="N12" s="1089"/>
      <c r="O12" s="1103"/>
      <c r="P12" s="1089"/>
      <c r="Q12" s="1104"/>
      <c r="R12" s="1089"/>
      <c r="S12" s="1104"/>
      <c r="T12" s="1089"/>
      <c r="U12" s="1104"/>
      <c r="V12" s="1089"/>
      <c r="W12" s="1104"/>
    </row>
    <row r="13" spans="1:24" s="1090" customFormat="1" x14ac:dyDescent="0.2">
      <c r="A13" s="1102" t="s">
        <v>357</v>
      </c>
      <c r="B13" s="1684">
        <v>0.76700000000000002</v>
      </c>
      <c r="C13" s="1685">
        <v>0.76</v>
      </c>
      <c r="D13" s="1686">
        <v>7.0000000000000062E-3</v>
      </c>
      <c r="E13" s="1687">
        <v>217.72</v>
      </c>
      <c r="F13" s="1687">
        <v>212.13</v>
      </c>
      <c r="G13" s="1686">
        <v>2.6351765426860903E-2</v>
      </c>
      <c r="H13" s="1688">
        <v>166.99</v>
      </c>
      <c r="I13" s="1687">
        <v>161.22</v>
      </c>
      <c r="J13" s="1686">
        <v>3.5789604267460674E-2</v>
      </c>
      <c r="K13" s="1091"/>
      <c r="L13" s="1089"/>
      <c r="M13" s="1103"/>
      <c r="N13" s="1089"/>
      <c r="O13" s="1103"/>
      <c r="P13" s="1089"/>
      <c r="Q13" s="1104"/>
      <c r="R13" s="1089"/>
      <c r="S13" s="1104"/>
      <c r="T13" s="1089"/>
      <c r="U13" s="1104"/>
      <c r="V13" s="1089"/>
      <c r="W13" s="1104"/>
    </row>
    <row r="14" spans="1:24" s="1090" customFormat="1" x14ac:dyDescent="0.2">
      <c r="A14" s="1102" t="s">
        <v>358</v>
      </c>
      <c r="B14" s="1684">
        <v>0.78400000000000003</v>
      </c>
      <c r="C14" s="1685">
        <v>0.76700000000000002</v>
      </c>
      <c r="D14" s="1686">
        <v>1.7000000000000015E-2</v>
      </c>
      <c r="E14" s="1687">
        <v>222.01</v>
      </c>
      <c r="F14" s="1687">
        <v>217.27</v>
      </c>
      <c r="G14" s="1686">
        <v>2.1816173424770931E-2</v>
      </c>
      <c r="H14" s="1688">
        <v>174.06</v>
      </c>
      <c r="I14" s="1687">
        <v>166.65</v>
      </c>
      <c r="J14" s="1686">
        <v>4.4464446444644444E-2</v>
      </c>
      <c r="K14" s="1091"/>
      <c r="L14" s="1089"/>
      <c r="M14" s="1103"/>
      <c r="N14" s="1089"/>
      <c r="O14" s="1103"/>
      <c r="P14" s="1089"/>
      <c r="Q14" s="1104"/>
      <c r="R14" s="1089"/>
      <c r="S14" s="1104"/>
      <c r="T14" s="1089"/>
      <c r="U14" s="1104"/>
      <c r="V14" s="1089"/>
      <c r="W14" s="1104"/>
    </row>
    <row r="15" spans="1:24" s="1090" customFormat="1" x14ac:dyDescent="0.2">
      <c r="A15" s="1102" t="s">
        <v>359</v>
      </c>
      <c r="B15" s="1684">
        <v>0.76700000000000002</v>
      </c>
      <c r="C15" s="1685">
        <v>0.73</v>
      </c>
      <c r="D15" s="1686">
        <v>3.7000000000000033E-2</v>
      </c>
      <c r="E15" s="1687">
        <v>225.25</v>
      </c>
      <c r="F15" s="1687">
        <v>218.44</v>
      </c>
      <c r="G15" s="1686">
        <v>3.1175608862845643E-2</v>
      </c>
      <c r="H15" s="1688">
        <v>172.77</v>
      </c>
      <c r="I15" s="1687">
        <v>159.46</v>
      </c>
      <c r="J15" s="1686">
        <v>8.3469208578953985E-2</v>
      </c>
      <c r="K15" s="1091"/>
      <c r="L15" s="1089"/>
      <c r="M15" s="1103"/>
      <c r="N15" s="1089"/>
      <c r="O15" s="1103"/>
      <c r="P15" s="1089"/>
      <c r="Q15" s="1104"/>
      <c r="R15" s="1089"/>
      <c r="S15" s="1104"/>
      <c r="T15" s="1089"/>
      <c r="U15" s="1104"/>
      <c r="V15" s="1089"/>
      <c r="W15" s="1104"/>
    </row>
    <row r="16" spans="1:24" s="1090" customFormat="1" x14ac:dyDescent="0.2">
      <c r="A16" s="1102" t="s">
        <v>360</v>
      </c>
      <c r="B16" s="1684">
        <v>0.78900000000000003</v>
      </c>
      <c r="C16" s="1685">
        <v>0.745</v>
      </c>
      <c r="D16" s="1686">
        <v>4.4000000000000039E-2</v>
      </c>
      <c r="E16" s="1687">
        <v>287.34000000000003</v>
      </c>
      <c r="F16" s="1687">
        <v>280.2</v>
      </c>
      <c r="G16" s="1686">
        <v>2.548179871520358E-2</v>
      </c>
      <c r="H16" s="1688">
        <v>226.71</v>
      </c>
      <c r="I16" s="1687">
        <v>208.75</v>
      </c>
      <c r="J16" s="1686">
        <v>8.6035928143712609E-2</v>
      </c>
      <c r="K16" s="1091"/>
      <c r="L16" s="1089"/>
      <c r="M16" s="1103"/>
      <c r="N16" s="1089"/>
      <c r="O16" s="1103"/>
      <c r="P16" s="1089"/>
      <c r="Q16" s="1104"/>
      <c r="R16" s="1089"/>
      <c r="S16" s="1104"/>
      <c r="T16" s="1089"/>
      <c r="U16" s="1104"/>
      <c r="V16" s="1089"/>
      <c r="W16" s="1104"/>
    </row>
    <row r="17" spans="1:23" s="1090" customFormat="1" x14ac:dyDescent="0.2">
      <c r="A17" s="1087" t="s">
        <v>454</v>
      </c>
      <c r="B17" s="1689">
        <v>0.78800000000000003</v>
      </c>
      <c r="C17" s="1690">
        <v>0.77</v>
      </c>
      <c r="D17" s="1420">
        <v>1.8000000000000016E-2</v>
      </c>
      <c r="E17" s="1691">
        <v>243.93</v>
      </c>
      <c r="F17" s="1691">
        <v>234.85</v>
      </c>
      <c r="G17" s="1420">
        <v>3.8662976367894453E-2</v>
      </c>
      <c r="H17" s="1692">
        <v>192.22</v>
      </c>
      <c r="I17" s="1691">
        <v>180.83</v>
      </c>
      <c r="J17" s="1420">
        <v>6.298733617209526E-2</v>
      </c>
      <c r="K17" s="1091"/>
      <c r="L17" s="1089"/>
      <c r="M17" s="1103"/>
      <c r="N17" s="1089"/>
      <c r="O17" s="1103"/>
      <c r="P17" s="1089"/>
      <c r="Q17" s="1104"/>
      <c r="R17" s="1089"/>
      <c r="S17" s="1104"/>
      <c r="T17" s="1089"/>
      <c r="U17" s="1104"/>
      <c r="V17" s="1089"/>
      <c r="W17" s="1104"/>
    </row>
    <row r="18" spans="1:23" s="1090" customFormat="1" x14ac:dyDescent="0.2">
      <c r="A18" s="1105" t="s">
        <v>790</v>
      </c>
      <c r="B18" s="1091"/>
      <c r="C18" s="1091"/>
      <c r="D18" s="1091"/>
      <c r="E18" s="1091"/>
      <c r="F18" s="1091"/>
      <c r="G18" s="1091"/>
      <c r="H18" s="1091"/>
      <c r="I18" s="1091"/>
      <c r="J18" s="1091"/>
      <c r="K18" s="1091"/>
      <c r="L18" s="1089"/>
      <c r="N18" s="1089"/>
      <c r="P18" s="1089"/>
      <c r="R18" s="1089"/>
      <c r="T18" s="1089"/>
      <c r="V18" s="1089"/>
    </row>
    <row r="20" spans="1:23" ht="15.75" x14ac:dyDescent="0.25">
      <c r="A20" s="1893" t="str">
        <f>CONCATENATE('List of Tables'!A118,":  ",'List of Tables'!C118)</f>
        <v>TABLE 97:  O‘ahu Hotel Performance: 2015 vs. 2014</v>
      </c>
      <c r="B20" s="1893"/>
      <c r="C20" s="1893"/>
      <c r="D20" s="1893"/>
      <c r="E20" s="1893"/>
      <c r="F20" s="1893"/>
      <c r="G20" s="1893"/>
      <c r="H20" s="1893"/>
      <c r="I20" s="1893"/>
      <c r="J20" s="1893"/>
    </row>
    <row r="21" spans="1:23" x14ac:dyDescent="0.2">
      <c r="A21" s="1092"/>
      <c r="B21" s="1092"/>
      <c r="C21" s="1092"/>
      <c r="D21" s="1092"/>
      <c r="E21" s="1092"/>
      <c r="F21" s="1092"/>
      <c r="G21" s="1092"/>
      <c r="H21" s="1092"/>
      <c r="I21" s="1092"/>
      <c r="J21" s="1092"/>
    </row>
    <row r="22" spans="1:23" x14ac:dyDescent="0.2">
      <c r="A22" s="1042"/>
      <c r="B22" s="1976" t="s">
        <v>602</v>
      </c>
      <c r="C22" s="1977"/>
      <c r="D22" s="2006"/>
      <c r="E22" s="1976" t="s">
        <v>123</v>
      </c>
      <c r="F22" s="1977"/>
      <c r="G22" s="2006"/>
      <c r="H22" s="1976" t="s">
        <v>124</v>
      </c>
      <c r="I22" s="1977"/>
      <c r="J22" s="2006"/>
    </row>
    <row r="23" spans="1:23" ht="24" x14ac:dyDescent="0.2">
      <c r="A23" s="1097"/>
      <c r="B23" s="1098">
        <v>2015</v>
      </c>
      <c r="C23" s="1099">
        <v>2014</v>
      </c>
      <c r="D23" s="1100" t="s">
        <v>651</v>
      </c>
      <c r="E23" s="1098">
        <v>2015</v>
      </c>
      <c r="F23" s="1099">
        <v>2014</v>
      </c>
      <c r="G23" s="1101" t="s">
        <v>184</v>
      </c>
      <c r="H23" s="1098">
        <v>2015</v>
      </c>
      <c r="I23" s="1099">
        <v>2014</v>
      </c>
      <c r="J23" s="1100" t="s">
        <v>184</v>
      </c>
    </row>
    <row r="24" spans="1:23" x14ac:dyDescent="0.2">
      <c r="A24" s="1102" t="s">
        <v>349</v>
      </c>
      <c r="B24" s="1684">
        <v>0.81200000000000006</v>
      </c>
      <c r="C24" s="1685">
        <v>0.84399999999999997</v>
      </c>
      <c r="D24" s="1686">
        <v>-3.1999999999999917E-2</v>
      </c>
      <c r="E24" s="1687">
        <v>223.1</v>
      </c>
      <c r="F24" s="1687">
        <v>222.43</v>
      </c>
      <c r="G24" s="1686">
        <v>3.0121836083261589E-3</v>
      </c>
      <c r="H24" s="1688">
        <v>181.16</v>
      </c>
      <c r="I24" s="1687">
        <v>187.73</v>
      </c>
      <c r="J24" s="1686">
        <v>-3.4997070260480441E-2</v>
      </c>
    </row>
    <row r="25" spans="1:23" x14ac:dyDescent="0.2">
      <c r="A25" s="1102" t="s">
        <v>350</v>
      </c>
      <c r="B25" s="1684">
        <v>0.86499999999999999</v>
      </c>
      <c r="C25" s="1685">
        <v>0.89600000000000002</v>
      </c>
      <c r="D25" s="1686">
        <v>-3.1000000000000028E-2</v>
      </c>
      <c r="E25" s="1687">
        <v>216.47</v>
      </c>
      <c r="F25" s="1687">
        <v>215.23000000000002</v>
      </c>
      <c r="G25" s="1686">
        <v>5.7612786321608539E-3</v>
      </c>
      <c r="H25" s="1688">
        <v>187.25</v>
      </c>
      <c r="I25" s="1687">
        <v>192.85</v>
      </c>
      <c r="J25" s="1686">
        <v>-2.9038112522685997E-2</v>
      </c>
    </row>
    <row r="26" spans="1:23" x14ac:dyDescent="0.2">
      <c r="A26" s="1102" t="s">
        <v>351</v>
      </c>
      <c r="B26" s="1684">
        <v>0.83399999999999996</v>
      </c>
      <c r="C26" s="1685">
        <v>0.83399999999999996</v>
      </c>
      <c r="D26" s="1686">
        <v>0</v>
      </c>
      <c r="E26" s="1687">
        <v>207.70000000000002</v>
      </c>
      <c r="F26" s="1687">
        <v>205.78</v>
      </c>
      <c r="G26" s="1686">
        <v>9.3303528039654776E-3</v>
      </c>
      <c r="H26" s="1688">
        <v>173.22</v>
      </c>
      <c r="I26" s="1687">
        <v>171.62</v>
      </c>
      <c r="J26" s="1686">
        <v>9.3229227362777896E-3</v>
      </c>
    </row>
    <row r="27" spans="1:23" x14ac:dyDescent="0.2">
      <c r="A27" s="1102" t="s">
        <v>352</v>
      </c>
      <c r="B27" s="1684">
        <v>0.79200000000000004</v>
      </c>
      <c r="C27" s="1685">
        <v>0.77700000000000002</v>
      </c>
      <c r="D27" s="1686">
        <v>1.5000000000000013E-2</v>
      </c>
      <c r="E27" s="1687">
        <v>202.06</v>
      </c>
      <c r="F27" s="1687">
        <v>199.74</v>
      </c>
      <c r="G27" s="1686">
        <v>1.1615099629518339E-2</v>
      </c>
      <c r="H27" s="1688">
        <v>160.03</v>
      </c>
      <c r="I27" s="1687">
        <v>155.20000000000002</v>
      </c>
      <c r="J27" s="1686">
        <v>3.112113402061845E-2</v>
      </c>
    </row>
    <row r="28" spans="1:23" x14ac:dyDescent="0.2">
      <c r="A28" s="1102" t="s">
        <v>353</v>
      </c>
      <c r="B28" s="1684">
        <v>0.84199999999999997</v>
      </c>
      <c r="C28" s="1685">
        <v>0.80500000000000005</v>
      </c>
      <c r="D28" s="1686">
        <v>3.6999999999999922E-2</v>
      </c>
      <c r="E28" s="1687">
        <v>204.96</v>
      </c>
      <c r="F28" s="1687">
        <v>194.92000000000002</v>
      </c>
      <c r="G28" s="1686">
        <v>5.1508311101990514E-2</v>
      </c>
      <c r="H28" s="1688">
        <v>172.58</v>
      </c>
      <c r="I28" s="1687">
        <v>156.91</v>
      </c>
      <c r="J28" s="1686">
        <v>9.9866165317698152E-2</v>
      </c>
    </row>
    <row r="29" spans="1:23" x14ac:dyDescent="0.2">
      <c r="A29" s="1102" t="s">
        <v>354</v>
      </c>
      <c r="B29" s="1684">
        <v>0.89600000000000002</v>
      </c>
      <c r="C29" s="1685">
        <v>0.86499999999999999</v>
      </c>
      <c r="D29" s="1686">
        <v>3.1000000000000028E-2</v>
      </c>
      <c r="E29" s="1687">
        <v>226.16</v>
      </c>
      <c r="F29" s="1687">
        <v>208.34</v>
      </c>
      <c r="G29" s="1686">
        <v>8.5533262935586024E-2</v>
      </c>
      <c r="H29" s="1688">
        <v>202.64000000000001</v>
      </c>
      <c r="I29" s="1687">
        <v>180.21</v>
      </c>
      <c r="J29" s="1686">
        <v>0.12446590089340218</v>
      </c>
    </row>
    <row r="30" spans="1:23" x14ac:dyDescent="0.2">
      <c r="A30" s="1102" t="s">
        <v>355</v>
      </c>
      <c r="B30" s="1684">
        <v>0.88100000000000001</v>
      </c>
      <c r="C30" s="1685">
        <v>0.90400000000000003</v>
      </c>
      <c r="D30" s="1686">
        <v>-2.300000000000002E-2</v>
      </c>
      <c r="E30" s="1687">
        <v>236.95000000000002</v>
      </c>
      <c r="F30" s="1687">
        <v>228.86</v>
      </c>
      <c r="G30" s="1686">
        <v>3.5349121733811079E-2</v>
      </c>
      <c r="H30" s="1688">
        <v>208.75</v>
      </c>
      <c r="I30" s="1687">
        <v>206.89000000000001</v>
      </c>
      <c r="J30" s="1686">
        <v>8.9902846923485182E-3</v>
      </c>
    </row>
    <row r="31" spans="1:23" x14ac:dyDescent="0.2">
      <c r="A31" s="1102" t="s">
        <v>356</v>
      </c>
      <c r="B31" s="1684">
        <v>0.88600000000000001</v>
      </c>
      <c r="C31" s="1685">
        <v>0.88300000000000001</v>
      </c>
      <c r="D31" s="1686">
        <v>3.0000000000000027E-3</v>
      </c>
      <c r="E31" s="1687">
        <v>230.82</v>
      </c>
      <c r="F31" s="1687">
        <v>227.97</v>
      </c>
      <c r="G31" s="1686">
        <v>1.2501644953283302E-2</v>
      </c>
      <c r="H31" s="1688">
        <v>204.51</v>
      </c>
      <c r="I31" s="1687">
        <v>201.3</v>
      </c>
      <c r="J31" s="1686">
        <v>1.5946348733233875E-2</v>
      </c>
    </row>
    <row r="32" spans="1:23" x14ac:dyDescent="0.2">
      <c r="A32" s="1102" t="s">
        <v>357</v>
      </c>
      <c r="B32" s="1684">
        <v>0.86799999999999999</v>
      </c>
      <c r="C32" s="1685">
        <v>0.86099999999999999</v>
      </c>
      <c r="D32" s="1686">
        <v>7.0000000000000062E-3</v>
      </c>
      <c r="E32" s="1687">
        <v>211.42000000000002</v>
      </c>
      <c r="F32" s="1687">
        <v>206.05</v>
      </c>
      <c r="G32" s="1686">
        <v>2.6061635525357944E-2</v>
      </c>
      <c r="H32" s="1688">
        <v>183.51</v>
      </c>
      <c r="I32" s="1687">
        <v>177.41</v>
      </c>
      <c r="J32" s="1686">
        <v>3.4383631136914464E-2</v>
      </c>
    </row>
    <row r="33" spans="1:10" x14ac:dyDescent="0.2">
      <c r="A33" s="1102" t="s">
        <v>358</v>
      </c>
      <c r="B33" s="1684">
        <v>0.86899999999999999</v>
      </c>
      <c r="C33" s="1685">
        <v>0.84299999999999997</v>
      </c>
      <c r="D33" s="1686">
        <v>2.6000000000000023E-2</v>
      </c>
      <c r="E33" s="1687">
        <v>213.76</v>
      </c>
      <c r="F33" s="1687">
        <v>207.38</v>
      </c>
      <c r="G33" s="1686">
        <v>3.0764779631594154E-2</v>
      </c>
      <c r="H33" s="1688">
        <v>185.76</v>
      </c>
      <c r="I33" s="1687">
        <v>174.82</v>
      </c>
      <c r="J33" s="1686">
        <v>6.25786523281089E-2</v>
      </c>
    </row>
    <row r="34" spans="1:10" x14ac:dyDescent="0.2">
      <c r="A34" s="1102" t="s">
        <v>359</v>
      </c>
      <c r="B34" s="1684">
        <v>0.84</v>
      </c>
      <c r="C34" s="1685">
        <v>0.79800000000000004</v>
      </c>
      <c r="D34" s="1686">
        <v>4.1999999999999926E-2</v>
      </c>
      <c r="E34" s="1687">
        <v>212.61</v>
      </c>
      <c r="F34" s="1687">
        <v>203.4</v>
      </c>
      <c r="G34" s="1686">
        <v>4.5280235988200628E-2</v>
      </c>
      <c r="H34" s="1688">
        <v>178.59</v>
      </c>
      <c r="I34" s="1687">
        <v>162.31</v>
      </c>
      <c r="J34" s="1686">
        <v>0.10030189144230177</v>
      </c>
    </row>
    <row r="35" spans="1:10" x14ac:dyDescent="0.2">
      <c r="A35" s="1102" t="s">
        <v>360</v>
      </c>
      <c r="B35" s="1684">
        <v>0.872</v>
      </c>
      <c r="C35" s="1685">
        <v>0.81200000000000006</v>
      </c>
      <c r="D35" s="1686">
        <v>5.9999999999999942E-2</v>
      </c>
      <c r="E35" s="1687">
        <v>246.01</v>
      </c>
      <c r="F35" s="1687">
        <v>238.26</v>
      </c>
      <c r="G35" s="1686">
        <v>3.2527490976244439E-2</v>
      </c>
      <c r="H35" s="1688">
        <v>214.52</v>
      </c>
      <c r="I35" s="1687">
        <v>193.47</v>
      </c>
      <c r="J35" s="1686">
        <v>0.10880239830464677</v>
      </c>
    </row>
    <row r="36" spans="1:10" x14ac:dyDescent="0.2">
      <c r="A36" s="1087" t="s">
        <v>454</v>
      </c>
      <c r="B36" s="1689">
        <v>0.85299999999999998</v>
      </c>
      <c r="C36" s="1690">
        <v>0.84399999999999997</v>
      </c>
      <c r="D36" s="1420">
        <v>9.000000000000008E-3</v>
      </c>
      <c r="E36" s="1691">
        <v>219.53</v>
      </c>
      <c r="F36" s="1691">
        <v>213.22</v>
      </c>
      <c r="G36" s="1420">
        <v>2.9593846731075894E-2</v>
      </c>
      <c r="H36" s="1692">
        <v>187.26</v>
      </c>
      <c r="I36" s="1691">
        <v>179.96</v>
      </c>
      <c r="J36" s="1420">
        <v>4.0564569904423108E-2</v>
      </c>
    </row>
    <row r="37" spans="1:10" x14ac:dyDescent="0.2">
      <c r="A37" s="1105" t="s">
        <v>790</v>
      </c>
    </row>
    <row r="39" spans="1:10" ht="15.75" x14ac:dyDescent="0.25">
      <c r="A39" s="2007" t="str">
        <f>CONCATENATE('List of Tables'!A119,":  ",'List of Tables'!C119)</f>
        <v>TABLE 98:  Maui Hotel Performance: 2015 vs. 2014</v>
      </c>
      <c r="B39" s="2007"/>
      <c r="C39" s="2007"/>
      <c r="D39" s="2007"/>
      <c r="E39" s="2007"/>
      <c r="F39" s="2007"/>
      <c r="G39" s="2007"/>
      <c r="H39" s="2007"/>
      <c r="I39" s="2007"/>
      <c r="J39" s="2007"/>
    </row>
    <row r="40" spans="1:10" x14ac:dyDescent="0.2">
      <c r="A40" s="1092"/>
      <c r="B40" s="1092"/>
      <c r="C40" s="1092"/>
      <c r="D40" s="1092"/>
      <c r="E40" s="1092"/>
      <c r="F40" s="1092"/>
      <c r="G40" s="1092"/>
      <c r="H40" s="1092"/>
      <c r="I40" s="1092"/>
      <c r="J40" s="1092"/>
    </row>
    <row r="41" spans="1:10" x14ac:dyDescent="0.2">
      <c r="A41" s="1042"/>
      <c r="B41" s="1976" t="s">
        <v>602</v>
      </c>
      <c r="C41" s="1977"/>
      <c r="D41" s="2006"/>
      <c r="E41" s="1976" t="s">
        <v>123</v>
      </c>
      <c r="F41" s="1977"/>
      <c r="G41" s="2006"/>
      <c r="H41" s="1976" t="s">
        <v>124</v>
      </c>
      <c r="I41" s="1977"/>
      <c r="J41" s="2006"/>
    </row>
    <row r="42" spans="1:10" ht="24" x14ac:dyDescent="0.2">
      <c r="A42" s="1097"/>
      <c r="B42" s="1098">
        <v>2015</v>
      </c>
      <c r="C42" s="1099">
        <v>2014</v>
      </c>
      <c r="D42" s="1100" t="s">
        <v>651</v>
      </c>
      <c r="E42" s="1098">
        <v>2015</v>
      </c>
      <c r="F42" s="1099">
        <v>2014</v>
      </c>
      <c r="G42" s="1101" t="s">
        <v>184</v>
      </c>
      <c r="H42" s="1098">
        <v>2015</v>
      </c>
      <c r="I42" s="1099">
        <v>2014</v>
      </c>
      <c r="J42" s="1100" t="s">
        <v>184</v>
      </c>
    </row>
    <row r="43" spans="1:10" x14ac:dyDescent="0.2">
      <c r="A43" s="1102" t="s">
        <v>349</v>
      </c>
      <c r="B43" s="1684">
        <v>0.76100000000000001</v>
      </c>
      <c r="C43" s="1685">
        <v>0.75700000000000001</v>
      </c>
      <c r="D43" s="1686">
        <v>4.0000000000000036E-3</v>
      </c>
      <c r="E43" s="1687">
        <v>342.62</v>
      </c>
      <c r="F43" s="1687">
        <v>327.36</v>
      </c>
      <c r="G43" s="1686">
        <v>4.6615347018572797E-2</v>
      </c>
      <c r="H43" s="1688">
        <v>260.73</v>
      </c>
      <c r="I43" s="1687">
        <v>247.81</v>
      </c>
      <c r="J43" s="1686">
        <v>5.2136717646584139E-2</v>
      </c>
    </row>
    <row r="44" spans="1:10" x14ac:dyDescent="0.2">
      <c r="A44" s="1102" t="s">
        <v>350</v>
      </c>
      <c r="B44" s="1684">
        <v>0.79900000000000004</v>
      </c>
      <c r="C44" s="1685">
        <v>0.81</v>
      </c>
      <c r="D44" s="1686">
        <v>-1.100000000000001E-2</v>
      </c>
      <c r="E44" s="1687">
        <v>347.55</v>
      </c>
      <c r="F44" s="1687">
        <v>330.08</v>
      </c>
      <c r="G44" s="1686">
        <v>5.2926563257392235E-2</v>
      </c>
      <c r="H44" s="1688">
        <v>277.69</v>
      </c>
      <c r="I44" s="1687">
        <v>267.36</v>
      </c>
      <c r="J44" s="1686">
        <v>3.8637043686415261E-2</v>
      </c>
    </row>
    <row r="45" spans="1:10" x14ac:dyDescent="0.2">
      <c r="A45" s="1102" t="s">
        <v>351</v>
      </c>
      <c r="B45" s="1684">
        <v>0.79300000000000004</v>
      </c>
      <c r="C45" s="1685">
        <v>0.77800000000000002</v>
      </c>
      <c r="D45" s="1686">
        <v>1.5000000000000013E-2</v>
      </c>
      <c r="E45" s="1687">
        <v>351.72</v>
      </c>
      <c r="F45" s="1687">
        <v>316.77</v>
      </c>
      <c r="G45" s="1686">
        <v>0.11033241784259888</v>
      </c>
      <c r="H45" s="1688">
        <v>278.91000000000003</v>
      </c>
      <c r="I45" s="1687">
        <v>246.45000000000002</v>
      </c>
      <c r="J45" s="1686">
        <v>0.13171028606208157</v>
      </c>
    </row>
    <row r="46" spans="1:10" x14ac:dyDescent="0.2">
      <c r="A46" s="1102" t="s">
        <v>352</v>
      </c>
      <c r="B46" s="1684">
        <v>0.73199999999999998</v>
      </c>
      <c r="C46" s="1685">
        <v>0.71199999999999997</v>
      </c>
      <c r="D46" s="1686">
        <v>2.0000000000000018E-2</v>
      </c>
      <c r="E46" s="1687">
        <v>313.61</v>
      </c>
      <c r="F46" s="1687">
        <v>290.45999999999998</v>
      </c>
      <c r="G46" s="1686">
        <v>7.9701163671417871E-2</v>
      </c>
      <c r="H46" s="1688">
        <v>229.56</v>
      </c>
      <c r="I46" s="1687">
        <v>206.81</v>
      </c>
      <c r="J46" s="1686">
        <v>0.11000435182051158</v>
      </c>
    </row>
    <row r="47" spans="1:10" x14ac:dyDescent="0.2">
      <c r="A47" s="1102" t="s">
        <v>353</v>
      </c>
      <c r="B47" s="1684">
        <v>0.71599999999999997</v>
      </c>
      <c r="C47" s="1685">
        <v>0.67300000000000004</v>
      </c>
      <c r="D47" s="1686">
        <v>4.2999999999999927E-2</v>
      </c>
      <c r="E47" s="1687">
        <v>279.10000000000002</v>
      </c>
      <c r="F47" s="1687">
        <v>253.86</v>
      </c>
      <c r="G47" s="1686">
        <v>9.9424879855038242E-2</v>
      </c>
      <c r="H47" s="1688">
        <v>199.84</v>
      </c>
      <c r="I47" s="1687">
        <v>170.85</v>
      </c>
      <c r="J47" s="1686">
        <v>0.16968100673105069</v>
      </c>
    </row>
    <row r="48" spans="1:10" x14ac:dyDescent="0.2">
      <c r="A48" s="1102" t="s">
        <v>354</v>
      </c>
      <c r="B48" s="1684">
        <v>0.77</v>
      </c>
      <c r="C48" s="1685">
        <v>0.68200000000000005</v>
      </c>
      <c r="D48" s="1686">
        <v>8.7999999999999967E-2</v>
      </c>
      <c r="E48" s="1687">
        <v>310.11</v>
      </c>
      <c r="F48" s="1687">
        <v>286.76</v>
      </c>
      <c r="G48" s="1686">
        <v>8.142697726321671E-2</v>
      </c>
      <c r="H48" s="1688">
        <v>238.78</v>
      </c>
      <c r="I48" s="1687">
        <v>195.57</v>
      </c>
      <c r="J48" s="1686">
        <v>0.22094390755228313</v>
      </c>
    </row>
    <row r="49" spans="1:10" x14ac:dyDescent="0.2">
      <c r="A49" s="1102" t="s">
        <v>355</v>
      </c>
      <c r="B49" s="1684">
        <v>0.754</v>
      </c>
      <c r="C49" s="1685">
        <v>0.73199999999999998</v>
      </c>
      <c r="D49" s="1686">
        <v>2.200000000000002E-2</v>
      </c>
      <c r="E49" s="1687">
        <v>336.26</v>
      </c>
      <c r="F49" s="1687">
        <v>307.38</v>
      </c>
      <c r="G49" s="1686">
        <v>9.3955364695165577E-2</v>
      </c>
      <c r="H49" s="1688">
        <v>253.54</v>
      </c>
      <c r="I49" s="1687">
        <v>225</v>
      </c>
      <c r="J49" s="1686">
        <v>0.1268444444444444</v>
      </c>
    </row>
    <row r="50" spans="1:10" x14ac:dyDescent="0.2">
      <c r="A50" s="1102" t="s">
        <v>356</v>
      </c>
      <c r="B50" s="1684">
        <v>0.73899999999999999</v>
      </c>
      <c r="C50" s="1685">
        <v>0.71099999999999997</v>
      </c>
      <c r="D50" s="1686">
        <v>2.8000000000000025E-2</v>
      </c>
      <c r="E50" s="1687">
        <v>311.61</v>
      </c>
      <c r="F50" s="1687">
        <v>289.90000000000003</v>
      </c>
      <c r="G50" s="1686">
        <v>7.4887892376681531E-2</v>
      </c>
      <c r="H50" s="1688">
        <v>230.28</v>
      </c>
      <c r="I50" s="1687">
        <v>206.12</v>
      </c>
      <c r="J50" s="1686">
        <v>0.11721327382107509</v>
      </c>
    </row>
    <row r="51" spans="1:10" x14ac:dyDescent="0.2">
      <c r="A51" s="1102" t="s">
        <v>357</v>
      </c>
      <c r="B51" s="1684">
        <v>0.68400000000000005</v>
      </c>
      <c r="C51" s="1685">
        <v>0.69000000000000006</v>
      </c>
      <c r="D51" s="1686">
        <v>-6.0000000000000053E-3</v>
      </c>
      <c r="E51" s="1687">
        <v>251.3</v>
      </c>
      <c r="F51" s="1687">
        <v>239.97</v>
      </c>
      <c r="G51" s="1686">
        <v>4.7214235112722477E-2</v>
      </c>
      <c r="H51" s="1688">
        <v>171.89000000000001</v>
      </c>
      <c r="I51" s="1687">
        <v>165.58</v>
      </c>
      <c r="J51" s="1686">
        <v>3.8108467206184334E-2</v>
      </c>
    </row>
    <row r="52" spans="1:10" x14ac:dyDescent="0.2">
      <c r="A52" s="1102" t="s">
        <v>358</v>
      </c>
      <c r="B52" s="1684">
        <v>0.71799999999999997</v>
      </c>
      <c r="C52" s="1685">
        <v>0.70699999999999996</v>
      </c>
      <c r="D52" s="1686">
        <v>1.100000000000001E-2</v>
      </c>
      <c r="E52" s="1687">
        <v>253.99</v>
      </c>
      <c r="F52" s="1687">
        <v>248.59</v>
      </c>
      <c r="G52" s="1686">
        <v>2.1722514984512675E-2</v>
      </c>
      <c r="H52" s="1688">
        <v>182.36</v>
      </c>
      <c r="I52" s="1687">
        <v>175.75</v>
      </c>
      <c r="J52" s="1686">
        <v>3.7610241820768213E-2</v>
      </c>
    </row>
    <row r="53" spans="1:10" x14ac:dyDescent="0.2">
      <c r="A53" s="1102" t="s">
        <v>359</v>
      </c>
      <c r="B53" s="1684">
        <v>0.72399999999999998</v>
      </c>
      <c r="C53" s="1685">
        <v>0.70699999999999996</v>
      </c>
      <c r="D53" s="1686">
        <v>1.7000000000000015E-2</v>
      </c>
      <c r="E53" s="1687">
        <v>270.7</v>
      </c>
      <c r="F53" s="1687">
        <v>260.57</v>
      </c>
      <c r="G53" s="1686">
        <v>3.8876309628890493E-2</v>
      </c>
      <c r="H53" s="1688">
        <v>195.99</v>
      </c>
      <c r="I53" s="1687">
        <v>184.22</v>
      </c>
      <c r="J53" s="1686">
        <v>6.3890999891434208E-2</v>
      </c>
    </row>
    <row r="54" spans="1:10" x14ac:dyDescent="0.2">
      <c r="A54" s="1102" t="s">
        <v>360</v>
      </c>
      <c r="B54" s="1684">
        <v>0.72399999999999998</v>
      </c>
      <c r="C54" s="1685">
        <v>0.72399999999999998</v>
      </c>
      <c r="D54" s="1686">
        <v>0</v>
      </c>
      <c r="E54" s="1687">
        <v>403.18</v>
      </c>
      <c r="F54" s="1687">
        <v>387.47</v>
      </c>
      <c r="G54" s="1686">
        <v>4.0545074457377289E-2</v>
      </c>
      <c r="H54" s="1688">
        <v>291.90000000000003</v>
      </c>
      <c r="I54" s="1687">
        <v>280.53000000000003</v>
      </c>
      <c r="J54" s="1686">
        <v>4.0530424553523701E-2</v>
      </c>
    </row>
    <row r="55" spans="1:10" x14ac:dyDescent="0.2">
      <c r="A55" s="1087" t="s">
        <v>454</v>
      </c>
      <c r="B55" s="1689">
        <v>0.745</v>
      </c>
      <c r="C55" s="1690">
        <v>0.72499999999999998</v>
      </c>
      <c r="D55" s="1420">
        <v>2.0000000000000018E-2</v>
      </c>
      <c r="E55" s="1691">
        <v>316.26</v>
      </c>
      <c r="F55" s="1691">
        <v>295.94</v>
      </c>
      <c r="G55" s="1420">
        <v>6.8662566736500619E-2</v>
      </c>
      <c r="H55" s="1692">
        <v>235.61</v>
      </c>
      <c r="I55" s="1691">
        <v>214.56</v>
      </c>
      <c r="J55" s="1420">
        <v>9.8107755406413172E-2</v>
      </c>
    </row>
    <row r="56" spans="1:10" x14ac:dyDescent="0.2">
      <c r="A56" s="1105" t="s">
        <v>790</v>
      </c>
    </row>
    <row r="58" spans="1:10" ht="15.75" x14ac:dyDescent="0.25">
      <c r="A58" s="2007" t="str">
        <f>CONCATENATE('List of Tables'!A120,":  ",'List of Tables'!C120)</f>
        <v>TABLE 99:  Kaua‘i Hotel Performance: 2015 vs. 2014</v>
      </c>
      <c r="B58" s="2007"/>
      <c r="C58" s="2007"/>
      <c r="D58" s="2007"/>
      <c r="E58" s="2007"/>
      <c r="F58" s="2007"/>
      <c r="G58" s="2007"/>
      <c r="H58" s="2007"/>
      <c r="I58" s="2007"/>
      <c r="J58" s="2007"/>
    </row>
    <row r="59" spans="1:10" x14ac:dyDescent="0.2">
      <c r="A59" s="1092"/>
      <c r="B59" s="1092"/>
      <c r="C59" s="1092"/>
      <c r="D59" s="1092"/>
      <c r="E59" s="1092"/>
      <c r="F59" s="1092"/>
      <c r="G59" s="1092"/>
      <c r="H59" s="1092"/>
      <c r="I59" s="1092"/>
      <c r="J59" s="1092"/>
    </row>
    <row r="60" spans="1:10" x14ac:dyDescent="0.2">
      <c r="A60" s="1042"/>
      <c r="B60" s="1976" t="s">
        <v>602</v>
      </c>
      <c r="C60" s="1977"/>
      <c r="D60" s="2006"/>
      <c r="E60" s="1976" t="s">
        <v>123</v>
      </c>
      <c r="F60" s="1977"/>
      <c r="G60" s="2006"/>
      <c r="H60" s="1976" t="s">
        <v>124</v>
      </c>
      <c r="I60" s="1977"/>
      <c r="J60" s="2006"/>
    </row>
    <row r="61" spans="1:10" ht="24" x14ac:dyDescent="0.2">
      <c r="A61" s="1097"/>
      <c r="B61" s="1098">
        <v>2015</v>
      </c>
      <c r="C61" s="1099">
        <v>2014</v>
      </c>
      <c r="D61" s="1100" t="s">
        <v>651</v>
      </c>
      <c r="E61" s="1098">
        <v>2015</v>
      </c>
      <c r="F61" s="1099">
        <v>2014</v>
      </c>
      <c r="G61" s="1101" t="s">
        <v>184</v>
      </c>
      <c r="H61" s="1098">
        <v>2015</v>
      </c>
      <c r="I61" s="1099">
        <v>2014</v>
      </c>
      <c r="J61" s="1100" t="s">
        <v>184</v>
      </c>
    </row>
    <row r="62" spans="1:10" x14ac:dyDescent="0.2">
      <c r="A62" s="1102" t="s">
        <v>349</v>
      </c>
      <c r="B62" s="1684">
        <v>0.73899999999999999</v>
      </c>
      <c r="C62" s="1685">
        <v>0.74399999999999999</v>
      </c>
      <c r="D62" s="1686">
        <v>-5.0000000000000044E-3</v>
      </c>
      <c r="E62" s="1687">
        <v>238.45000000000002</v>
      </c>
      <c r="F62" s="1687">
        <v>235.63</v>
      </c>
      <c r="G62" s="1686">
        <v>1.1967915800195314E-2</v>
      </c>
      <c r="H62" s="1688">
        <v>176.21</v>
      </c>
      <c r="I62" s="1687">
        <v>175.31</v>
      </c>
      <c r="J62" s="1686">
        <v>5.1337630483144466E-3</v>
      </c>
    </row>
    <row r="63" spans="1:10" x14ac:dyDescent="0.2">
      <c r="A63" s="1102" t="s">
        <v>350</v>
      </c>
      <c r="B63" s="1684">
        <v>0.80900000000000005</v>
      </c>
      <c r="C63" s="1685">
        <v>0.78200000000000003</v>
      </c>
      <c r="D63" s="1686">
        <v>2.7000000000000024E-2</v>
      </c>
      <c r="E63" s="1687">
        <v>241.91</v>
      </c>
      <c r="F63" s="1687">
        <v>229.8</v>
      </c>
      <c r="G63" s="1686">
        <v>5.2697998259355894E-2</v>
      </c>
      <c r="H63" s="1688">
        <v>195.71</v>
      </c>
      <c r="I63" s="1687">
        <v>179.70000000000002</v>
      </c>
      <c r="J63" s="1686">
        <v>8.909293266555364E-2</v>
      </c>
    </row>
    <row r="64" spans="1:10" x14ac:dyDescent="0.2">
      <c r="A64" s="1102" t="s">
        <v>351</v>
      </c>
      <c r="B64" s="1684">
        <v>0.73399999999999999</v>
      </c>
      <c r="C64" s="1685">
        <v>0.71</v>
      </c>
      <c r="D64" s="1686">
        <v>2.4000000000000021E-2</v>
      </c>
      <c r="E64" s="1687">
        <v>239.28</v>
      </c>
      <c r="F64" s="1687">
        <v>220.28</v>
      </c>
      <c r="G64" s="1686">
        <v>8.6253858725258759E-2</v>
      </c>
      <c r="H64" s="1688">
        <v>175.63</v>
      </c>
      <c r="I64" s="1687">
        <v>156.4</v>
      </c>
      <c r="J64" s="1686">
        <v>0.12295396419437334</v>
      </c>
    </row>
    <row r="65" spans="1:10" x14ac:dyDescent="0.2">
      <c r="A65" s="1102" t="s">
        <v>352</v>
      </c>
      <c r="B65" s="1684">
        <v>0.69000000000000006</v>
      </c>
      <c r="C65" s="1685">
        <v>0.68600000000000005</v>
      </c>
      <c r="D65" s="1686">
        <v>4.0000000000000036E-3</v>
      </c>
      <c r="E65" s="1687">
        <v>239.47</v>
      </c>
      <c r="F65" s="1687">
        <v>228.75</v>
      </c>
      <c r="G65" s="1686">
        <v>4.6863387978142074E-2</v>
      </c>
      <c r="H65" s="1688">
        <v>165.23</v>
      </c>
      <c r="I65" s="1687">
        <v>156.92000000000002</v>
      </c>
      <c r="J65" s="1686">
        <v>5.295692072393559E-2</v>
      </c>
    </row>
    <row r="66" spans="1:10" x14ac:dyDescent="0.2">
      <c r="A66" s="1102" t="s">
        <v>353</v>
      </c>
      <c r="B66" s="1684">
        <v>0.68</v>
      </c>
      <c r="C66" s="1685">
        <v>0.70699999999999996</v>
      </c>
      <c r="D66" s="1686">
        <v>-2.6999999999999913E-2</v>
      </c>
      <c r="E66" s="1687">
        <v>230.63</v>
      </c>
      <c r="F66" s="1687">
        <v>212.4</v>
      </c>
      <c r="G66" s="1686">
        <v>8.582862523540484E-2</v>
      </c>
      <c r="H66" s="1688">
        <v>156.83000000000001</v>
      </c>
      <c r="I66" s="1687">
        <v>150.17000000000002</v>
      </c>
      <c r="J66" s="1686">
        <v>4.4349736964773227E-2</v>
      </c>
    </row>
    <row r="67" spans="1:10" x14ac:dyDescent="0.2">
      <c r="A67" s="1102" t="s">
        <v>354</v>
      </c>
      <c r="B67" s="1684">
        <v>0.72599999999999998</v>
      </c>
      <c r="C67" s="1685">
        <v>0.68300000000000005</v>
      </c>
      <c r="D67" s="1686">
        <v>4.2999999999999927E-2</v>
      </c>
      <c r="E67" s="1687">
        <v>245.3</v>
      </c>
      <c r="F67" s="1687">
        <v>228.27</v>
      </c>
      <c r="G67" s="1686">
        <v>7.4604634862224559E-2</v>
      </c>
      <c r="H67" s="1688">
        <v>178.09</v>
      </c>
      <c r="I67" s="1687">
        <v>155.91</v>
      </c>
      <c r="J67" s="1686">
        <v>0.14226156115707786</v>
      </c>
    </row>
    <row r="68" spans="1:10" x14ac:dyDescent="0.2">
      <c r="A68" s="1102" t="s">
        <v>355</v>
      </c>
      <c r="B68" s="1684">
        <v>0.748</v>
      </c>
      <c r="C68" s="1685">
        <v>0.73499999999999999</v>
      </c>
      <c r="D68" s="1686">
        <v>1.3000000000000012E-2</v>
      </c>
      <c r="E68" s="1687">
        <v>262.32</v>
      </c>
      <c r="F68" s="1687">
        <v>246.15</v>
      </c>
      <c r="G68" s="1686">
        <v>6.5691651432053577E-2</v>
      </c>
      <c r="H68" s="1688">
        <v>196.22</v>
      </c>
      <c r="I68" s="1687">
        <v>180.92000000000002</v>
      </c>
      <c r="J68" s="1686">
        <v>8.4567764757903938E-2</v>
      </c>
    </row>
    <row r="69" spans="1:10" x14ac:dyDescent="0.2">
      <c r="A69" s="1102" t="s">
        <v>356</v>
      </c>
      <c r="B69" s="1684">
        <v>0.72299999999999998</v>
      </c>
      <c r="C69" s="1685">
        <v>0.69200000000000006</v>
      </c>
      <c r="D69" s="1686">
        <v>3.0999999999999917E-2</v>
      </c>
      <c r="E69" s="1687">
        <v>256.86</v>
      </c>
      <c r="F69" s="1687">
        <v>240.56</v>
      </c>
      <c r="G69" s="1686">
        <v>6.7758563352178294E-2</v>
      </c>
      <c r="H69" s="1688">
        <v>185.71</v>
      </c>
      <c r="I69" s="1687">
        <v>166.47</v>
      </c>
      <c r="J69" s="1686">
        <v>0.11557638012855175</v>
      </c>
    </row>
    <row r="70" spans="1:10" x14ac:dyDescent="0.2">
      <c r="A70" s="1102" t="s">
        <v>357</v>
      </c>
      <c r="B70" s="1684">
        <v>0.65900000000000003</v>
      </c>
      <c r="C70" s="1685">
        <v>0.67800000000000005</v>
      </c>
      <c r="D70" s="1686">
        <v>-1.9000000000000017E-2</v>
      </c>
      <c r="E70" s="1687">
        <v>217.73000000000002</v>
      </c>
      <c r="F70" s="1687">
        <v>211.15</v>
      </c>
      <c r="G70" s="1686">
        <v>3.1162680558844483E-2</v>
      </c>
      <c r="H70" s="1688">
        <v>143.47999999999999</v>
      </c>
      <c r="I70" s="1687">
        <v>143.16</v>
      </c>
      <c r="J70" s="1686">
        <v>2.235261246158097E-3</v>
      </c>
    </row>
    <row r="71" spans="1:10" x14ac:dyDescent="0.2">
      <c r="A71" s="1102" t="s">
        <v>358</v>
      </c>
      <c r="B71" s="1684">
        <v>0.68500000000000005</v>
      </c>
      <c r="C71" s="1685">
        <v>0.71099999999999997</v>
      </c>
      <c r="D71" s="1686">
        <v>-2.5999999999999912E-2</v>
      </c>
      <c r="E71" s="1687">
        <v>224.52</v>
      </c>
      <c r="F71" s="1687">
        <v>211.69</v>
      </c>
      <c r="G71" s="1686">
        <v>6.0607492087486475E-2</v>
      </c>
      <c r="H71" s="1688">
        <v>153.80000000000001</v>
      </c>
      <c r="I71" s="1687">
        <v>150.51</v>
      </c>
      <c r="J71" s="1686">
        <v>2.1859012690186835E-2</v>
      </c>
    </row>
    <row r="72" spans="1:10" x14ac:dyDescent="0.2">
      <c r="A72" s="1102" t="s">
        <v>359</v>
      </c>
      <c r="B72" s="1684">
        <v>0.68200000000000005</v>
      </c>
      <c r="C72" s="1685">
        <v>0.625</v>
      </c>
      <c r="D72" s="1686">
        <v>5.7000000000000051E-2</v>
      </c>
      <c r="E72" s="1687">
        <v>222.99</v>
      </c>
      <c r="F72" s="1687">
        <v>205.58</v>
      </c>
      <c r="G72" s="1686">
        <v>8.4687226383889466E-2</v>
      </c>
      <c r="H72" s="1688">
        <v>152.08000000000001</v>
      </c>
      <c r="I72" s="1687">
        <v>128.49</v>
      </c>
      <c r="J72" s="1686">
        <v>0.18359405401198539</v>
      </c>
    </row>
    <row r="73" spans="1:10" x14ac:dyDescent="0.2">
      <c r="A73" s="1102" t="s">
        <v>360</v>
      </c>
      <c r="B73" s="1684">
        <v>0.68200000000000005</v>
      </c>
      <c r="C73" s="1685">
        <v>0.64</v>
      </c>
      <c r="D73" s="1686">
        <v>4.2000000000000037E-2</v>
      </c>
      <c r="E73" s="1687">
        <v>283.72000000000003</v>
      </c>
      <c r="F73" s="1687">
        <v>267.27</v>
      </c>
      <c r="G73" s="1686">
        <v>6.1548247090956888E-2</v>
      </c>
      <c r="H73" s="1688">
        <v>193.5</v>
      </c>
      <c r="I73" s="1687">
        <v>171.05</v>
      </c>
      <c r="J73" s="1686">
        <v>0.13124817304881606</v>
      </c>
    </row>
    <row r="74" spans="1:10" x14ac:dyDescent="0.2">
      <c r="A74" s="1087" t="s">
        <v>454</v>
      </c>
      <c r="B74" s="1689">
        <v>0.78800000000000003</v>
      </c>
      <c r="C74" s="1690">
        <v>0.77</v>
      </c>
      <c r="D74" s="1420">
        <v>1.8000000000000016E-2</v>
      </c>
      <c r="E74" s="1691">
        <v>243.93</v>
      </c>
      <c r="F74" s="1691">
        <v>234.85</v>
      </c>
      <c r="G74" s="1420">
        <v>3.8662976367894453E-2</v>
      </c>
      <c r="H74" s="1692">
        <v>192.22</v>
      </c>
      <c r="I74" s="1691">
        <v>180.83</v>
      </c>
      <c r="J74" s="1420">
        <v>6.298733617209526E-2</v>
      </c>
    </row>
    <row r="75" spans="1:10" x14ac:dyDescent="0.2">
      <c r="A75" s="1105" t="s">
        <v>790</v>
      </c>
    </row>
    <row r="77" spans="1:10" ht="15.75" x14ac:dyDescent="0.25">
      <c r="A77" s="2007" t="str">
        <f>CONCATENATE('List of Tables'!A121,":  ",'List of Tables'!C121)</f>
        <v>TABLE 100:  Hawai‘i Island Performance: 2015 vs. 2014</v>
      </c>
      <c r="B77" s="2007"/>
      <c r="C77" s="2007"/>
      <c r="D77" s="2007"/>
      <c r="E77" s="2007"/>
      <c r="F77" s="2007"/>
      <c r="G77" s="2007"/>
      <c r="H77" s="2007"/>
      <c r="I77" s="2007"/>
      <c r="J77" s="2007"/>
    </row>
    <row r="78" spans="1:10" x14ac:dyDescent="0.2">
      <c r="A78" s="1092"/>
      <c r="B78" s="1092"/>
      <c r="C78" s="1092"/>
      <c r="D78" s="1092"/>
      <c r="E78" s="1092"/>
      <c r="F78" s="1092"/>
      <c r="G78" s="1092"/>
      <c r="H78" s="1092"/>
      <c r="I78" s="1092"/>
      <c r="J78" s="1092"/>
    </row>
    <row r="79" spans="1:10" x14ac:dyDescent="0.2">
      <c r="A79" s="1042"/>
      <c r="B79" s="1976" t="s">
        <v>602</v>
      </c>
      <c r="C79" s="1977"/>
      <c r="D79" s="2006"/>
      <c r="E79" s="1976" t="s">
        <v>123</v>
      </c>
      <c r="F79" s="1977"/>
      <c r="G79" s="2006"/>
      <c r="H79" s="1976" t="s">
        <v>124</v>
      </c>
      <c r="I79" s="1977"/>
      <c r="J79" s="2006"/>
    </row>
    <row r="80" spans="1:10" ht="24" x14ac:dyDescent="0.2">
      <c r="A80" s="1097"/>
      <c r="B80" s="1098">
        <v>2015</v>
      </c>
      <c r="C80" s="1099">
        <v>2014</v>
      </c>
      <c r="D80" s="1100" t="s">
        <v>651</v>
      </c>
      <c r="E80" s="1098">
        <v>2015</v>
      </c>
      <c r="F80" s="1099">
        <v>2014</v>
      </c>
      <c r="G80" s="1101" t="s">
        <v>184</v>
      </c>
      <c r="H80" s="1098">
        <v>2015</v>
      </c>
      <c r="I80" s="1099">
        <v>2014</v>
      </c>
      <c r="J80" s="1100" t="s">
        <v>184</v>
      </c>
    </row>
    <row r="81" spans="1:10" x14ac:dyDescent="0.2">
      <c r="A81" s="1102" t="s">
        <v>349</v>
      </c>
      <c r="B81" s="1684">
        <v>0.68300000000000005</v>
      </c>
      <c r="C81" s="1685">
        <v>0.70200000000000007</v>
      </c>
      <c r="D81" s="1686">
        <v>-1.9000000000000017E-2</v>
      </c>
      <c r="E81" s="1687">
        <v>241.51</v>
      </c>
      <c r="F81" s="1687">
        <v>235.12</v>
      </c>
      <c r="G81" s="1686">
        <v>2.7177611432459961E-2</v>
      </c>
      <c r="H81" s="1688">
        <v>164.95000000000002</v>
      </c>
      <c r="I81" s="1687">
        <v>165.05</v>
      </c>
      <c r="J81" s="1686">
        <v>-6.058770069675511E-4</v>
      </c>
    </row>
    <row r="82" spans="1:10" x14ac:dyDescent="0.2">
      <c r="A82" s="1102" t="s">
        <v>350</v>
      </c>
      <c r="B82" s="1684">
        <v>0.79700000000000004</v>
      </c>
      <c r="C82" s="1685">
        <v>0.76600000000000001</v>
      </c>
      <c r="D82" s="1686">
        <v>3.1000000000000028E-2</v>
      </c>
      <c r="E82" s="1687">
        <v>250.59</v>
      </c>
      <c r="F82" s="1687">
        <v>238.81</v>
      </c>
      <c r="G82" s="1686">
        <v>4.9327917591390651E-2</v>
      </c>
      <c r="H82" s="1688">
        <v>199.72</v>
      </c>
      <c r="I82" s="1687">
        <v>182.93</v>
      </c>
      <c r="J82" s="1686">
        <v>9.1783742415131431E-2</v>
      </c>
    </row>
    <row r="83" spans="1:10" x14ac:dyDescent="0.2">
      <c r="A83" s="1102" t="s">
        <v>351</v>
      </c>
      <c r="B83" s="1684">
        <v>0.72299999999999998</v>
      </c>
      <c r="C83" s="1685">
        <v>0.65800000000000003</v>
      </c>
      <c r="D83" s="1686">
        <v>6.4999999999999947E-2</v>
      </c>
      <c r="E83" s="1687">
        <v>239.9</v>
      </c>
      <c r="F83" s="1687">
        <v>239.63</v>
      </c>
      <c r="G83" s="1686">
        <v>1.1267370529566842E-3</v>
      </c>
      <c r="H83" s="1688">
        <v>173.45000000000002</v>
      </c>
      <c r="I83" s="1687">
        <v>157.68</v>
      </c>
      <c r="J83" s="1686">
        <v>0.10001268391679356</v>
      </c>
    </row>
    <row r="84" spans="1:10" x14ac:dyDescent="0.2">
      <c r="A84" s="1102" t="s">
        <v>352</v>
      </c>
      <c r="B84" s="1684">
        <v>0.64200000000000002</v>
      </c>
      <c r="C84" s="1685">
        <v>0.57799999999999996</v>
      </c>
      <c r="D84" s="1686">
        <v>6.4000000000000057E-2</v>
      </c>
      <c r="E84" s="1687">
        <v>231.73000000000002</v>
      </c>
      <c r="F84" s="1687">
        <v>240.3</v>
      </c>
      <c r="G84" s="1686">
        <v>-3.5663753641281701E-2</v>
      </c>
      <c r="H84" s="1688">
        <v>148.77000000000001</v>
      </c>
      <c r="I84" s="1687">
        <v>138.89000000000001</v>
      </c>
      <c r="J84" s="1686">
        <v>7.1135430916552625E-2</v>
      </c>
    </row>
    <row r="85" spans="1:10" x14ac:dyDescent="0.2">
      <c r="A85" s="1102" t="s">
        <v>353</v>
      </c>
      <c r="B85" s="1684">
        <v>0.63200000000000001</v>
      </c>
      <c r="C85" s="1685">
        <v>0.53500000000000003</v>
      </c>
      <c r="D85" s="1686">
        <v>9.6999999999999975E-2</v>
      </c>
      <c r="E85" s="1687">
        <v>201.94</v>
      </c>
      <c r="F85" s="1687">
        <v>209.84</v>
      </c>
      <c r="G85" s="1686">
        <v>-3.7647731605032431E-2</v>
      </c>
      <c r="H85" s="1688">
        <v>127.63000000000001</v>
      </c>
      <c r="I85" s="1687">
        <v>112.26</v>
      </c>
      <c r="J85" s="1686">
        <v>0.13691430607518265</v>
      </c>
    </row>
    <row r="86" spans="1:10" x14ac:dyDescent="0.2">
      <c r="A86" s="1102" t="s">
        <v>354</v>
      </c>
      <c r="B86" s="1684">
        <v>0.68600000000000005</v>
      </c>
      <c r="C86" s="1685">
        <v>0.56700000000000006</v>
      </c>
      <c r="D86" s="1686">
        <v>0.11899999999999999</v>
      </c>
      <c r="E86" s="1687">
        <v>218.72</v>
      </c>
      <c r="F86" s="1687">
        <v>220.83</v>
      </c>
      <c r="G86" s="1686">
        <v>-9.554861205452219E-3</v>
      </c>
      <c r="H86" s="1688">
        <v>150.04</v>
      </c>
      <c r="I86" s="1687">
        <v>125.21000000000001</v>
      </c>
      <c r="J86" s="1686">
        <v>0.19830684450123778</v>
      </c>
    </row>
    <row r="87" spans="1:10" x14ac:dyDescent="0.2">
      <c r="A87" s="1102" t="s">
        <v>355</v>
      </c>
      <c r="B87" s="1684">
        <v>0.71599999999999997</v>
      </c>
      <c r="C87" s="1685">
        <v>0.64</v>
      </c>
      <c r="D87" s="1686">
        <v>7.5999999999999956E-2</v>
      </c>
      <c r="E87" s="1687">
        <v>232.56</v>
      </c>
      <c r="F87" s="1687">
        <v>233.47</v>
      </c>
      <c r="G87" s="1686">
        <v>-3.8977170514412842E-3</v>
      </c>
      <c r="H87" s="1688">
        <v>166.51</v>
      </c>
      <c r="I87" s="1687">
        <v>149.42000000000002</v>
      </c>
      <c r="J87" s="1686">
        <v>0.11437558559764405</v>
      </c>
    </row>
    <row r="88" spans="1:10" x14ac:dyDescent="0.2">
      <c r="A88" s="1102" t="s">
        <v>356</v>
      </c>
      <c r="B88" s="1684">
        <v>0.70100000000000007</v>
      </c>
      <c r="C88" s="1685">
        <v>0.60799999999999998</v>
      </c>
      <c r="D88" s="1686">
        <v>9.3000000000000083E-2</v>
      </c>
      <c r="E88" s="1687">
        <v>231.09</v>
      </c>
      <c r="F88" s="1687">
        <v>234.49</v>
      </c>
      <c r="G88" s="1686">
        <v>-1.4499552219710886E-2</v>
      </c>
      <c r="H88" s="1688">
        <v>161.99</v>
      </c>
      <c r="I88" s="1687">
        <v>142.57</v>
      </c>
      <c r="J88" s="1686">
        <v>0.13621378971733195</v>
      </c>
    </row>
    <row r="89" spans="1:10" x14ac:dyDescent="0.2">
      <c r="A89" s="1102" t="s">
        <v>357</v>
      </c>
      <c r="B89" s="1684">
        <v>0.625</v>
      </c>
      <c r="C89" s="1685">
        <v>0.60799999999999998</v>
      </c>
      <c r="D89" s="1686">
        <v>1.7000000000000015E-2</v>
      </c>
      <c r="E89" s="1687">
        <v>204.24</v>
      </c>
      <c r="F89" s="1687">
        <v>212.02</v>
      </c>
      <c r="G89" s="1686">
        <v>-3.6694651447976609E-2</v>
      </c>
      <c r="H89" s="1688">
        <v>127.65</v>
      </c>
      <c r="I89" s="1687">
        <v>128.91</v>
      </c>
      <c r="J89" s="1686">
        <v>-9.7742611124039327E-3</v>
      </c>
    </row>
    <row r="90" spans="1:10" x14ac:dyDescent="0.2">
      <c r="A90" s="1102" t="s">
        <v>358</v>
      </c>
      <c r="B90" s="1684">
        <v>0.58599999999999997</v>
      </c>
      <c r="C90" s="1685">
        <v>0.53800000000000003</v>
      </c>
      <c r="D90" s="1686">
        <v>4.7999999999999932E-2</v>
      </c>
      <c r="E90" s="1687">
        <v>189.78</v>
      </c>
      <c r="F90" s="1687">
        <v>189.43</v>
      </c>
      <c r="G90" s="1686">
        <v>1.8476482077812084E-3</v>
      </c>
      <c r="H90" s="1688">
        <v>111.21000000000001</v>
      </c>
      <c r="I90" s="1687">
        <v>101.91</v>
      </c>
      <c r="J90" s="1686">
        <v>9.1256991463055756E-2</v>
      </c>
    </row>
    <row r="91" spans="1:10" x14ac:dyDescent="0.2">
      <c r="A91" s="1102" t="s">
        <v>359</v>
      </c>
      <c r="B91" s="1684">
        <v>0.61499999999999999</v>
      </c>
      <c r="C91" s="1685">
        <v>0.57000000000000006</v>
      </c>
      <c r="D91" s="1686">
        <v>4.4999999999999929E-2</v>
      </c>
      <c r="E91" s="1687">
        <v>205.20000000000002</v>
      </c>
      <c r="F91" s="1687">
        <v>218.96</v>
      </c>
      <c r="G91" s="1686">
        <v>-6.2842528315674051E-2</v>
      </c>
      <c r="H91" s="1688">
        <v>126.2</v>
      </c>
      <c r="I91" s="1687">
        <v>124.81</v>
      </c>
      <c r="J91" s="1686">
        <v>1.1136928130758757E-2</v>
      </c>
    </row>
    <row r="92" spans="1:10" x14ac:dyDescent="0.2">
      <c r="A92" s="1102" t="s">
        <v>360</v>
      </c>
      <c r="B92" s="1684">
        <v>0.64900000000000002</v>
      </c>
      <c r="C92" s="1685">
        <v>0.58499999999999996</v>
      </c>
      <c r="D92" s="1686">
        <v>6.4000000000000057E-2</v>
      </c>
      <c r="E92" s="1687">
        <v>285.68</v>
      </c>
      <c r="F92" s="1687">
        <v>287.36</v>
      </c>
      <c r="G92" s="1686">
        <v>-5.8463251670378856E-3</v>
      </c>
      <c r="H92" s="1688">
        <v>185.41</v>
      </c>
      <c r="I92" s="1687">
        <v>168.11</v>
      </c>
      <c r="J92" s="1686">
        <v>0.10290880970792922</v>
      </c>
    </row>
    <row r="93" spans="1:10" x14ac:dyDescent="0.2">
      <c r="A93" s="1087" t="s">
        <v>454</v>
      </c>
      <c r="B93" s="1689">
        <v>0.65600000000000003</v>
      </c>
      <c r="C93" s="1690">
        <v>0.60299999999999998</v>
      </c>
      <c r="D93" s="1420">
        <v>5.3000000000000047E-2</v>
      </c>
      <c r="E93" s="1691">
        <v>230.26</v>
      </c>
      <c r="F93" s="1691">
        <v>231.43</v>
      </c>
      <c r="G93" s="1420">
        <v>-5.0555243486152006E-3</v>
      </c>
      <c r="H93" s="1692">
        <v>151.05000000000001</v>
      </c>
      <c r="I93" s="1691">
        <v>139.55000000000001</v>
      </c>
      <c r="J93" s="1420">
        <v>8.2407739161590818E-2</v>
      </c>
    </row>
    <row r="94" spans="1:10" x14ac:dyDescent="0.2">
      <c r="A94" s="1105" t="s">
        <v>790</v>
      </c>
    </row>
  </sheetData>
  <mergeCells count="20">
    <mergeCell ref="A1:J1"/>
    <mergeCell ref="B3:D3"/>
    <mergeCell ref="E3:G3"/>
    <mergeCell ref="H3:J3"/>
    <mergeCell ref="A20:J20"/>
    <mergeCell ref="B22:D22"/>
    <mergeCell ref="E22:G22"/>
    <mergeCell ref="H22:J22"/>
    <mergeCell ref="A39:J39"/>
    <mergeCell ref="B41:D41"/>
    <mergeCell ref="E41:G41"/>
    <mergeCell ref="H41:J41"/>
    <mergeCell ref="B79:D79"/>
    <mergeCell ref="E79:G79"/>
    <mergeCell ref="H79:J79"/>
    <mergeCell ref="A58:J58"/>
    <mergeCell ref="B60:D60"/>
    <mergeCell ref="E60:G60"/>
    <mergeCell ref="H60:J60"/>
    <mergeCell ref="A77:J77"/>
  </mergeCells>
  <printOptions horizontalCentered="1"/>
  <pageMargins left="0.25" right="0.25" top="0.25" bottom="0.5" header="0.3" footer="0.3"/>
  <pageSetup fitToHeight="2" orientation="portrait" r:id="rId1"/>
  <headerFooter alignWithMargins="0">
    <oddFooter>&amp;L&amp;"Garamond,Italic"&amp;12Hawai‘i Tourism Authority&amp;R&amp;"Garamond,Italic"&amp;12 2015 Annual Visitor Research Report</oddFooter>
  </headerFooter>
  <rowBreaks count="1" manualBreakCount="1">
    <brk id="57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107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92</vt:i4>
      </vt:variant>
    </vt:vector>
  </HeadingPairs>
  <TitlesOfParts>
    <vt:vector size="201" baseType="lpstr">
      <vt:lpstr>List of Tables</vt:lpstr>
      <vt:lpstr>FIG1-2003-08 VIS Expenditures</vt:lpstr>
      <vt:lpstr>FIG-2 2004-09 Visitor days MMA </vt:lpstr>
      <vt:lpstr>FIG-2 2004-09 Visitor days  (2</vt:lpstr>
      <vt:lpstr>TABLE 1</vt:lpstr>
      <vt:lpstr>TABLE 2</vt:lpstr>
      <vt:lpstr>TABLE 3</vt:lpstr>
      <vt:lpstr>Tables 4 &amp; 5</vt:lpstr>
      <vt:lpstr>Table 6 &amp;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  <vt:lpstr>TABLE 25</vt:lpstr>
      <vt:lpstr>TABLE 26</vt:lpstr>
      <vt:lpstr> TABLE 27</vt:lpstr>
      <vt:lpstr>TABLE 28</vt:lpstr>
      <vt:lpstr>TABLE 29</vt:lpstr>
      <vt:lpstr>TABLE 30</vt:lpstr>
      <vt:lpstr>TABLE 31</vt:lpstr>
      <vt:lpstr>TABLE 32</vt:lpstr>
      <vt:lpstr>TABLE 33</vt:lpstr>
      <vt:lpstr>TABLE 34</vt:lpstr>
      <vt:lpstr>TABLE 35</vt:lpstr>
      <vt:lpstr>TABLE 36</vt:lpstr>
      <vt:lpstr>TABLE 37</vt:lpstr>
      <vt:lpstr>TABLE 38</vt:lpstr>
      <vt:lpstr>TABLE 39</vt:lpstr>
      <vt:lpstr>TABLE 40</vt:lpstr>
      <vt:lpstr>TABLE 41</vt:lpstr>
      <vt:lpstr>TABLE 42</vt:lpstr>
      <vt:lpstr>TABLE 43</vt:lpstr>
      <vt:lpstr>TABLE 44</vt:lpstr>
      <vt:lpstr>TABLE 45</vt:lpstr>
      <vt:lpstr>TABLE 46</vt:lpstr>
      <vt:lpstr>TABLE 47</vt:lpstr>
      <vt:lpstr>TABLE 48</vt:lpstr>
      <vt:lpstr>TABLE 49</vt:lpstr>
      <vt:lpstr>TABLE 50</vt:lpstr>
      <vt:lpstr>TABLE 51</vt:lpstr>
      <vt:lpstr>TABLE 52</vt:lpstr>
      <vt:lpstr>TABLE 53</vt:lpstr>
      <vt:lpstr>TABLE 54</vt:lpstr>
      <vt:lpstr>TABLE 55</vt:lpstr>
      <vt:lpstr>TABLE 56</vt:lpstr>
      <vt:lpstr>TABLE 57</vt:lpstr>
      <vt:lpstr>TABLE 58</vt:lpstr>
      <vt:lpstr>TABLE 59</vt:lpstr>
      <vt:lpstr>TABLE 60</vt:lpstr>
      <vt:lpstr>TABLE 61</vt:lpstr>
      <vt:lpstr>TABLE 62</vt:lpstr>
      <vt:lpstr>TABLE 63</vt:lpstr>
      <vt:lpstr>TABLE 64</vt:lpstr>
      <vt:lpstr>TABLE 65</vt:lpstr>
      <vt:lpstr>TABLE 66</vt:lpstr>
      <vt:lpstr>TABLE 67</vt:lpstr>
      <vt:lpstr>TABLE 68</vt:lpstr>
      <vt:lpstr>TABLE 69</vt:lpstr>
      <vt:lpstr>TABLE 70</vt:lpstr>
      <vt:lpstr>TABLE 71</vt:lpstr>
      <vt:lpstr>TABLE 72</vt:lpstr>
      <vt:lpstr>TABLE 73</vt:lpstr>
      <vt:lpstr>TABLE 74</vt:lpstr>
      <vt:lpstr>TABLE 75</vt:lpstr>
      <vt:lpstr>TABLE 76</vt:lpstr>
      <vt:lpstr>TABLE 77</vt:lpstr>
      <vt:lpstr>TABLE 78</vt:lpstr>
      <vt:lpstr>TABLE 79</vt:lpstr>
      <vt:lpstr>TABLE 80</vt:lpstr>
      <vt:lpstr>TABLE 81</vt:lpstr>
      <vt:lpstr>TABLE 82</vt:lpstr>
      <vt:lpstr>TABLE 83</vt:lpstr>
      <vt:lpstr>TABLE 84</vt:lpstr>
      <vt:lpstr>TABLE 85</vt:lpstr>
      <vt:lpstr>TABLE 86</vt:lpstr>
      <vt:lpstr>2011 MCI Visitor Spending</vt:lpstr>
      <vt:lpstr>TABLE 87</vt:lpstr>
      <vt:lpstr>TABLE 88</vt:lpstr>
      <vt:lpstr>TABLE 89</vt:lpstr>
      <vt:lpstr>TABLE 90</vt:lpstr>
      <vt:lpstr>TABLE 91</vt:lpstr>
      <vt:lpstr>TABLE 92R</vt:lpstr>
      <vt:lpstr>Table 74-79 (2007)</vt:lpstr>
      <vt:lpstr>TABLE 93 &amp; 94</vt:lpstr>
      <vt:lpstr>TABLE 95</vt:lpstr>
      <vt:lpstr>TABLE 96 - 100</vt:lpstr>
      <vt:lpstr>TABLE 101</vt:lpstr>
      <vt:lpstr>TABLE 102</vt:lpstr>
      <vt:lpstr>TABLE 103</vt:lpstr>
      <vt:lpstr>TABLE 104</vt:lpstr>
      <vt:lpstr>TABLE 105</vt:lpstr>
      <vt:lpstr>TABLE 106</vt:lpstr>
      <vt:lpstr>TABLE 107</vt:lpstr>
      <vt:lpstr>TABLE 108</vt:lpstr>
      <vt:lpstr>FIG22--2008v2007 EXPENDITURES</vt:lpstr>
      <vt:lpstr>FIG23--2007v2006 PPPD by MMA</vt:lpstr>
      <vt:lpstr>' TABLE 27'!Print_Area</vt:lpstr>
      <vt:lpstr>'2011 MCI Visitor Spending'!Print_Area</vt:lpstr>
      <vt:lpstr>'TABLE 1'!Print_Area</vt:lpstr>
      <vt:lpstr>'TABLE 10'!Print_Area</vt:lpstr>
      <vt:lpstr>'TABLE 101'!Print_Area</vt:lpstr>
      <vt:lpstr>'TABLE 103'!Print_Area</vt:lpstr>
      <vt:lpstr>'TABLE 104'!Print_Area</vt:lpstr>
      <vt:lpstr>'Table 11'!Print_Area</vt:lpstr>
      <vt:lpstr>'TABLE 12'!Print_Area</vt:lpstr>
      <vt:lpstr>'TABLE 13'!Print_Area</vt:lpstr>
      <vt:lpstr>'TABLE 14'!Print_Area</vt:lpstr>
      <vt:lpstr>'TABLE 15'!Print_Area</vt:lpstr>
      <vt:lpstr>'TABLE 16'!Print_Area</vt:lpstr>
      <vt:lpstr>'TABLE 17'!Print_Area</vt:lpstr>
      <vt:lpstr>'TABLE 18'!Print_Area</vt:lpstr>
      <vt:lpstr>'TABLE 19'!Print_Area</vt:lpstr>
      <vt:lpstr>'TABLE 2'!Print_Area</vt:lpstr>
      <vt:lpstr>'TABLE 20'!Print_Area</vt:lpstr>
      <vt:lpstr>'TABLE 22'!Print_Area</vt:lpstr>
      <vt:lpstr>'TABLE 24'!Print_Area</vt:lpstr>
      <vt:lpstr>'TABLE 25'!Print_Area</vt:lpstr>
      <vt:lpstr>'TABLE 26'!Print_Area</vt:lpstr>
      <vt:lpstr>'TABLE 28'!Print_Area</vt:lpstr>
      <vt:lpstr>'TABLE 29'!Print_Area</vt:lpstr>
      <vt:lpstr>'TABLE 3'!Print_Area</vt:lpstr>
      <vt:lpstr>'TABLE 30'!Print_Area</vt:lpstr>
      <vt:lpstr>'TABLE 31'!Print_Area</vt:lpstr>
      <vt:lpstr>'TABLE 32'!Print_Area</vt:lpstr>
      <vt:lpstr>'TABLE 33'!Print_Area</vt:lpstr>
      <vt:lpstr>'TABLE 34'!Print_Area</vt:lpstr>
      <vt:lpstr>'TABLE 35'!Print_Area</vt:lpstr>
      <vt:lpstr>'TABLE 37'!Print_Area</vt:lpstr>
      <vt:lpstr>'TABLE 38'!Print_Area</vt:lpstr>
      <vt:lpstr>'TABLE 39'!Print_Area</vt:lpstr>
      <vt:lpstr>'TABLE 40'!Print_Area</vt:lpstr>
      <vt:lpstr>'TABLE 41'!Print_Area</vt:lpstr>
      <vt:lpstr>'TABLE 42'!Print_Area</vt:lpstr>
      <vt:lpstr>'TABLE 43'!Print_Area</vt:lpstr>
      <vt:lpstr>'TABLE 44'!Print_Area</vt:lpstr>
      <vt:lpstr>'TABLE 45'!Print_Area</vt:lpstr>
      <vt:lpstr>'TABLE 46'!Print_Area</vt:lpstr>
      <vt:lpstr>'TABLE 47'!Print_Area</vt:lpstr>
      <vt:lpstr>'TABLE 48'!Print_Area</vt:lpstr>
      <vt:lpstr>'TABLE 49'!Print_Area</vt:lpstr>
      <vt:lpstr>'TABLE 50'!Print_Area</vt:lpstr>
      <vt:lpstr>'TABLE 51'!Print_Area</vt:lpstr>
      <vt:lpstr>'TABLE 52'!Print_Area</vt:lpstr>
      <vt:lpstr>'TABLE 53'!Print_Area</vt:lpstr>
      <vt:lpstr>'TABLE 54'!Print_Area</vt:lpstr>
      <vt:lpstr>'TABLE 55'!Print_Area</vt:lpstr>
      <vt:lpstr>'TABLE 56'!Print_Area</vt:lpstr>
      <vt:lpstr>'TABLE 57'!Print_Area</vt:lpstr>
      <vt:lpstr>'TABLE 58'!Print_Area</vt:lpstr>
      <vt:lpstr>'TABLE 59'!Print_Area</vt:lpstr>
      <vt:lpstr>'Table 6 &amp; 7'!Print_Area</vt:lpstr>
      <vt:lpstr>'TABLE 60'!Print_Area</vt:lpstr>
      <vt:lpstr>'TABLE 61'!Print_Area</vt:lpstr>
      <vt:lpstr>'TABLE 62'!Print_Area</vt:lpstr>
      <vt:lpstr>'TABLE 63'!Print_Area</vt:lpstr>
      <vt:lpstr>'TABLE 64'!Print_Area</vt:lpstr>
      <vt:lpstr>'TABLE 65'!Print_Area</vt:lpstr>
      <vt:lpstr>'TABLE 66'!Print_Area</vt:lpstr>
      <vt:lpstr>'TABLE 67'!Print_Area</vt:lpstr>
      <vt:lpstr>'TABLE 68'!Print_Area</vt:lpstr>
      <vt:lpstr>'TABLE 69'!Print_Area</vt:lpstr>
      <vt:lpstr>'TABLE 71'!Print_Area</vt:lpstr>
      <vt:lpstr>'TABLE 72'!Print_Area</vt:lpstr>
      <vt:lpstr>'TABLE 73'!Print_Area</vt:lpstr>
      <vt:lpstr>'TABLE 74'!Print_Area</vt:lpstr>
      <vt:lpstr>'Table 74-79 (2007)'!Print_Area</vt:lpstr>
      <vt:lpstr>'TABLE 75'!Print_Area</vt:lpstr>
      <vt:lpstr>'TABLE 76'!Print_Area</vt:lpstr>
      <vt:lpstr>'TABLE 77'!Print_Area</vt:lpstr>
      <vt:lpstr>'TABLE 78'!Print_Area</vt:lpstr>
      <vt:lpstr>'TABLE 79'!Print_Area</vt:lpstr>
      <vt:lpstr>'TABLE 8'!Print_Area</vt:lpstr>
      <vt:lpstr>'TABLE 80'!Print_Area</vt:lpstr>
      <vt:lpstr>'TABLE 81'!Print_Area</vt:lpstr>
      <vt:lpstr>'TABLE 83'!Print_Area</vt:lpstr>
      <vt:lpstr>'TABLE 84'!Print_Area</vt:lpstr>
      <vt:lpstr>'TABLE 85'!Print_Area</vt:lpstr>
      <vt:lpstr>'TABLE 87'!Print_Area</vt:lpstr>
      <vt:lpstr>'TABLE 88'!Print_Area</vt:lpstr>
      <vt:lpstr>'TABLE 9'!Print_Area</vt:lpstr>
      <vt:lpstr>'TABLE 91'!Print_Area</vt:lpstr>
      <vt:lpstr>'TABLE 92R'!Print_Area</vt:lpstr>
      <vt:lpstr>'TABLE 93 &amp; 94'!Print_Area</vt:lpstr>
      <vt:lpstr>'TABLE 95'!Print_Area</vt:lpstr>
      <vt:lpstr>'TABLE 96 - 100'!Print_Area</vt:lpstr>
      <vt:lpstr>'Tables 4 &amp; 5'!Print_Area</vt:lpstr>
      <vt:lpstr>'TABLE 10'!Print_Titles</vt:lpstr>
      <vt:lpstr>'TABLE 18'!Print_Titles</vt:lpstr>
    </vt:vector>
  </TitlesOfParts>
  <Manager>Christopher Kam</Manager>
  <Company>HVCB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2007 Annual Report</dc:title>
  <dc:creator>Daniel See</dc:creator>
  <dc:description>Finalized and Balanced Visitor Days</dc:description>
  <cp:lastModifiedBy>Minh Chun</cp:lastModifiedBy>
  <cp:lastPrinted>2016-09-09T04:16:26Z</cp:lastPrinted>
  <dcterms:created xsi:type="dcterms:W3CDTF">1998-08-03T16:17:29Z</dcterms:created>
  <dcterms:modified xsi:type="dcterms:W3CDTF">2017-10-09T18:46:24Z</dcterms:modified>
  <cp:category>Report Tables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b624e696ab5d4025985e6535ffbe39a0</vt:lpwstr>
  </property>
</Properties>
</file>